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caenergy-my.sharepoint.com/personal/susan_fleming_energy_ca_gov/Documents/Dockets/ERICA BRAND/"/>
    </mc:Choice>
  </mc:AlternateContent>
  <xr:revisionPtr revIDLastSave="0" documentId="8_{429AB1FE-C5EB-4C4A-BB70-C02E086E2DBB}" xr6:coauthVersionLast="47" xr6:coauthVersionMax="47" xr10:uidLastSave="{00000000-0000-0000-0000-000000000000}"/>
  <bookViews>
    <workbookView xWindow="-110" yWindow="-110" windowWidth="19420" windowHeight="10420" xr2:uid="{00000000-000D-0000-FFFF-FFFF00000000}"/>
  </bookViews>
  <sheets>
    <sheet name="README" sheetId="24" r:id="rId1"/>
    <sheet name="Portfolio_Summary_byArea" sheetId="14" r:id="rId2"/>
    <sheet name="Summary_bySub" sheetId="23" r:id="rId3"/>
    <sheet name="Mapping_bySub &gt; &gt; &gt;" sheetId="19" r:id="rId4"/>
    <sheet name="Geothermal" sheetId="16" r:id="rId5"/>
    <sheet name="InSt-Wind,Bio,&amp;Distrb-Solar" sheetId="15" r:id="rId6"/>
    <sheet name="Solar&amp;Battery" sheetId="6" r:id="rId7"/>
    <sheet name="OOS&amp;OSW_Wind" sheetId="18" r:id="rId8"/>
    <sheet name="LDES&amp;CleanFirm" sheetId="21" r:id="rId9"/>
    <sheet name="Mapping_Analysis &gt; &gt; &gt;" sheetId="22" r:id="rId10"/>
    <sheet name="Solar_MappingAnalysis" sheetId="7" r:id="rId11"/>
    <sheet name="LDES&amp;Clean-Firm_Analysis" sheetId="17" r:id="rId12"/>
    <sheet name="Analysis_Support_Info &gt; &gt; &gt;" sheetId="20" r:id="rId13"/>
    <sheet name="10mi_Env_LandPotential" sheetId="8" r:id="rId14"/>
    <sheet name="15mi_Env_LandPotential" sheetId="4" r:id="rId15"/>
    <sheet name="20mi_Env_LandPotential" sheetId="5" r:id="rId16"/>
    <sheet name="InterconnectionQueue_bySub" sheetId="2" r:id="rId17"/>
    <sheet name="23_24TPP_Base_Mapping" sheetId="9" r:id="rId18"/>
    <sheet name="First_20year_outlook_solar" sheetId="3" r:id="rId19"/>
    <sheet name="SubList_ResAreas" sheetId="12"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23Graph_A" hidden="1">[1]Sheet1!#REF!</definedName>
    <definedName name="__123Graph_ADA" hidden="1">[1]Sheet1!#REF!</definedName>
    <definedName name="__123Graph_ADEPREC2" hidden="1">[1]Sheet1!#REF!</definedName>
    <definedName name="__123Graph_ATREND" hidden="1">[1]Sheet1!#REF!</definedName>
    <definedName name="__123Graph_B" hidden="1">[1]Sheet1!#REF!</definedName>
    <definedName name="__123Graph_BTREND" hidden="1">[1]Sheet1!#REF!</definedName>
    <definedName name="__123Graph_C" hidden="1">[1]Sheet1!#REF!</definedName>
    <definedName name="__123Graph_CTREND" hidden="1">[1]Sheet1!#REF!</definedName>
    <definedName name="__123Graph_X" hidden="1">[1]Sheet1!#REF!</definedName>
    <definedName name="__123Graph_XTREND" hidden="1">[1]Sheet1!#REF!</definedName>
    <definedName name="__FDS_HYPERLINK_TOGGLE_STATE__" hidden="1">"ON"</definedName>
    <definedName name="_1__123Graph_A_FABP_L.WK1_FAB" hidden="1">[1]Sheet1!#REF!</definedName>
    <definedName name="_2__123Graph_ADEPREC" hidden="1">[1]Sheet1!#REF!</definedName>
    <definedName name="_3__123Graph_B_FABP_L.WK1_FAB" hidden="1">[1]Sheet1!#REF!</definedName>
    <definedName name="_4__123Graph_C_FABP_L.WK1_FAB" hidden="1">[1]Sheet1!#REF!</definedName>
    <definedName name="_5__123Graph_X_FABP_L.WK1_FAB" hidden="1">[1]Sheet1!#REF!</definedName>
    <definedName name="_Fill" hidden="1">#REF!</definedName>
    <definedName name="_xlnm._FilterDatabase" localSheetId="13" hidden="1">'10mi_Env_LandPotential'!$A$1:$Z$1</definedName>
    <definedName name="_xlnm._FilterDatabase" localSheetId="14" hidden="1">'15mi_Env_LandPotential'!$A$1:$AG$278</definedName>
    <definedName name="_xlnm._FilterDatabase" localSheetId="15" hidden="1">'20mi_Env_LandPotential'!$A$1:$Z$1</definedName>
    <definedName name="_xlnm._FilterDatabase" localSheetId="17" hidden="1">'23_24TPP_Base_Mapping'!$A$4:$BQ$322</definedName>
    <definedName name="_xlnm._FilterDatabase" localSheetId="18" hidden="1">First_20year_outlook_solar!$A$4:$D$325</definedName>
    <definedName name="_xlnm._FilterDatabase" localSheetId="4" hidden="1">Geothermal!$A$4:$L$4</definedName>
    <definedName name="_xlnm._FilterDatabase" localSheetId="5" hidden="1">'InSt-Wind,Bio,&amp;Distrb-Solar'!$A$4:$AD$322</definedName>
    <definedName name="_xlnm._FilterDatabase" localSheetId="16" hidden="1">InterconnectionQueue_bySub!$A$4:$AT$322</definedName>
    <definedName name="_xlnm._FilterDatabase" localSheetId="8" hidden="1">'LDES&amp;CleanFirm'!$A$4:$K$22</definedName>
    <definedName name="_xlnm._FilterDatabase" localSheetId="11" hidden="1">'LDES&amp;Clean-Firm_Analysis'!$A$4:$M$31</definedName>
    <definedName name="_xlnm._FilterDatabase" localSheetId="6" hidden="1">'Solar&amp;Battery'!$A$4:$AG$332</definedName>
    <definedName name="_xlnm._FilterDatabase" localSheetId="10" hidden="1">Solar_MappingAnalysis!$A$4:$X$281</definedName>
    <definedName name="_xlnm._FilterDatabase" localSheetId="19" hidden="1">SubList_ResAreas!$A$4:$K$332</definedName>
    <definedName name="_xlnm._FilterDatabase" localSheetId="2" hidden="1">Summary_bySub!$A$5:$X$404</definedName>
    <definedName name="_Key1" hidden="1">[1]Sheet1!#REF!</definedName>
    <definedName name="_Order1" hidden="1">255</definedName>
    <definedName name="_Order2" hidden="1">255</definedName>
    <definedName name="_Sort" hidden="1">[1]Sheet1!#REF!</definedName>
    <definedName name="_Table2_In1" hidden="1">#REF!</definedName>
    <definedName name="_Table2_In2" hidden="1">#REF!</definedName>
    <definedName name="_Table2_Out" hidden="1">#REF!</definedName>
    <definedName name="ActiveSettings">#REF!</definedName>
    <definedName name="allow_ee_investment">#REF!</definedName>
    <definedName name="allow_semi_storage_zones">#REF!</definedName>
    <definedName name="allow_tx_build">#REF!</definedName>
    <definedName name="asd" hidden="1">[1]Sheet1!#REF!</definedName>
    <definedName name="asdf" hidden="1">[1]Sheet1!#REF!</definedName>
    <definedName name="BLPB1" hidden="1">'[2]One-Pager'!$A$5</definedName>
    <definedName name="BLPB2" hidden="1">'[2]One-Pager'!$B$5</definedName>
    <definedName name="BLPB3" hidden="1">'[2]One-Pager'!$A$6</definedName>
    <definedName name="BLPB4" hidden="1">'[2]One-Pager'!$A$2</definedName>
    <definedName name="BLPB5" hidden="1">'[2]One-Pager'!$Q$3</definedName>
    <definedName name="BLPB6" hidden="1">'[2]One-Pager'!$I$2</definedName>
    <definedName name="BLPB7" hidden="1">'[2]One-Pager'!$G$2</definedName>
    <definedName name="BLPB8" hidden="1">'[2]One-Pager'!$F$6</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ucket">#REF!</definedName>
    <definedName name="CAISOTxDelivFactor">'[3]Updated Tx Limit Calc'!$L$15</definedName>
    <definedName name="CasesToRunList">#REF!</definedName>
    <definedName name="cf">#REF!</definedName>
    <definedName name="CoName">'[4]FormList&amp;FilerInfo'!$C$3</definedName>
    <definedName name="costTableYr">[5]Output_Table!$D$8:$AJ$8</definedName>
    <definedName name="ctGenList">[6]Gen_List!$C$3</definedName>
    <definedName name="ctProject">'[5]Supply - Curve'!$C$3</definedName>
    <definedName name="ctScenarios">#REF!</definedName>
    <definedName name="DeliverabilityOptions">[7]Lists!#REF!</definedName>
    <definedName name="dfafa">#REF!</definedName>
    <definedName name="Draw">[8]Sheet1!$F$1:$F$2</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ndMonth">#REF!</definedName>
    <definedName name="env_screen">[5]Dashboard!$C$5</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a">#REF!</definedName>
    <definedName name="FilePath">#REF!</definedName>
    <definedName name="Final_Year">#REF!</definedName>
    <definedName name="firstPeriod">#REF!</definedName>
    <definedName name="fuel_scenarios_list">#REF!</definedName>
    <definedName name="fuels_active">#REF!</definedName>
    <definedName name="fuels_monthly">#REF!</definedName>
    <definedName name="header_active_resources_fom">#REF!</definedName>
    <definedName name="header_active_resources_fom_storage">#REF!</definedName>
    <definedName name="header_active_resources_general">#REF!</definedName>
    <definedName name="header_active_resources_min_operational">#REF!</definedName>
    <definedName name="header_active_resources_planned_capacity">#REF!</definedName>
    <definedName name="header_active_resources_planned_storage">#REF!</definedName>
    <definedName name="header_active_resources_reserves">#REF!</definedName>
    <definedName name="header_active_resources_type_specific">#REF!</definedName>
    <definedName name="header_candidate_capacity_limit">#REF!</definedName>
    <definedName name="header_candidate_capacity_limit_local">#REF!</definedName>
    <definedName name="header_candidate_fom">#REF!</definedName>
    <definedName name="header_candidate_fom_storage">#REF!</definedName>
    <definedName name="header_candidate_min_cumulative_new">#REF!</definedName>
    <definedName name="header_capacity_limit">#REF!</definedName>
    <definedName name="header_capacity_limit_local">#REF!</definedName>
    <definedName name="header_cost_resource_vintage">#REF!</definedName>
    <definedName name="header_cost_resource_vintage_storage">#REF!</definedName>
    <definedName name="header_fom">#REF!</definedName>
    <definedName name="header_fom_storage">#REF!</definedName>
    <definedName name="header_min_cumulative_new">#REF!</definedName>
    <definedName name="header_planned_capacity">#REF!</definedName>
    <definedName name="header_planned_storage">#REF!</definedName>
    <definedName name="header_resource_tx_usage">#REF!</definedName>
    <definedName name="header_scenarios_hydro">#REF!</definedName>
    <definedName name="header_scenarios_paired">#REF!</definedName>
    <definedName name="header_scenarios_storage">#REF!</definedName>
    <definedName name="header_scenarios_thermal">#REF!</definedName>
    <definedName name="header_scenarios_variable">#REF!</definedName>
    <definedName name="header_ssz">#REF!</definedName>
    <definedName name="header_tx_expansion">#REF!</definedName>
    <definedName name="header_tx_ghg_imports">#REF!</definedName>
    <definedName name="header_tx_hurdles">#REF!</definedName>
    <definedName name="header_tx_limits">#REF!</definedName>
    <definedName name="header_tx_simultaneous_flow_groups">#REF!</definedName>
    <definedName name="header_tx_zones_crez">#REF!</definedName>
    <definedName name="include_electric_vehicles">#REF!</definedName>
    <definedName name="include_flexible_load">#REF!</definedName>
    <definedName name="include_hydrogen_electrolysi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tc_paired_storage">#REF!</definedName>
    <definedName name="load_forecast_component_tags">#REF!</definedName>
    <definedName name="load_forecast_components">#REF!</definedName>
    <definedName name="load_forecasts_active">#REF!</definedName>
    <definedName name="load_profile_names">#REF!</definedName>
    <definedName name="load_profiles">#REF!</definedName>
    <definedName name="LSEENERGYFORTABLES">#REF!</definedName>
    <definedName name="main_zone">#REF!</definedName>
    <definedName name="maintenance">#REF!</definedName>
    <definedName name="minEquityIPP">[5]Resource_Characteristics!$F$53</definedName>
    <definedName name="Month">#REF!</definedName>
    <definedName name="multi_day_hydro_energy_sharing">#REF!</definedName>
    <definedName name="multiday_energy_prm">#REF!</definedName>
    <definedName name="n_days">#REF!</definedName>
    <definedName name="number_of_zones">#REF!</definedName>
    <definedName name="numPeriods">#REF!</definedName>
    <definedName name="numResourcesAll">#REF!</definedName>
    <definedName name="numResourcesCapLimited">#REF!</definedName>
    <definedName name="numResourcesCapLimitedLocal">#REF!</definedName>
    <definedName name="numResourcesFirmCapacity">#REF!</definedName>
    <definedName name="numResourcesNew">#REF!</definedName>
    <definedName name="numResourcesNonEV">#REF!</definedName>
    <definedName name="numStorage">#REF!</definedName>
    <definedName name="numStorageNew">#REF!</definedName>
    <definedName name="ok">#REF!</definedName>
    <definedName name="optStartYear">#REF!</definedName>
    <definedName name="periods">#REF!</definedName>
    <definedName name="print">#REF!</definedName>
    <definedName name="RA_Capacity">#REF!</definedName>
    <definedName name="Region">[8]Sheet1!$D$1:$D$5</definedName>
    <definedName name="resource_variable_shapes_id">#REF!</definedName>
    <definedName name="resourceID">[5]Resource_Characteristics!$B$11</definedName>
    <definedName name="resources">[5]Resource_Characteristics!$I$14:$AM$14</definedName>
    <definedName name="resources_active_list">#REF!</definedName>
    <definedName name="resources_all_corner">#REF!</definedName>
    <definedName name="resources_all_list">#REF!</definedName>
    <definedName name="resources_ee">#REF!</definedName>
    <definedName name="resources_ev">#REF!</definedName>
    <definedName name="resources_firm">#REF!</definedName>
    <definedName name="resources_flexible_loads">#REF!</definedName>
    <definedName name="resources_hydro">#REF!</definedName>
    <definedName name="resources_hydrogen">#REF!</definedName>
    <definedName name="resources_paired">#REF!</definedName>
    <definedName name="resources_paired_profiles">#REF!</definedName>
    <definedName name="resources_shed_dr">#REF!</definedName>
    <definedName name="resources_storage">#REF!</definedName>
    <definedName name="resources_tx_deliverability">#REF!</definedName>
    <definedName name="resources_variable">#REF!</definedName>
    <definedName name="resources_variable_profiles">#REF!</definedName>
    <definedName name="RPS_target">#REF!</definedName>
    <definedName name="SavedScenarios">#REF!</definedName>
    <definedName name="SavedScenarioSettings">#REF!</definedName>
    <definedName name="SavedScenariosList">#REF!</definedName>
    <definedName name="sc_remainingpotential">'[5]Supply - Curve'!$AU$8</definedName>
    <definedName name="sc_resolvename">'[5]Supply - Curve'!$AO$8</definedName>
    <definedName name="SCALARS">[9]BApeakTable1in10!$A$93:$D$108</definedName>
    <definedName name="scenario_build_capacity_limit">#REF!</definedName>
    <definedName name="scenario_build_hydro">#REF!</definedName>
    <definedName name="scenario_build_local_capacity_limit">#REF!</definedName>
    <definedName name="scenario_build_min_cumulative_new">#REF!</definedName>
    <definedName name="scenario_build_paired">#REF!</definedName>
    <definedName name="scenario_build_planned">#REF!</definedName>
    <definedName name="scenario_build_planned_storage">#REF!</definedName>
    <definedName name="scenario_build_resource_names">#REF!</definedName>
    <definedName name="scenario_build_resource_tags">#REF!</definedName>
    <definedName name="scenario_build_storage">#REF!</definedName>
    <definedName name="scenario_build_tags">#REF!</definedName>
    <definedName name="scenario_build_thermal">#REF!</definedName>
    <definedName name="scenario_build_variable">#REF!</definedName>
    <definedName name="scenario_builds">#REF!</definedName>
    <definedName name="scenario_cost_hydro">#REF!</definedName>
    <definedName name="scenario_cost_paired">#REF!</definedName>
    <definedName name="scenario_cost_storage">#REF!</definedName>
    <definedName name="scenario_cost_tags">#REF!</definedName>
    <definedName name="scenario_cost_thermal">#REF!</definedName>
    <definedName name="scenario_cost_toggles">#REF!</definedName>
    <definedName name="scenario_cost_variable">#REF!</definedName>
    <definedName name="scenario_costs">#REF!</definedName>
    <definedName name="scenario_costs_candidate">#REF!</definedName>
    <definedName name="scenario_costs_candidate_storage">#REF!</definedName>
    <definedName name="scenario_costs_fom">#REF!</definedName>
    <definedName name="scenario_costs_fom_storage">#REF!</definedName>
    <definedName name="scenario_costs_resource_names">#REF!</definedName>
    <definedName name="scenario_costs_resource_tags">#REF!</definedName>
    <definedName name="scenario_resources">#REF!</definedName>
    <definedName name="ScenarioName">#REF!</definedName>
    <definedName name="SchedulingID">#REF!</definedName>
    <definedName name="sencount" hidden="1">1</definedName>
    <definedName name="solargraph" hidden="1">[1]Sheet1!#REF!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ource">[8]Sheet1!$C$1:$C$11</definedName>
    <definedName name="StartMonth">#REF!</definedName>
    <definedName name="startYear">#REF!</definedName>
    <definedName name="Status">[8]Sheet1!$A$1:$A$3</definedName>
    <definedName name="Submittal">[10]Lists!$A$2:$A$3</definedName>
    <definedName name="tableCapital">[5]Output_Table!$C$9:$C$39</definedName>
    <definedName name="tableCapital2">[5]Output_Table!$D$9:$AJ$39</definedName>
    <definedName name="tableFixed">[5]Output_Table!$C$353:$C$383</definedName>
    <definedName name="tableFixed2">[5]Output_Table!$D$353:$AJ$383</definedName>
    <definedName name="tableFixedOM">[5]Output_Table!$C$133:$C$163</definedName>
    <definedName name="tableFixedOM2">[5]Output_Table!$D$133:$AJ$163</definedName>
    <definedName name="tableFuel">[5]Output_Table!$C$227:$C$257</definedName>
    <definedName name="tableFuel2">[5]Output_Table!$D$227:$AJ$257</definedName>
    <definedName name="tableInterconnect">[5]Output_Table!$C$40:$C$70</definedName>
    <definedName name="tableInterconnect2">[5]Output_Table!$D$40:$AJ$70</definedName>
    <definedName name="tableITC">[5]Output_Table!$C$102:$C$132</definedName>
    <definedName name="tableITC2">[5]Output_Table!$D$102:$AJ$132</definedName>
    <definedName name="tablePerRepl">[5]Output_Table!$C$164:$C$194</definedName>
    <definedName name="tablePerRepl2">[5]Output_Table!$D$164:$AJ$194</definedName>
    <definedName name="tablePropTax">[5]Output_Table!$C$71:$C$101</definedName>
    <definedName name="tablePropTax2">[5]Output_Table!$D$71:$AJ$101</definedName>
    <definedName name="tablePTC">[5]Output_Table!$C$258:$C$288</definedName>
    <definedName name="tablePTC2">[5]Output_Table!$D$258:$AJ$288</definedName>
    <definedName name="tableVarOM">[5]Output_Table!$C$196:$C$226</definedName>
    <definedName name="tableVarOM2">[5]Output_Table!$D$196:$AJ$226</definedName>
    <definedName name="taxcredits">[5]Dashboard!#REF!</definedName>
    <definedName name="td_losses">[6]Lists!$CC$8</definedName>
    <definedName name="TE">#REF!</definedName>
    <definedName name="technologies">#REF!</definedName>
    <definedName name="technologies_active">#REF!</definedName>
    <definedName name="TEMP">#REF!</definedName>
    <definedName name="test">#REF!</definedName>
    <definedName name="Thermal2">#REF!</definedName>
    <definedName name="transmission_ramp_limit">#REF!</definedName>
    <definedName name="TransUtilFac">'[11]Updated Tx Limit Calc'!$L$14</definedName>
    <definedName name="tx_all_list">#REF!</definedName>
    <definedName name="tx_ghg_list">#REF!</definedName>
    <definedName name="tx_inv_list">#REF!</definedName>
    <definedName name="tx_ramp_list">#REF!</definedName>
    <definedName name="Type">[8]Sheet1!$B$1:$B$20</definedName>
    <definedName name="variable_resources_upward_lf">#REF!</definedName>
    <definedName name="wrn.ALL." hidden="1">{#N/A,#N/A,FALSE,"ASSUMPTIONS";#N/A,#N/A,FALSE,"Valuation Summary";"page1",#N/A,FALSE,"PRESENTATION";"page2",#N/A,FALSE,"PRESENTATION";#N/A,#N/A,FALSE,"ORIGINAL_ROLLBACK"}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hidden="1">{#N/A,#N/A,FALSE,"FY97";#N/A,#N/A,FALSE,"FY98";#N/A,#N/A,FALSE,"FY99";#N/A,#N/A,FALSE,"FY00";#N/A,#N/A,FALSE,"FY01"}</definedName>
    <definedName name="wrn.PRES_OUT." hidden="1">{"page1",#N/A,FALSE,"PRESENTATION";"page2",#N/A,FALSE,"PRESENTATION";#N/A,#N/A,FALSE,"Valuation Summary"}</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CURRENT._.PAGE." hidden="1">{"CURRENT",#N/A,FALSE,"REGISTER"}</definedName>
    <definedName name="wrn.PRINT_HISTORY." hidden="1">{"HISTORY",#N/A,FALSE,"REGISTER"}</definedName>
    <definedName name="wrn.printall." hidden="1">{"page1",#N/A,FALSE,"DCM";"page2",#N/A,FALSE,"DCM";"page3",#N/A,FALSE,"DCM";"page4",#N/A,FALSE,"DCM";"page5",#N/A,FALSE,"DCM";"page6",#N/A,FALSE,"DCM";"page7",#N/A,FALSE,"DCM";"page8",#N/A,FALSE,"DCM"}</definedName>
    <definedName name="wrn.Summary." hidden="1">{"page1",#N/A,FALSE,"DCM";"page3",#N/A,FALSE,"DCM"}</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yearID">[5]Resource_Characteristics!$B$12</definedName>
    <definedName name="YN">[8]Sheet1!$E$1:$E$2</definedName>
    <definedName name="Zone">#REF!</definedName>
    <definedName name="zo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1" i="6" l="1" a="1"/>
  <c r="D331" i="6" s="1"/>
  <c r="D330" i="6" a="1"/>
  <c r="D330" i="6" s="1"/>
  <c r="D329" i="6" a="1"/>
  <c r="D329" i="6" s="1"/>
  <c r="D328" i="6" a="1"/>
  <c r="D328" i="6" s="1"/>
  <c r="D327" i="6" a="1"/>
  <c r="D327" i="6" s="1"/>
  <c r="D326" i="6" a="1"/>
  <c r="D326" i="6" s="1"/>
  <c r="D325" i="6" a="1"/>
  <c r="D325" i="6" s="1"/>
  <c r="D324" i="6" a="1"/>
  <c r="D324" i="6" s="1"/>
  <c r="D321" i="6" a="1"/>
  <c r="D321" i="6" s="1"/>
  <c r="D320" i="6" a="1"/>
  <c r="D320" i="6" s="1"/>
  <c r="D319" i="6" a="1"/>
  <c r="D319" i="6" s="1"/>
  <c r="D317" i="6" a="1"/>
  <c r="D317" i="6" s="1"/>
  <c r="D316" i="6" a="1"/>
  <c r="D316" i="6" s="1"/>
  <c r="D315" i="6" a="1"/>
  <c r="D315" i="6" s="1"/>
  <c r="D310" i="6" a="1"/>
  <c r="D310" i="6" s="1"/>
  <c r="D309" i="6" a="1"/>
  <c r="D309" i="6" s="1"/>
  <c r="D308" i="6" a="1"/>
  <c r="D308" i="6" s="1"/>
  <c r="D307" i="6" a="1"/>
  <c r="D307" i="6" s="1"/>
  <c r="D306" i="6" a="1"/>
  <c r="D306" i="6" s="1"/>
  <c r="D301" i="6" a="1"/>
  <c r="D301" i="6" s="1"/>
  <c r="D300" i="6" a="1"/>
  <c r="D300" i="6" s="1"/>
  <c r="D298" i="6" a="1"/>
  <c r="D298" i="6" s="1"/>
  <c r="D296" i="6" a="1"/>
  <c r="D296" i="6" s="1"/>
  <c r="D295" i="6" a="1"/>
  <c r="D295" i="6" s="1"/>
  <c r="D293" i="6" a="1"/>
  <c r="D293" i="6" s="1"/>
  <c r="D290" i="6" a="1"/>
  <c r="D290" i="6" s="1"/>
  <c r="D289" i="6" a="1"/>
  <c r="D289" i="6" s="1"/>
  <c r="D288" i="6" a="1"/>
  <c r="D288" i="6" s="1"/>
  <c r="D286" i="6" a="1"/>
  <c r="D286" i="6" s="1"/>
  <c r="D285" i="6" a="1"/>
  <c r="D285" i="6" s="1"/>
  <c r="D280" i="6" a="1"/>
  <c r="D280" i="6" s="1"/>
  <c r="D279" i="6" a="1"/>
  <c r="D279" i="6" s="1"/>
  <c r="D278" i="6" a="1"/>
  <c r="D278" i="6" s="1"/>
  <c r="D277" i="6" a="1"/>
  <c r="D277" i="6" s="1"/>
  <c r="D275" i="6" a="1"/>
  <c r="D275" i="6" s="1"/>
  <c r="D272" i="6" a="1"/>
  <c r="D272" i="6" s="1"/>
  <c r="D271" i="6" a="1"/>
  <c r="D271" i="6" s="1"/>
  <c r="D261" i="6" a="1"/>
  <c r="D261" i="6" s="1"/>
  <c r="D257" i="6" a="1"/>
  <c r="D257" i="6" s="1"/>
  <c r="D250" i="6" a="1"/>
  <c r="D250" i="6" s="1"/>
  <c r="D248" i="6" a="1"/>
  <c r="D248" i="6" s="1"/>
  <c r="D247" i="6" a="1"/>
  <c r="D247" i="6" s="1"/>
  <c r="D246" i="6" a="1"/>
  <c r="D246" i="6" s="1"/>
  <c r="D245" i="6" a="1"/>
  <c r="D245" i="6" s="1"/>
  <c r="D244" i="6" a="1"/>
  <c r="D244" i="6" s="1"/>
  <c r="D242" i="6" a="1"/>
  <c r="D242" i="6" s="1"/>
  <c r="D238" i="6" a="1"/>
  <c r="D238" i="6" s="1"/>
  <c r="D237" i="6" a="1"/>
  <c r="D237" i="6" s="1"/>
  <c r="D236" i="6" a="1"/>
  <c r="D236" i="6" s="1"/>
  <c r="D231" i="6" a="1"/>
  <c r="D231" i="6" s="1"/>
  <c r="D224" i="6" a="1"/>
  <c r="D224" i="6" s="1"/>
  <c r="D222" i="6" a="1"/>
  <c r="D222" i="6" s="1"/>
  <c r="D220" i="6" a="1"/>
  <c r="D220" i="6" s="1"/>
  <c r="D218" i="6" a="1"/>
  <c r="D218" i="6" s="1"/>
  <c r="D216" i="6" a="1"/>
  <c r="D216" i="6" s="1"/>
  <c r="D215" i="6" a="1"/>
  <c r="D215" i="6" s="1"/>
  <c r="D214" i="6" a="1"/>
  <c r="D214" i="6" s="1"/>
  <c r="D210" i="6" a="1"/>
  <c r="D210" i="6" s="1"/>
  <c r="D207" i="6" a="1"/>
  <c r="D207" i="6" s="1"/>
  <c r="D206" i="6" a="1"/>
  <c r="D206" i="6" s="1"/>
  <c r="D203" i="6" a="1"/>
  <c r="D203" i="6" s="1"/>
  <c r="D196" i="6" a="1"/>
  <c r="D196" i="6" s="1"/>
  <c r="D195" i="6" a="1"/>
  <c r="D195" i="6" s="1"/>
  <c r="D194" i="6" a="1"/>
  <c r="D194" i="6" s="1"/>
  <c r="D191" i="6" a="1"/>
  <c r="D191" i="6" s="1"/>
  <c r="D190" i="6" a="1"/>
  <c r="D190" i="6" s="1"/>
  <c r="D189" i="6" a="1"/>
  <c r="D189" i="6" s="1"/>
  <c r="D188" i="6" a="1"/>
  <c r="D188" i="6" s="1"/>
  <c r="D187" i="6" a="1"/>
  <c r="D187" i="6" s="1"/>
  <c r="D185" i="6" a="1"/>
  <c r="D185" i="6" s="1"/>
  <c r="D183" i="6" a="1"/>
  <c r="D183" i="6" s="1"/>
  <c r="D182" i="6" a="1"/>
  <c r="D182" i="6" s="1"/>
  <c r="D181" i="6" a="1"/>
  <c r="D181" i="6" s="1"/>
  <c r="D180" i="6" a="1"/>
  <c r="D180" i="6" s="1"/>
  <c r="D179" i="6" a="1"/>
  <c r="D179" i="6" s="1"/>
  <c r="D177" i="6" a="1"/>
  <c r="D177" i="6" s="1"/>
  <c r="D176" i="6" a="1"/>
  <c r="D176" i="6" s="1"/>
  <c r="D174" i="6" a="1"/>
  <c r="D174" i="6" s="1"/>
  <c r="D171" i="6" a="1"/>
  <c r="D171" i="6" s="1"/>
  <c r="D169" i="6" a="1"/>
  <c r="D169" i="6" s="1"/>
  <c r="D168" i="6" a="1"/>
  <c r="D168" i="6" s="1"/>
  <c r="D167" i="6" a="1"/>
  <c r="D167" i="6" s="1"/>
  <c r="D166" i="6" a="1"/>
  <c r="D166" i="6" s="1"/>
  <c r="D165" i="6" a="1"/>
  <c r="D165" i="6" s="1"/>
  <c r="D162" i="6" a="1"/>
  <c r="D162" i="6" s="1"/>
  <c r="D161" i="6" a="1"/>
  <c r="D161" i="6" s="1"/>
  <c r="D159" i="6" a="1"/>
  <c r="D159" i="6" s="1"/>
  <c r="D158" i="6" a="1"/>
  <c r="D158" i="6" s="1"/>
  <c r="D157" i="6" a="1"/>
  <c r="D157" i="6" s="1"/>
  <c r="D153" i="6" a="1"/>
  <c r="D153" i="6" s="1"/>
  <c r="D148" i="6" a="1"/>
  <c r="D148" i="6" s="1"/>
  <c r="D147" i="6" a="1"/>
  <c r="D147" i="6" s="1"/>
  <c r="D146" i="6" a="1"/>
  <c r="D146" i="6" s="1"/>
  <c r="D145" i="6" a="1"/>
  <c r="D145" i="6" s="1"/>
  <c r="D144" i="6" a="1"/>
  <c r="D144" i="6" s="1"/>
  <c r="D141" i="6" a="1"/>
  <c r="D141" i="6" s="1"/>
  <c r="D140" i="6" a="1"/>
  <c r="D140" i="6" s="1"/>
  <c r="D138" i="6" a="1"/>
  <c r="D138" i="6" s="1"/>
  <c r="D137" i="6" a="1"/>
  <c r="D137" i="6" s="1"/>
  <c r="D135" i="6" a="1"/>
  <c r="D135" i="6" s="1"/>
  <c r="D134" i="6" a="1"/>
  <c r="D134" i="6" s="1"/>
  <c r="D133" i="6" a="1"/>
  <c r="D133" i="6" s="1"/>
  <c r="D132" i="6" a="1"/>
  <c r="D132" i="6" s="1"/>
  <c r="D124" i="6" a="1"/>
  <c r="D124" i="6" s="1"/>
  <c r="D123" i="6" a="1"/>
  <c r="D123" i="6" s="1"/>
  <c r="D122" i="6" a="1"/>
  <c r="D122" i="6" s="1"/>
  <c r="D121" i="6" a="1"/>
  <c r="D121" i="6" s="1"/>
  <c r="D120" i="6" a="1"/>
  <c r="D120" i="6" s="1"/>
  <c r="D117" i="6" a="1"/>
  <c r="D117" i="6" s="1"/>
  <c r="D116" i="6" a="1"/>
  <c r="D116" i="6" s="1"/>
  <c r="D114" i="6" a="1"/>
  <c r="D114" i="6" s="1"/>
  <c r="D112" i="6" a="1"/>
  <c r="D112" i="6" s="1"/>
  <c r="D110" i="6" a="1"/>
  <c r="D110" i="6" s="1"/>
  <c r="D109" i="6" a="1"/>
  <c r="D109" i="6" s="1"/>
  <c r="D108" i="6" a="1"/>
  <c r="D108" i="6" s="1"/>
  <c r="D104" i="6" a="1"/>
  <c r="D104" i="6" s="1"/>
  <c r="D98" i="6" a="1"/>
  <c r="D98" i="6" s="1"/>
  <c r="D97" i="6" a="1"/>
  <c r="D97" i="6" s="1"/>
  <c r="D96" i="6" a="1"/>
  <c r="D96" i="6" s="1"/>
  <c r="D94" i="6" a="1"/>
  <c r="D94" i="6" s="1"/>
  <c r="D93" i="6" a="1"/>
  <c r="D93" i="6" s="1"/>
  <c r="D91" i="6" a="1"/>
  <c r="D91" i="6" s="1"/>
  <c r="D90" i="6" a="1"/>
  <c r="D90" i="6" s="1"/>
  <c r="D89" i="6" a="1"/>
  <c r="D89" i="6" s="1"/>
  <c r="D84" i="6" a="1"/>
  <c r="D84" i="6" s="1"/>
  <c r="D80" i="6" a="1"/>
  <c r="D80" i="6" s="1"/>
  <c r="D79" i="6" a="1"/>
  <c r="D79" i="6" s="1"/>
  <c r="D78" i="6" a="1"/>
  <c r="D78" i="6" s="1"/>
  <c r="D77" i="6" a="1"/>
  <c r="D77" i="6" s="1"/>
  <c r="D76" i="6" a="1"/>
  <c r="D76" i="6" s="1"/>
  <c r="D68" i="6" a="1"/>
  <c r="D68" i="6" s="1"/>
  <c r="D66" i="6" a="1"/>
  <c r="D66" i="6" s="1"/>
  <c r="D64" i="6" a="1"/>
  <c r="D64" i="6" s="1"/>
  <c r="D63" i="6" a="1"/>
  <c r="D63" i="6" s="1"/>
  <c r="D59" i="6" a="1"/>
  <c r="D59" i="6" s="1"/>
  <c r="D57" i="6" a="1"/>
  <c r="D57" i="6" s="1"/>
  <c r="D56" i="6" a="1"/>
  <c r="D56" i="6" s="1"/>
  <c r="D54" i="6" a="1"/>
  <c r="D54" i="6" s="1"/>
  <c r="D53" i="6" a="1"/>
  <c r="D53" i="6" s="1"/>
  <c r="D49" i="6" a="1"/>
  <c r="D49" i="6" s="1"/>
  <c r="D48" i="6" a="1"/>
  <c r="D48" i="6" s="1"/>
  <c r="D47" i="6" a="1"/>
  <c r="D47" i="6" s="1"/>
  <c r="D44" i="6" a="1"/>
  <c r="D44" i="6" s="1"/>
  <c r="D42" i="6" a="1"/>
  <c r="D42" i="6" s="1"/>
  <c r="D38" i="6" a="1"/>
  <c r="D38" i="6" s="1"/>
  <c r="D36" i="6" a="1"/>
  <c r="D36" i="6" s="1"/>
  <c r="D35" i="6" a="1"/>
  <c r="D35" i="6" s="1"/>
  <c r="D31" i="6" a="1"/>
  <c r="D31" i="6" s="1"/>
  <c r="D30" i="6" a="1"/>
  <c r="D30" i="6" s="1"/>
  <c r="D25" i="6" a="1"/>
  <c r="D25" i="6" s="1"/>
  <c r="D24" i="6" a="1"/>
  <c r="D24" i="6" s="1"/>
  <c r="D23" i="6" a="1"/>
  <c r="D23" i="6" s="1"/>
  <c r="D20" i="6" a="1"/>
  <c r="D20" i="6" s="1"/>
  <c r="D19" i="6" a="1"/>
  <c r="D19" i="6" s="1"/>
  <c r="D18" i="6" a="1"/>
  <c r="D18" i="6" s="1"/>
  <c r="D16" i="6" a="1"/>
  <c r="D16" i="6" s="1"/>
  <c r="D14" i="6" a="1"/>
  <c r="D14" i="6" s="1"/>
  <c r="D13" i="6" a="1"/>
  <c r="D13" i="6" s="1"/>
  <c r="D12" i="6" a="1"/>
  <c r="D12" i="6" s="1"/>
  <c r="D10" i="6" a="1"/>
  <c r="D10" i="6" s="1"/>
  <c r="D9" i="6" a="1"/>
  <c r="D9" i="6" s="1"/>
  <c r="D7" i="6" a="1"/>
  <c r="D7" i="6" s="1"/>
  <c r="D6" i="6" a="1"/>
  <c r="D6" i="6" s="1"/>
  <c r="D322" i="15" a="1"/>
  <c r="D322" i="15" s="1"/>
  <c r="D320" i="15" a="1"/>
  <c r="D320" i="15" s="1"/>
  <c r="D318" i="15" a="1"/>
  <c r="D318" i="15" s="1"/>
  <c r="D315" i="15" a="1"/>
  <c r="D315" i="15" s="1"/>
  <c r="D312" i="15" a="1"/>
  <c r="D312" i="15" s="1"/>
  <c r="D308" i="15" a="1"/>
  <c r="D308" i="15" s="1"/>
  <c r="D307" i="15" a="1"/>
  <c r="D307" i="15" s="1"/>
  <c r="D302" i="15" a="1"/>
  <c r="D302" i="15" s="1"/>
  <c r="D296" i="15" a="1"/>
  <c r="D296" i="15" s="1"/>
  <c r="D294" i="15" a="1"/>
  <c r="D294" i="15" s="1"/>
  <c r="D288" i="15" a="1"/>
  <c r="D288" i="15" s="1"/>
  <c r="D287" i="15" a="1"/>
  <c r="D287" i="15" s="1"/>
  <c r="D285" i="15" a="1"/>
  <c r="D285" i="15" s="1"/>
  <c r="D281" i="15" a="1"/>
  <c r="D281" i="15" s="1"/>
  <c r="D280" i="15" a="1"/>
  <c r="D280" i="15" s="1"/>
  <c r="D270" i="15" a="1"/>
  <c r="D270" i="15" s="1"/>
  <c r="D266" i="15" a="1"/>
  <c r="D266" i="15" s="1"/>
  <c r="D262" i="15" a="1"/>
  <c r="D262" i="15" s="1"/>
  <c r="D259" i="15" a="1"/>
  <c r="D259" i="15" s="1"/>
  <c r="D253" i="15" a="1"/>
  <c r="D253" i="15" s="1"/>
  <c r="D245" i="15" a="1"/>
  <c r="D245" i="15" s="1"/>
  <c r="D243" i="15" a="1"/>
  <c r="D243" i="15" s="1"/>
  <c r="D229" i="15" a="1"/>
  <c r="D229" i="15" s="1"/>
  <c r="D219" i="15" a="1"/>
  <c r="D219" i="15" s="1"/>
  <c r="D216" i="15" a="1"/>
  <c r="D216" i="15" s="1"/>
  <c r="D211" i="15" a="1"/>
  <c r="D211" i="15" s="1"/>
  <c r="D204" i="15" a="1"/>
  <c r="D204" i="15" s="1"/>
  <c r="D203" i="15" a="1"/>
  <c r="D203" i="15" s="1"/>
  <c r="D173" i="15" a="1"/>
  <c r="D173" i="15" s="1"/>
  <c r="D169" i="15" a="1"/>
  <c r="D169" i="15" s="1"/>
  <c r="D167" i="15" a="1"/>
  <c r="D167" i="15" s="1"/>
  <c r="D166" i="15" a="1"/>
  <c r="D166" i="15" s="1"/>
  <c r="D164" i="15" a="1"/>
  <c r="D164" i="15" s="1"/>
  <c r="D161" i="15" a="1"/>
  <c r="D161" i="15" s="1"/>
  <c r="D159" i="15" a="1"/>
  <c r="D159" i="15" s="1"/>
  <c r="D154" i="15" a="1"/>
  <c r="D154" i="15" s="1"/>
  <c r="D152" i="15" a="1"/>
  <c r="D152" i="15" s="1"/>
  <c r="D150" i="15" a="1"/>
  <c r="D150" i="15" s="1"/>
  <c r="D143" i="15" a="1"/>
  <c r="D143" i="15" s="1"/>
  <c r="D141" i="15" a="1"/>
  <c r="D141" i="15" s="1"/>
  <c r="D140" i="15" a="1"/>
  <c r="D140" i="15" s="1"/>
  <c r="D130" i="15" a="1"/>
  <c r="D130" i="15" s="1"/>
  <c r="D128" i="15" a="1"/>
  <c r="D128" i="15" s="1"/>
  <c r="D126" i="15" a="1"/>
  <c r="D126" i="15" s="1"/>
  <c r="D123" i="15" a="1"/>
  <c r="D123" i="15" s="1"/>
  <c r="D119" i="15" a="1"/>
  <c r="D119" i="15" s="1"/>
  <c r="D112" i="15" a="1"/>
  <c r="D112" i="15" s="1"/>
  <c r="D109" i="15" a="1"/>
  <c r="D109" i="15" s="1"/>
  <c r="D107" i="15" a="1"/>
  <c r="D107" i="15" s="1"/>
  <c r="D94" i="15" a="1"/>
  <c r="D94" i="15" s="1"/>
  <c r="D92" i="15" a="1"/>
  <c r="D92" i="15" s="1"/>
  <c r="D87" i="15" a="1"/>
  <c r="D87" i="15" s="1"/>
  <c r="D81" i="15" a="1"/>
  <c r="D81" i="15" s="1"/>
  <c r="D79" i="15" a="1"/>
  <c r="D79" i="15" s="1"/>
  <c r="D75" i="15" a="1"/>
  <c r="D75" i="15" s="1"/>
  <c r="D74" i="15" a="1"/>
  <c r="D74" i="15" s="1"/>
  <c r="D71" i="15" a="1"/>
  <c r="D71" i="15" s="1"/>
  <c r="D69" i="15" a="1"/>
  <c r="D69" i="15" s="1"/>
  <c r="D66" i="15" a="1"/>
  <c r="D66" i="15" s="1"/>
  <c r="D63" i="15" a="1"/>
  <c r="D63" i="15" s="1"/>
  <c r="D57" i="15" a="1"/>
  <c r="D57" i="15" s="1"/>
  <c r="D54" i="15" a="1"/>
  <c r="D54" i="15" s="1"/>
  <c r="D49" i="15" a="1"/>
  <c r="D49" i="15" s="1"/>
  <c r="D45" i="15" a="1"/>
  <c r="D45" i="15" s="1"/>
  <c r="D38" i="15" a="1"/>
  <c r="D38" i="15" s="1"/>
  <c r="D36" i="15" a="1"/>
  <c r="D36" i="15" s="1"/>
  <c r="D30" i="15" a="1"/>
  <c r="D30" i="15" s="1"/>
  <c r="D27" i="15" a="1"/>
  <c r="D27" i="15" s="1"/>
  <c r="D26" i="15" a="1"/>
  <c r="D26" i="15" s="1"/>
  <c r="D25" i="15" a="1"/>
  <c r="D25" i="15" s="1"/>
  <c r="D22" i="15" a="1"/>
  <c r="D22" i="15" s="1"/>
  <c r="D21" i="15" a="1"/>
  <c r="D21" i="15" s="1"/>
  <c r="D20" i="15" a="1"/>
  <c r="D20" i="15" s="1"/>
  <c r="D19" i="15" a="1"/>
  <c r="D19" i="15" s="1"/>
  <c r="D15" i="15" a="1"/>
  <c r="D15" i="15" s="1"/>
  <c r="D10" i="15" a="1"/>
  <c r="D10" i="15" s="1"/>
  <c r="D9" i="15" a="1"/>
  <c r="D9" i="15" s="1"/>
  <c r="D7" i="15" a="1"/>
  <c r="D7" i="15" s="1"/>
  <c r="X210" i="23" l="1"/>
  <c r="X211" i="23"/>
  <c r="X212" i="23"/>
  <c r="X213" i="23"/>
  <c r="X214" i="23"/>
  <c r="U210" i="23"/>
  <c r="U211" i="23"/>
  <c r="U212" i="23"/>
  <c r="U213" i="23"/>
  <c r="U214" i="23"/>
  <c r="R210" i="23"/>
  <c r="R211" i="23"/>
  <c r="R212" i="23"/>
  <c r="R213" i="23"/>
  <c r="R214" i="23"/>
  <c r="O210" i="23"/>
  <c r="O211" i="23"/>
  <c r="O212" i="23"/>
  <c r="O213" i="23"/>
  <c r="O214" i="23"/>
  <c r="O215" i="23"/>
  <c r="J212" i="23"/>
  <c r="G212" i="23" s="1"/>
  <c r="I212" i="23" s="1"/>
  <c r="K212" i="23"/>
  <c r="H212" i="23" s="1"/>
  <c r="J213" i="23"/>
  <c r="G213" i="23" s="1"/>
  <c r="I213" i="23" s="1"/>
  <c r="K213" i="23"/>
  <c r="H213" i="23" s="1"/>
  <c r="J214" i="23"/>
  <c r="K214" i="23"/>
  <c r="H214" i="23" s="1"/>
  <c r="F210" i="23" a="1"/>
  <c r="F210" i="23" s="1"/>
  <c r="F211" i="23" a="1"/>
  <c r="F211" i="23" s="1"/>
  <c r="F212" i="23" a="1"/>
  <c r="F212" i="23" s="1"/>
  <c r="F213" i="23" a="1"/>
  <c r="F213" i="23" s="1"/>
  <c r="F214" i="23" a="1"/>
  <c r="F214" i="23" s="1"/>
  <c r="F215" i="23" a="1"/>
  <c r="F215" i="23" s="1"/>
  <c r="J210" i="23"/>
  <c r="G210" i="23" s="1"/>
  <c r="K210" i="23"/>
  <c r="H210" i="23" s="1"/>
  <c r="J211" i="23"/>
  <c r="G211" i="23" s="1"/>
  <c r="K211" i="23"/>
  <c r="H211" i="23" s="1"/>
  <c r="X122" i="23"/>
  <c r="U122" i="23"/>
  <c r="R122" i="23"/>
  <c r="O122" i="23"/>
  <c r="J122" i="23"/>
  <c r="G122" i="23" s="1"/>
  <c r="K122" i="23"/>
  <c r="F122" i="23" a="1"/>
  <c r="F122" i="23" s="1"/>
  <c r="X404" i="23"/>
  <c r="U404" i="23"/>
  <c r="X403" i="23"/>
  <c r="U403" i="23"/>
  <c r="X402" i="23"/>
  <c r="U402" i="23"/>
  <c r="X401" i="23"/>
  <c r="U401" i="23"/>
  <c r="J401" i="23"/>
  <c r="G401" i="23" s="1"/>
  <c r="K401" i="23"/>
  <c r="H401" i="23" s="1"/>
  <c r="O401" i="23"/>
  <c r="R401" i="23"/>
  <c r="J402" i="23"/>
  <c r="G402" i="23" s="1"/>
  <c r="K402" i="23"/>
  <c r="H402" i="23" s="1"/>
  <c r="O402" i="23"/>
  <c r="R402" i="23"/>
  <c r="J403" i="23"/>
  <c r="G403" i="23" s="1"/>
  <c r="K403" i="23"/>
  <c r="H403" i="23" s="1"/>
  <c r="O403" i="23"/>
  <c r="R403" i="23"/>
  <c r="J404" i="23"/>
  <c r="G404" i="23" s="1"/>
  <c r="K404" i="23"/>
  <c r="H404" i="23" s="1"/>
  <c r="O404" i="23"/>
  <c r="R404" i="23"/>
  <c r="X400" i="23"/>
  <c r="U400" i="23"/>
  <c r="R400" i="23"/>
  <c r="O400" i="23"/>
  <c r="K400" i="23"/>
  <c r="H400" i="23" s="1"/>
  <c r="J400" i="23"/>
  <c r="U396" i="23"/>
  <c r="U397" i="23"/>
  <c r="U398" i="23"/>
  <c r="O393" i="23"/>
  <c r="O394" i="23"/>
  <c r="O395" i="23"/>
  <c r="J393" i="23"/>
  <c r="K393" i="23"/>
  <c r="H393" i="23" s="1"/>
  <c r="R393" i="23"/>
  <c r="U393" i="23"/>
  <c r="X393" i="23"/>
  <c r="J394" i="23"/>
  <c r="K394" i="23"/>
  <c r="H394" i="23" s="1"/>
  <c r="R394" i="23"/>
  <c r="U394" i="23"/>
  <c r="X394" i="23"/>
  <c r="J395" i="23"/>
  <c r="K395" i="23"/>
  <c r="H395" i="23" s="1"/>
  <c r="R395" i="23"/>
  <c r="U395" i="23"/>
  <c r="X395" i="23"/>
  <c r="J396" i="23"/>
  <c r="K396" i="23"/>
  <c r="H396" i="23" s="1"/>
  <c r="O396" i="23"/>
  <c r="R396" i="23"/>
  <c r="X396" i="23"/>
  <c r="J397" i="23"/>
  <c r="K397" i="23"/>
  <c r="H397" i="23" s="1"/>
  <c r="O397" i="23"/>
  <c r="R397" i="23"/>
  <c r="X397" i="23"/>
  <c r="J398" i="23"/>
  <c r="K398" i="23"/>
  <c r="H398" i="23" s="1"/>
  <c r="O398" i="23"/>
  <c r="R398" i="23"/>
  <c r="X398" i="23"/>
  <c r="J399" i="23"/>
  <c r="K399" i="23"/>
  <c r="H399" i="23" s="1"/>
  <c r="O399" i="23"/>
  <c r="R399" i="23"/>
  <c r="U399" i="23"/>
  <c r="X399" i="23"/>
  <c r="X392" i="23"/>
  <c r="X391" i="23"/>
  <c r="X390" i="23"/>
  <c r="X389" i="23"/>
  <c r="X388" i="23"/>
  <c r="X387" i="23"/>
  <c r="X386" i="23"/>
  <c r="X385" i="23"/>
  <c r="X384" i="23"/>
  <c r="X383" i="23"/>
  <c r="U392" i="23"/>
  <c r="R392" i="23"/>
  <c r="O392" i="23"/>
  <c r="K392" i="23"/>
  <c r="H392" i="23" s="1"/>
  <c r="J392" i="23"/>
  <c r="G392" i="23" s="1"/>
  <c r="U391" i="23"/>
  <c r="R391" i="23"/>
  <c r="O391" i="23"/>
  <c r="K391" i="23"/>
  <c r="H391" i="23" s="1"/>
  <c r="J391" i="23"/>
  <c r="G391" i="23" s="1"/>
  <c r="U390" i="23"/>
  <c r="R390" i="23"/>
  <c r="O390" i="23"/>
  <c r="K390" i="23"/>
  <c r="H390" i="23" s="1"/>
  <c r="J390" i="23"/>
  <c r="G390" i="23" s="1"/>
  <c r="U389" i="23"/>
  <c r="R389" i="23"/>
  <c r="O389" i="23"/>
  <c r="K389" i="23"/>
  <c r="H389" i="23" s="1"/>
  <c r="J389" i="23"/>
  <c r="G389" i="23" s="1"/>
  <c r="U388" i="23"/>
  <c r="R388" i="23"/>
  <c r="O388" i="23"/>
  <c r="K388" i="23"/>
  <c r="H388" i="23" s="1"/>
  <c r="J388" i="23"/>
  <c r="G388" i="23" s="1"/>
  <c r="U387" i="23"/>
  <c r="R387" i="23"/>
  <c r="O387" i="23"/>
  <c r="K387" i="23"/>
  <c r="H387" i="23" s="1"/>
  <c r="J387" i="23"/>
  <c r="U386" i="23"/>
  <c r="R386" i="23"/>
  <c r="O386" i="23"/>
  <c r="K386" i="23"/>
  <c r="H386" i="23" s="1"/>
  <c r="J386" i="23"/>
  <c r="G386" i="23" s="1"/>
  <c r="U385" i="23"/>
  <c r="R385" i="23"/>
  <c r="O385" i="23"/>
  <c r="K385" i="23"/>
  <c r="H385" i="23" s="1"/>
  <c r="J385" i="23"/>
  <c r="U384" i="23"/>
  <c r="R384" i="23"/>
  <c r="O384" i="23"/>
  <c r="K384" i="23"/>
  <c r="H384" i="23" s="1"/>
  <c r="J384" i="23"/>
  <c r="U383" i="23"/>
  <c r="R383" i="23"/>
  <c r="O383" i="23"/>
  <c r="K383" i="23"/>
  <c r="H383" i="23" s="1"/>
  <c r="J383" i="23"/>
  <c r="G383" i="23" s="1"/>
  <c r="X375" i="23"/>
  <c r="X376" i="23"/>
  <c r="X377" i="23"/>
  <c r="X378" i="23"/>
  <c r="X379" i="23"/>
  <c r="X380" i="23"/>
  <c r="X381" i="23"/>
  <c r="X382" i="23"/>
  <c r="R375" i="23"/>
  <c r="R376" i="23"/>
  <c r="R377" i="23"/>
  <c r="R378" i="23"/>
  <c r="R379" i="23"/>
  <c r="R380" i="23"/>
  <c r="R381" i="23"/>
  <c r="R382" i="23"/>
  <c r="U375" i="23"/>
  <c r="U376" i="23"/>
  <c r="U377" i="23"/>
  <c r="U378" i="23"/>
  <c r="U379" i="23"/>
  <c r="U380" i="23"/>
  <c r="U381" i="23"/>
  <c r="U382" i="23"/>
  <c r="J375" i="23"/>
  <c r="G375" i="23" s="1"/>
  <c r="K375" i="23"/>
  <c r="H375" i="23" s="1"/>
  <c r="O375" i="23"/>
  <c r="J376" i="23"/>
  <c r="K376" i="23"/>
  <c r="H376" i="23" s="1"/>
  <c r="O376" i="23"/>
  <c r="J377" i="23"/>
  <c r="K377" i="23"/>
  <c r="H377" i="23" s="1"/>
  <c r="O377" i="23"/>
  <c r="J378" i="23"/>
  <c r="G378" i="23" s="1"/>
  <c r="K378" i="23"/>
  <c r="O378" i="23"/>
  <c r="J379" i="23"/>
  <c r="K379" i="23"/>
  <c r="H379" i="23" s="1"/>
  <c r="O379" i="23"/>
  <c r="J380" i="23"/>
  <c r="G380" i="23" s="1"/>
  <c r="K380" i="23"/>
  <c r="O380" i="23"/>
  <c r="J381" i="23"/>
  <c r="G381" i="23" s="1"/>
  <c r="K381" i="23"/>
  <c r="H381" i="23" s="1"/>
  <c r="O381" i="23"/>
  <c r="J382" i="23"/>
  <c r="G382" i="23" s="1"/>
  <c r="K382" i="23"/>
  <c r="O382" i="23"/>
  <c r="X218" i="23"/>
  <c r="X219" i="23"/>
  <c r="X220" i="23"/>
  <c r="X221" i="23"/>
  <c r="X222" i="23"/>
  <c r="X223" i="23"/>
  <c r="X224" i="23"/>
  <c r="X225" i="23"/>
  <c r="X226" i="23"/>
  <c r="X227" i="23"/>
  <c r="X228" i="23"/>
  <c r="X229" i="23"/>
  <c r="X230" i="23"/>
  <c r="X231" i="23"/>
  <c r="X232" i="23"/>
  <c r="X233" i="23"/>
  <c r="X234" i="23"/>
  <c r="X235" i="23"/>
  <c r="X236" i="23"/>
  <c r="X237" i="23"/>
  <c r="X238" i="23"/>
  <c r="X239" i="23"/>
  <c r="X240" i="23"/>
  <c r="X241" i="23"/>
  <c r="X242" i="23"/>
  <c r="X243" i="23"/>
  <c r="X244" i="23"/>
  <c r="X245" i="23"/>
  <c r="X246" i="23"/>
  <c r="X247" i="23"/>
  <c r="X248" i="23"/>
  <c r="X249" i="23"/>
  <c r="X250" i="23"/>
  <c r="X251" i="23"/>
  <c r="X252" i="23"/>
  <c r="X253" i="23"/>
  <c r="X254" i="23"/>
  <c r="X255" i="23"/>
  <c r="X256" i="23"/>
  <c r="X257" i="23"/>
  <c r="X258" i="23"/>
  <c r="X259" i="23"/>
  <c r="X260" i="23"/>
  <c r="X261" i="23"/>
  <c r="X262" i="23"/>
  <c r="X263" i="23"/>
  <c r="X264" i="23"/>
  <c r="X265" i="23"/>
  <c r="X266" i="23"/>
  <c r="X267" i="23"/>
  <c r="X268" i="23"/>
  <c r="X269" i="23"/>
  <c r="X270" i="23"/>
  <c r="X271" i="23"/>
  <c r="X272" i="23"/>
  <c r="X273" i="23"/>
  <c r="X274" i="23"/>
  <c r="X275" i="23"/>
  <c r="X276" i="23"/>
  <c r="X277" i="23"/>
  <c r="X278" i="23"/>
  <c r="X279" i="23"/>
  <c r="X280" i="23"/>
  <c r="X281" i="23"/>
  <c r="X282" i="23"/>
  <c r="X283" i="23"/>
  <c r="X284" i="23"/>
  <c r="X285" i="23"/>
  <c r="X286" i="23"/>
  <c r="X287" i="23"/>
  <c r="X288" i="23"/>
  <c r="X289" i="23"/>
  <c r="X290" i="23"/>
  <c r="X291" i="23"/>
  <c r="X292" i="23"/>
  <c r="X293" i="23"/>
  <c r="X294" i="23"/>
  <c r="X295" i="23"/>
  <c r="X296" i="23"/>
  <c r="X297" i="23"/>
  <c r="X298" i="23"/>
  <c r="X299" i="23"/>
  <c r="X300" i="23"/>
  <c r="X301" i="23"/>
  <c r="X302" i="23"/>
  <c r="X303" i="23"/>
  <c r="X304" i="23"/>
  <c r="X305" i="23"/>
  <c r="X306" i="23"/>
  <c r="X307" i="23"/>
  <c r="X308" i="23"/>
  <c r="X309" i="23"/>
  <c r="X310" i="23"/>
  <c r="X311" i="23"/>
  <c r="X312" i="23"/>
  <c r="X313" i="23"/>
  <c r="X314" i="23"/>
  <c r="X315" i="23"/>
  <c r="X316" i="23"/>
  <c r="X317" i="23"/>
  <c r="X318" i="23"/>
  <c r="X319" i="23"/>
  <c r="X320" i="23"/>
  <c r="X321" i="23"/>
  <c r="X322" i="23"/>
  <c r="X323" i="23"/>
  <c r="X324" i="23"/>
  <c r="X325" i="23"/>
  <c r="X326" i="23"/>
  <c r="X327" i="23"/>
  <c r="X328" i="23"/>
  <c r="X329" i="23"/>
  <c r="X330" i="23"/>
  <c r="X331" i="23"/>
  <c r="X332" i="23"/>
  <c r="X333" i="23"/>
  <c r="X334" i="23"/>
  <c r="X335" i="23"/>
  <c r="X336" i="23"/>
  <c r="X337" i="23"/>
  <c r="X338" i="23"/>
  <c r="X339" i="23"/>
  <c r="X340" i="23"/>
  <c r="X341" i="23"/>
  <c r="X342" i="23"/>
  <c r="X343" i="23"/>
  <c r="X344" i="23"/>
  <c r="X345" i="23"/>
  <c r="X346" i="23"/>
  <c r="X347" i="23"/>
  <c r="X348" i="23"/>
  <c r="X349" i="23"/>
  <c r="X350" i="23"/>
  <c r="X351" i="23"/>
  <c r="X352" i="23"/>
  <c r="X353" i="23"/>
  <c r="X354" i="23"/>
  <c r="X355" i="23"/>
  <c r="X356" i="23"/>
  <c r="X357" i="23"/>
  <c r="X358" i="23"/>
  <c r="X359" i="23"/>
  <c r="X360" i="23"/>
  <c r="X361" i="23"/>
  <c r="X362" i="23"/>
  <c r="X363" i="23"/>
  <c r="X364" i="23"/>
  <c r="X365" i="23"/>
  <c r="X366" i="23"/>
  <c r="X367" i="23"/>
  <c r="X368" i="23"/>
  <c r="X369" i="23"/>
  <c r="X370" i="23"/>
  <c r="X371" i="23"/>
  <c r="X372" i="23"/>
  <c r="X373" i="23"/>
  <c r="X374" i="23"/>
  <c r="J373" i="23"/>
  <c r="J218" i="23"/>
  <c r="G218" i="23" s="1"/>
  <c r="L10" i="6" a="1"/>
  <c r="L10" i="6" s="1"/>
  <c r="F373" i="23" a="1"/>
  <c r="F373" i="23" s="1"/>
  <c r="O220" i="23"/>
  <c r="R220" i="23"/>
  <c r="U220" i="23"/>
  <c r="O221" i="23"/>
  <c r="R221" i="23"/>
  <c r="U221" i="23"/>
  <c r="O222" i="23"/>
  <c r="R222" i="23"/>
  <c r="U222" i="23"/>
  <c r="O223" i="23"/>
  <c r="R223" i="23"/>
  <c r="U223" i="23"/>
  <c r="O224" i="23"/>
  <c r="R224" i="23"/>
  <c r="U224" i="23"/>
  <c r="O225" i="23"/>
  <c r="R225" i="23"/>
  <c r="U225" i="23"/>
  <c r="O226" i="23"/>
  <c r="R226" i="23"/>
  <c r="U226" i="23"/>
  <c r="O227" i="23"/>
  <c r="R227" i="23"/>
  <c r="U227" i="23"/>
  <c r="O228" i="23"/>
  <c r="R228" i="23"/>
  <c r="U228" i="23"/>
  <c r="O229" i="23"/>
  <c r="R229" i="23"/>
  <c r="U229" i="23"/>
  <c r="O230" i="23"/>
  <c r="R230" i="23"/>
  <c r="U230" i="23"/>
  <c r="O231" i="23"/>
  <c r="R231" i="23"/>
  <c r="U231" i="23"/>
  <c r="O232" i="23"/>
  <c r="R232" i="23"/>
  <c r="U232" i="23"/>
  <c r="O233" i="23"/>
  <c r="R233" i="23"/>
  <c r="U233" i="23"/>
  <c r="O234" i="23"/>
  <c r="R234" i="23"/>
  <c r="U234" i="23"/>
  <c r="O235" i="23"/>
  <c r="R235" i="23"/>
  <c r="U235" i="23"/>
  <c r="O236" i="23"/>
  <c r="R236" i="23"/>
  <c r="U236" i="23"/>
  <c r="O237" i="23"/>
  <c r="R237" i="23"/>
  <c r="U237" i="23"/>
  <c r="O238" i="23"/>
  <c r="R238" i="23"/>
  <c r="U238" i="23"/>
  <c r="O239" i="23"/>
  <c r="R239" i="23"/>
  <c r="U239" i="23"/>
  <c r="O240" i="23"/>
  <c r="R240" i="23"/>
  <c r="U240" i="23"/>
  <c r="O241" i="23"/>
  <c r="R241" i="23"/>
  <c r="U241" i="23"/>
  <c r="O242" i="23"/>
  <c r="R242" i="23"/>
  <c r="U242" i="23"/>
  <c r="O243" i="23"/>
  <c r="R243" i="23"/>
  <c r="U243" i="23"/>
  <c r="O244" i="23"/>
  <c r="R244" i="23"/>
  <c r="U244" i="23"/>
  <c r="O245" i="23"/>
  <c r="R245" i="23"/>
  <c r="U245" i="23"/>
  <c r="O246" i="23"/>
  <c r="R246" i="23"/>
  <c r="U246" i="23"/>
  <c r="O247" i="23"/>
  <c r="R247" i="23"/>
  <c r="U247" i="23"/>
  <c r="O248" i="23"/>
  <c r="R248" i="23"/>
  <c r="U248" i="23"/>
  <c r="O249" i="23"/>
  <c r="R249" i="23"/>
  <c r="U249" i="23"/>
  <c r="O250" i="23"/>
  <c r="R250" i="23"/>
  <c r="U250" i="23"/>
  <c r="O251" i="23"/>
  <c r="R251" i="23"/>
  <c r="U251" i="23"/>
  <c r="O252" i="23"/>
  <c r="R252" i="23"/>
  <c r="U252" i="23"/>
  <c r="O253" i="23"/>
  <c r="R253" i="23"/>
  <c r="U253" i="23"/>
  <c r="O254" i="23"/>
  <c r="R254" i="23"/>
  <c r="U254" i="23"/>
  <c r="O255" i="23"/>
  <c r="R255" i="23"/>
  <c r="U255" i="23"/>
  <c r="O256" i="23"/>
  <c r="R256" i="23"/>
  <c r="U256" i="23"/>
  <c r="O257" i="23"/>
  <c r="R257" i="23"/>
  <c r="U257" i="23"/>
  <c r="O258" i="23"/>
  <c r="R258" i="23"/>
  <c r="U258" i="23"/>
  <c r="O259" i="23"/>
  <c r="R259" i="23"/>
  <c r="U259" i="23"/>
  <c r="O260" i="23"/>
  <c r="R260" i="23"/>
  <c r="U260" i="23"/>
  <c r="O261" i="23"/>
  <c r="R261" i="23"/>
  <c r="U261" i="23"/>
  <c r="O262" i="23"/>
  <c r="R262" i="23"/>
  <c r="U262" i="23"/>
  <c r="O263" i="23"/>
  <c r="R263" i="23"/>
  <c r="U263" i="23"/>
  <c r="O264" i="23"/>
  <c r="R264" i="23"/>
  <c r="U264" i="23"/>
  <c r="O265" i="23"/>
  <c r="R265" i="23"/>
  <c r="U265" i="23"/>
  <c r="O266" i="23"/>
  <c r="R266" i="23"/>
  <c r="U266" i="23"/>
  <c r="O267" i="23"/>
  <c r="R267" i="23"/>
  <c r="U267" i="23"/>
  <c r="O268" i="23"/>
  <c r="R268" i="23"/>
  <c r="U268" i="23"/>
  <c r="O269" i="23"/>
  <c r="R269" i="23"/>
  <c r="U269" i="23"/>
  <c r="O270" i="23"/>
  <c r="R270" i="23"/>
  <c r="U270" i="23"/>
  <c r="O271" i="23"/>
  <c r="R271" i="23"/>
  <c r="U271" i="23"/>
  <c r="O272" i="23"/>
  <c r="R272" i="23"/>
  <c r="U272" i="23"/>
  <c r="O273" i="23"/>
  <c r="R273" i="23"/>
  <c r="U273" i="23"/>
  <c r="O274" i="23"/>
  <c r="R274" i="23"/>
  <c r="U274" i="23"/>
  <c r="O275" i="23"/>
  <c r="R275" i="23"/>
  <c r="U275" i="23"/>
  <c r="O276" i="23"/>
  <c r="R276" i="23"/>
  <c r="U276" i="23"/>
  <c r="O277" i="23"/>
  <c r="R277" i="23"/>
  <c r="U277" i="23"/>
  <c r="O278" i="23"/>
  <c r="R278" i="23"/>
  <c r="U278" i="23"/>
  <c r="O279" i="23"/>
  <c r="R279" i="23"/>
  <c r="U279" i="23"/>
  <c r="O280" i="23"/>
  <c r="R280" i="23"/>
  <c r="U280" i="23"/>
  <c r="O281" i="23"/>
  <c r="R281" i="23"/>
  <c r="U281" i="23"/>
  <c r="O282" i="23"/>
  <c r="R282" i="23"/>
  <c r="U282" i="23"/>
  <c r="O283" i="23"/>
  <c r="R283" i="23"/>
  <c r="U283" i="23"/>
  <c r="O284" i="23"/>
  <c r="R284" i="23"/>
  <c r="U284" i="23"/>
  <c r="O285" i="23"/>
  <c r="R285" i="23"/>
  <c r="U285" i="23"/>
  <c r="O286" i="23"/>
  <c r="R286" i="23"/>
  <c r="U286" i="23"/>
  <c r="O287" i="23"/>
  <c r="R287" i="23"/>
  <c r="U287" i="23"/>
  <c r="O288" i="23"/>
  <c r="R288" i="23"/>
  <c r="U288" i="23"/>
  <c r="O289" i="23"/>
  <c r="R289" i="23"/>
  <c r="U289" i="23"/>
  <c r="O290" i="23"/>
  <c r="R290" i="23"/>
  <c r="U290" i="23"/>
  <c r="O291" i="23"/>
  <c r="R291" i="23"/>
  <c r="U291" i="23"/>
  <c r="O292" i="23"/>
  <c r="R292" i="23"/>
  <c r="U292" i="23"/>
  <c r="O293" i="23"/>
  <c r="R293" i="23"/>
  <c r="U293" i="23"/>
  <c r="O294" i="23"/>
  <c r="R294" i="23"/>
  <c r="U294" i="23"/>
  <c r="O295" i="23"/>
  <c r="R295" i="23"/>
  <c r="U295" i="23"/>
  <c r="O296" i="23"/>
  <c r="R296" i="23"/>
  <c r="U296" i="23"/>
  <c r="O297" i="23"/>
  <c r="R297" i="23"/>
  <c r="U297" i="23"/>
  <c r="O298" i="23"/>
  <c r="R298" i="23"/>
  <c r="U298" i="23"/>
  <c r="O299" i="23"/>
  <c r="R299" i="23"/>
  <c r="U299" i="23"/>
  <c r="O300" i="23"/>
  <c r="R300" i="23"/>
  <c r="U300" i="23"/>
  <c r="O301" i="23"/>
  <c r="R301" i="23"/>
  <c r="U301" i="23"/>
  <c r="O302" i="23"/>
  <c r="R302" i="23"/>
  <c r="U302" i="23"/>
  <c r="O303" i="23"/>
  <c r="R303" i="23"/>
  <c r="U303" i="23"/>
  <c r="O304" i="23"/>
  <c r="R304" i="23"/>
  <c r="U304" i="23"/>
  <c r="O305" i="23"/>
  <c r="R305" i="23"/>
  <c r="U305" i="23"/>
  <c r="O306" i="23"/>
  <c r="R306" i="23"/>
  <c r="U306" i="23"/>
  <c r="O307" i="23"/>
  <c r="R307" i="23"/>
  <c r="U307" i="23"/>
  <c r="O308" i="23"/>
  <c r="R308" i="23"/>
  <c r="U308" i="23"/>
  <c r="O309" i="23"/>
  <c r="R309" i="23"/>
  <c r="U309" i="23"/>
  <c r="O310" i="23"/>
  <c r="R310" i="23"/>
  <c r="U310" i="23"/>
  <c r="O311" i="23"/>
  <c r="R311" i="23"/>
  <c r="U311" i="23"/>
  <c r="O312" i="23"/>
  <c r="R312" i="23"/>
  <c r="U312" i="23"/>
  <c r="O313" i="23"/>
  <c r="R313" i="23"/>
  <c r="U313" i="23"/>
  <c r="O314" i="23"/>
  <c r="R314" i="23"/>
  <c r="U314" i="23"/>
  <c r="O315" i="23"/>
  <c r="R315" i="23"/>
  <c r="U315" i="23"/>
  <c r="O316" i="23"/>
  <c r="R316" i="23"/>
  <c r="U316" i="23"/>
  <c r="O317" i="23"/>
  <c r="R317" i="23"/>
  <c r="U317" i="23"/>
  <c r="O318" i="23"/>
  <c r="R318" i="23"/>
  <c r="U318" i="23"/>
  <c r="O319" i="23"/>
  <c r="R319" i="23"/>
  <c r="U319" i="23"/>
  <c r="O320" i="23"/>
  <c r="R320" i="23"/>
  <c r="U320" i="23"/>
  <c r="O321" i="23"/>
  <c r="R321" i="23"/>
  <c r="U321" i="23"/>
  <c r="O322" i="23"/>
  <c r="R322" i="23"/>
  <c r="U322" i="23"/>
  <c r="O323" i="23"/>
  <c r="R323" i="23"/>
  <c r="U323" i="23"/>
  <c r="O324" i="23"/>
  <c r="R324" i="23"/>
  <c r="U324" i="23"/>
  <c r="O325" i="23"/>
  <c r="R325" i="23"/>
  <c r="U325" i="23"/>
  <c r="O326" i="23"/>
  <c r="R326" i="23"/>
  <c r="U326" i="23"/>
  <c r="O327" i="23"/>
  <c r="R327" i="23"/>
  <c r="U327" i="23"/>
  <c r="O328" i="23"/>
  <c r="R328" i="23"/>
  <c r="U328" i="23"/>
  <c r="O329" i="23"/>
  <c r="R329" i="23"/>
  <c r="U329" i="23"/>
  <c r="O330" i="23"/>
  <c r="R330" i="23"/>
  <c r="U330" i="23"/>
  <c r="O331" i="23"/>
  <c r="R331" i="23"/>
  <c r="U331" i="23"/>
  <c r="O332" i="23"/>
  <c r="R332" i="23"/>
  <c r="U332" i="23"/>
  <c r="O333" i="23"/>
  <c r="R333" i="23"/>
  <c r="U333" i="23"/>
  <c r="O334" i="23"/>
  <c r="R334" i="23"/>
  <c r="U334" i="23"/>
  <c r="O335" i="23"/>
  <c r="R335" i="23"/>
  <c r="U335" i="23"/>
  <c r="O336" i="23"/>
  <c r="R336" i="23"/>
  <c r="U336" i="23"/>
  <c r="O337" i="23"/>
  <c r="R337" i="23"/>
  <c r="U337" i="23"/>
  <c r="O338" i="23"/>
  <c r="R338" i="23"/>
  <c r="U338" i="23"/>
  <c r="O339" i="23"/>
  <c r="R339" i="23"/>
  <c r="U339" i="23"/>
  <c r="O340" i="23"/>
  <c r="R340" i="23"/>
  <c r="U340" i="23"/>
  <c r="O341" i="23"/>
  <c r="R341" i="23"/>
  <c r="U341" i="23"/>
  <c r="O342" i="23"/>
  <c r="R342" i="23"/>
  <c r="U342" i="23"/>
  <c r="O343" i="23"/>
  <c r="R343" i="23"/>
  <c r="U343" i="23"/>
  <c r="O344" i="23"/>
  <c r="R344" i="23"/>
  <c r="U344" i="23"/>
  <c r="O345" i="23"/>
  <c r="R345" i="23"/>
  <c r="U345" i="23"/>
  <c r="O346" i="23"/>
  <c r="R346" i="23"/>
  <c r="U346" i="23"/>
  <c r="O347" i="23"/>
  <c r="R347" i="23"/>
  <c r="U347" i="23"/>
  <c r="O348" i="23"/>
  <c r="R348" i="23"/>
  <c r="U348" i="23"/>
  <c r="O349" i="23"/>
  <c r="R349" i="23"/>
  <c r="U349" i="23"/>
  <c r="O350" i="23"/>
  <c r="R350" i="23"/>
  <c r="U350" i="23"/>
  <c r="O351" i="23"/>
  <c r="R351" i="23"/>
  <c r="U351" i="23"/>
  <c r="O352" i="23"/>
  <c r="R352" i="23"/>
  <c r="U352" i="23"/>
  <c r="O353" i="23"/>
  <c r="R353" i="23"/>
  <c r="U353" i="23"/>
  <c r="O354" i="23"/>
  <c r="R354" i="23"/>
  <c r="U354" i="23"/>
  <c r="O355" i="23"/>
  <c r="R355" i="23"/>
  <c r="U355" i="23"/>
  <c r="O356" i="23"/>
  <c r="R356" i="23"/>
  <c r="U356" i="23"/>
  <c r="O357" i="23"/>
  <c r="R357" i="23"/>
  <c r="U357" i="23"/>
  <c r="O358" i="23"/>
  <c r="R358" i="23"/>
  <c r="U358" i="23"/>
  <c r="O359" i="23"/>
  <c r="R359" i="23"/>
  <c r="U359" i="23"/>
  <c r="O360" i="23"/>
  <c r="R360" i="23"/>
  <c r="U360" i="23"/>
  <c r="O361" i="23"/>
  <c r="R361" i="23"/>
  <c r="U361" i="23"/>
  <c r="O362" i="23"/>
  <c r="R362" i="23"/>
  <c r="U362" i="23"/>
  <c r="O363" i="23"/>
  <c r="R363" i="23"/>
  <c r="U363" i="23"/>
  <c r="O364" i="23"/>
  <c r="R364" i="23"/>
  <c r="U364" i="23"/>
  <c r="O365" i="23"/>
  <c r="R365" i="23"/>
  <c r="U365" i="23"/>
  <c r="O366" i="23"/>
  <c r="R366" i="23"/>
  <c r="U366" i="23"/>
  <c r="O367" i="23"/>
  <c r="R367" i="23"/>
  <c r="U367" i="23"/>
  <c r="O368" i="23"/>
  <c r="R368" i="23"/>
  <c r="U368" i="23"/>
  <c r="O369" i="23"/>
  <c r="R369" i="23"/>
  <c r="U369" i="23"/>
  <c r="O370" i="23"/>
  <c r="R370" i="23"/>
  <c r="U370" i="23"/>
  <c r="O371" i="23"/>
  <c r="R371" i="23"/>
  <c r="U371" i="23"/>
  <c r="O372" i="23"/>
  <c r="R372" i="23"/>
  <c r="U372" i="23"/>
  <c r="O373" i="23"/>
  <c r="R373" i="23"/>
  <c r="U373" i="23"/>
  <c r="O374" i="23"/>
  <c r="R374" i="23"/>
  <c r="U374" i="23"/>
  <c r="U219" i="23"/>
  <c r="X217" i="23"/>
  <c r="U218" i="23"/>
  <c r="R219" i="23"/>
  <c r="R218" i="23"/>
  <c r="O219" i="23"/>
  <c r="O218" i="23"/>
  <c r="K218" i="23"/>
  <c r="H218" i="23" s="1"/>
  <c r="J219" i="23"/>
  <c r="K219" i="23"/>
  <c r="H219" i="23" s="1"/>
  <c r="J220" i="23"/>
  <c r="K220" i="23"/>
  <c r="H220" i="23" s="1"/>
  <c r="J221" i="23"/>
  <c r="G221" i="23" s="1"/>
  <c r="K221" i="23"/>
  <c r="H221" i="23" s="1"/>
  <c r="J222" i="23"/>
  <c r="G222" i="23" s="1"/>
  <c r="K222" i="23"/>
  <c r="H222" i="23" s="1"/>
  <c r="J223" i="23"/>
  <c r="K223" i="23"/>
  <c r="H223" i="23" s="1"/>
  <c r="J224" i="23"/>
  <c r="K224" i="23"/>
  <c r="H224" i="23" s="1"/>
  <c r="J225" i="23"/>
  <c r="G225" i="23" s="1"/>
  <c r="K225" i="23"/>
  <c r="H225" i="23" s="1"/>
  <c r="J226" i="23"/>
  <c r="G226" i="23" s="1"/>
  <c r="K226" i="23"/>
  <c r="J227" i="23"/>
  <c r="G227" i="23" s="1"/>
  <c r="K227" i="23"/>
  <c r="H227" i="23" s="1"/>
  <c r="J228" i="23"/>
  <c r="K228" i="23"/>
  <c r="H228" i="23" s="1"/>
  <c r="J229" i="23"/>
  <c r="G229" i="23" s="1"/>
  <c r="K229" i="23"/>
  <c r="H229" i="23" s="1"/>
  <c r="J230" i="23"/>
  <c r="G230" i="23" s="1"/>
  <c r="K230" i="23"/>
  <c r="H230" i="23" s="1"/>
  <c r="J231" i="23"/>
  <c r="K231" i="23"/>
  <c r="H231" i="23" s="1"/>
  <c r="J232" i="23"/>
  <c r="K232" i="23"/>
  <c r="H232" i="23" s="1"/>
  <c r="J233" i="23"/>
  <c r="G233" i="23" s="1"/>
  <c r="K233" i="23"/>
  <c r="H233" i="23" s="1"/>
  <c r="J234" i="23"/>
  <c r="G234" i="23" s="1"/>
  <c r="K234" i="23"/>
  <c r="H234" i="23" s="1"/>
  <c r="J235" i="23"/>
  <c r="K235" i="23"/>
  <c r="H235" i="23" s="1"/>
  <c r="J236" i="23"/>
  <c r="K236" i="23"/>
  <c r="H236" i="23" s="1"/>
  <c r="J237" i="23"/>
  <c r="G237" i="23" s="1"/>
  <c r="K237" i="23"/>
  <c r="H237" i="23" s="1"/>
  <c r="J238" i="23"/>
  <c r="G238" i="23" s="1"/>
  <c r="K238" i="23"/>
  <c r="H238" i="23" s="1"/>
  <c r="J239" i="23"/>
  <c r="K239" i="23"/>
  <c r="H239" i="23" s="1"/>
  <c r="J240" i="23"/>
  <c r="K240" i="23"/>
  <c r="H240" i="23" s="1"/>
  <c r="J241" i="23"/>
  <c r="G241" i="23" s="1"/>
  <c r="K241" i="23"/>
  <c r="H241" i="23" s="1"/>
  <c r="J242" i="23"/>
  <c r="G242" i="23" s="1"/>
  <c r="K242" i="23"/>
  <c r="J243" i="23"/>
  <c r="G243" i="23" s="1"/>
  <c r="K243" i="23"/>
  <c r="H243" i="23" s="1"/>
  <c r="J244" i="23"/>
  <c r="K244" i="23"/>
  <c r="H244" i="23" s="1"/>
  <c r="J245" i="23"/>
  <c r="G245" i="23" s="1"/>
  <c r="K245" i="23"/>
  <c r="H245" i="23" s="1"/>
  <c r="J246" i="23"/>
  <c r="G246" i="23" s="1"/>
  <c r="K246" i="23"/>
  <c r="H246" i="23" s="1"/>
  <c r="J247" i="23"/>
  <c r="K247" i="23"/>
  <c r="H247" i="23" s="1"/>
  <c r="J248" i="23"/>
  <c r="K248" i="23"/>
  <c r="H248" i="23" s="1"/>
  <c r="J249" i="23"/>
  <c r="G249" i="23" s="1"/>
  <c r="K249" i="23"/>
  <c r="H249" i="23" s="1"/>
  <c r="J250" i="23"/>
  <c r="K250" i="23"/>
  <c r="H250" i="23" s="1"/>
  <c r="J251" i="23"/>
  <c r="K251" i="23"/>
  <c r="H251" i="23" s="1"/>
  <c r="J252" i="23"/>
  <c r="K252" i="23"/>
  <c r="H252" i="23" s="1"/>
  <c r="J253" i="23"/>
  <c r="G253" i="23" s="1"/>
  <c r="K253" i="23"/>
  <c r="H253" i="23" s="1"/>
  <c r="J254" i="23"/>
  <c r="G254" i="23" s="1"/>
  <c r="K254" i="23"/>
  <c r="H254" i="23" s="1"/>
  <c r="J255" i="23"/>
  <c r="K255" i="23"/>
  <c r="H255" i="23" s="1"/>
  <c r="J256" i="23"/>
  <c r="K256" i="23"/>
  <c r="H256" i="23" s="1"/>
  <c r="J257" i="23"/>
  <c r="G257" i="23" s="1"/>
  <c r="K257" i="23"/>
  <c r="H257" i="23" s="1"/>
  <c r="J258" i="23"/>
  <c r="K258" i="23"/>
  <c r="H258" i="23" s="1"/>
  <c r="J259" i="23"/>
  <c r="G259" i="23" s="1"/>
  <c r="K259" i="23"/>
  <c r="H259" i="23" s="1"/>
  <c r="J260" i="23"/>
  <c r="K260" i="23"/>
  <c r="H260" i="23" s="1"/>
  <c r="J261" i="23"/>
  <c r="G261" i="23" s="1"/>
  <c r="K261" i="23"/>
  <c r="H261" i="23" s="1"/>
  <c r="J262" i="23"/>
  <c r="K262" i="23"/>
  <c r="H262" i="23" s="1"/>
  <c r="J263" i="23"/>
  <c r="G263" i="23" s="1"/>
  <c r="K263" i="23"/>
  <c r="H263" i="23" s="1"/>
  <c r="J264" i="23"/>
  <c r="K264" i="23"/>
  <c r="H264" i="23" s="1"/>
  <c r="J265" i="23"/>
  <c r="G265" i="23" s="1"/>
  <c r="K265" i="23"/>
  <c r="H265" i="23" s="1"/>
  <c r="J266" i="23"/>
  <c r="K266" i="23"/>
  <c r="H266" i="23" s="1"/>
  <c r="J267" i="23"/>
  <c r="K267" i="23"/>
  <c r="H267" i="23" s="1"/>
  <c r="J268" i="23"/>
  <c r="K268" i="23"/>
  <c r="H268" i="23" s="1"/>
  <c r="J269" i="23"/>
  <c r="G269" i="23" s="1"/>
  <c r="K269" i="23"/>
  <c r="H269" i="23" s="1"/>
  <c r="J270" i="23"/>
  <c r="G270" i="23" s="1"/>
  <c r="K270" i="23"/>
  <c r="J271" i="23"/>
  <c r="G271" i="23" s="1"/>
  <c r="K271" i="23"/>
  <c r="H271" i="23" s="1"/>
  <c r="J272" i="23"/>
  <c r="K272" i="23"/>
  <c r="H272" i="23" s="1"/>
  <c r="J273" i="23"/>
  <c r="G273" i="23" s="1"/>
  <c r="K273" i="23"/>
  <c r="H273" i="23" s="1"/>
  <c r="J274" i="23"/>
  <c r="G274" i="23" s="1"/>
  <c r="K274" i="23"/>
  <c r="H274" i="23" s="1"/>
  <c r="J275" i="23"/>
  <c r="K275" i="23"/>
  <c r="H275" i="23" s="1"/>
  <c r="J276" i="23"/>
  <c r="K276" i="23"/>
  <c r="H276" i="23" s="1"/>
  <c r="J277" i="23"/>
  <c r="G277" i="23" s="1"/>
  <c r="K277" i="23"/>
  <c r="H277" i="23" s="1"/>
  <c r="J278" i="23"/>
  <c r="G278" i="23" s="1"/>
  <c r="K278" i="23"/>
  <c r="H278" i="23" s="1"/>
  <c r="J279" i="23"/>
  <c r="G279" i="23" s="1"/>
  <c r="K279" i="23"/>
  <c r="H279" i="23" s="1"/>
  <c r="J280" i="23"/>
  <c r="K280" i="23"/>
  <c r="H280" i="23" s="1"/>
  <c r="J281" i="23"/>
  <c r="G281" i="23" s="1"/>
  <c r="K281" i="23"/>
  <c r="H281" i="23" s="1"/>
  <c r="J282" i="23"/>
  <c r="K282" i="23"/>
  <c r="H282" i="23" s="1"/>
  <c r="J283" i="23"/>
  <c r="K283" i="23"/>
  <c r="H283" i="23" s="1"/>
  <c r="J284" i="23"/>
  <c r="K284" i="23"/>
  <c r="H284" i="23" s="1"/>
  <c r="J285" i="23"/>
  <c r="G285" i="23" s="1"/>
  <c r="K285" i="23"/>
  <c r="H285" i="23" s="1"/>
  <c r="J286" i="23"/>
  <c r="K286" i="23"/>
  <c r="H286" i="23" s="1"/>
  <c r="J287" i="23"/>
  <c r="K287" i="23"/>
  <c r="H287" i="23" s="1"/>
  <c r="J288" i="23"/>
  <c r="K288" i="23"/>
  <c r="H288" i="23" s="1"/>
  <c r="J289" i="23"/>
  <c r="G289" i="23" s="1"/>
  <c r="K289" i="23"/>
  <c r="H289" i="23" s="1"/>
  <c r="J290" i="23"/>
  <c r="G290" i="23" s="1"/>
  <c r="K290" i="23"/>
  <c r="H290" i="23" s="1"/>
  <c r="J291" i="23"/>
  <c r="G291" i="23" s="1"/>
  <c r="K291" i="23"/>
  <c r="H291" i="23" s="1"/>
  <c r="J292" i="23"/>
  <c r="K292" i="23"/>
  <c r="H292" i="23" s="1"/>
  <c r="J293" i="23"/>
  <c r="G293" i="23" s="1"/>
  <c r="K293" i="23"/>
  <c r="H293" i="23" s="1"/>
  <c r="J294" i="23"/>
  <c r="K294" i="23"/>
  <c r="H294" i="23" s="1"/>
  <c r="J295" i="23"/>
  <c r="K295" i="23"/>
  <c r="H295" i="23" s="1"/>
  <c r="J296" i="23"/>
  <c r="K296" i="23"/>
  <c r="H296" i="23" s="1"/>
  <c r="J297" i="23"/>
  <c r="G297" i="23" s="1"/>
  <c r="K297" i="23"/>
  <c r="H297" i="23" s="1"/>
  <c r="J298" i="23"/>
  <c r="K298" i="23"/>
  <c r="H298" i="23" s="1"/>
  <c r="J299" i="23"/>
  <c r="K299" i="23"/>
  <c r="H299" i="23" s="1"/>
  <c r="J300" i="23"/>
  <c r="K300" i="23"/>
  <c r="H300" i="23" s="1"/>
  <c r="J301" i="23"/>
  <c r="G301" i="23" s="1"/>
  <c r="K301" i="23"/>
  <c r="H301" i="23" s="1"/>
  <c r="J302" i="23"/>
  <c r="G302" i="23" s="1"/>
  <c r="K302" i="23"/>
  <c r="J303" i="23"/>
  <c r="G303" i="23" s="1"/>
  <c r="K303" i="23"/>
  <c r="H303" i="23" s="1"/>
  <c r="J304" i="23"/>
  <c r="K304" i="23"/>
  <c r="H304" i="23" s="1"/>
  <c r="J305" i="23"/>
  <c r="G305" i="23" s="1"/>
  <c r="K305" i="23"/>
  <c r="H305" i="23" s="1"/>
  <c r="J306" i="23"/>
  <c r="G306" i="23" s="1"/>
  <c r="K306" i="23"/>
  <c r="H306" i="23" s="1"/>
  <c r="J307" i="23"/>
  <c r="K307" i="23"/>
  <c r="H307" i="23" s="1"/>
  <c r="J308" i="23"/>
  <c r="K308" i="23"/>
  <c r="H308" i="23" s="1"/>
  <c r="J309" i="23"/>
  <c r="G309" i="23" s="1"/>
  <c r="K309" i="23"/>
  <c r="H309" i="23" s="1"/>
  <c r="J310" i="23"/>
  <c r="G310" i="23" s="1"/>
  <c r="K310" i="23"/>
  <c r="H310" i="23" s="1"/>
  <c r="J311" i="23"/>
  <c r="G311" i="23" s="1"/>
  <c r="K311" i="23"/>
  <c r="H311" i="23" s="1"/>
  <c r="J312" i="23"/>
  <c r="K312" i="23"/>
  <c r="H312" i="23" s="1"/>
  <c r="J313" i="23"/>
  <c r="G313" i="23" s="1"/>
  <c r="K313" i="23"/>
  <c r="H313" i="23" s="1"/>
  <c r="J314" i="23"/>
  <c r="G314" i="23" s="1"/>
  <c r="K314" i="23"/>
  <c r="H314" i="23" s="1"/>
  <c r="J315" i="23"/>
  <c r="K315" i="23"/>
  <c r="H315" i="23" s="1"/>
  <c r="J316" i="23"/>
  <c r="K316" i="23"/>
  <c r="H316" i="23" s="1"/>
  <c r="J317" i="23"/>
  <c r="G317" i="23" s="1"/>
  <c r="K317" i="23"/>
  <c r="H317" i="23" s="1"/>
  <c r="J318" i="23"/>
  <c r="K318" i="23"/>
  <c r="H318" i="23" s="1"/>
  <c r="J319" i="23"/>
  <c r="K319" i="23"/>
  <c r="H319" i="23" s="1"/>
  <c r="J320" i="23"/>
  <c r="K320" i="23"/>
  <c r="H320" i="23" s="1"/>
  <c r="J321" i="23"/>
  <c r="G321" i="23" s="1"/>
  <c r="K321" i="23"/>
  <c r="H321" i="23" s="1"/>
  <c r="J322" i="23"/>
  <c r="G322" i="23" s="1"/>
  <c r="K322" i="23"/>
  <c r="H322" i="23" s="1"/>
  <c r="J323" i="23"/>
  <c r="G323" i="23" s="1"/>
  <c r="K323" i="23"/>
  <c r="H323" i="23" s="1"/>
  <c r="J324" i="23"/>
  <c r="K324" i="23"/>
  <c r="H324" i="23" s="1"/>
  <c r="J325" i="23"/>
  <c r="G325" i="23" s="1"/>
  <c r="K325" i="23"/>
  <c r="H325" i="23" s="1"/>
  <c r="J326" i="23"/>
  <c r="K326" i="23"/>
  <c r="H326" i="23" s="1"/>
  <c r="J327" i="23"/>
  <c r="G327" i="23" s="1"/>
  <c r="K327" i="23"/>
  <c r="H327" i="23" s="1"/>
  <c r="J328" i="23"/>
  <c r="K328" i="23"/>
  <c r="H328" i="23" s="1"/>
  <c r="J329" i="23"/>
  <c r="G329" i="23" s="1"/>
  <c r="K329" i="23"/>
  <c r="H329" i="23" s="1"/>
  <c r="J330" i="23"/>
  <c r="K330" i="23"/>
  <c r="H330" i="23" s="1"/>
  <c r="J331" i="23"/>
  <c r="K331" i="23"/>
  <c r="H331" i="23" s="1"/>
  <c r="J332" i="23"/>
  <c r="K332" i="23"/>
  <c r="H332" i="23" s="1"/>
  <c r="J333" i="23"/>
  <c r="G333" i="23" s="1"/>
  <c r="K333" i="23"/>
  <c r="H333" i="23" s="1"/>
  <c r="J334" i="23"/>
  <c r="G334" i="23" s="1"/>
  <c r="K334" i="23"/>
  <c r="J335" i="23"/>
  <c r="G335" i="23" s="1"/>
  <c r="K335" i="23"/>
  <c r="H335" i="23" s="1"/>
  <c r="J336" i="23"/>
  <c r="K336" i="23"/>
  <c r="H336" i="23" s="1"/>
  <c r="J337" i="23"/>
  <c r="G337" i="23" s="1"/>
  <c r="K337" i="23"/>
  <c r="H337" i="23" s="1"/>
  <c r="J338" i="23"/>
  <c r="K338" i="23"/>
  <c r="H338" i="23" s="1"/>
  <c r="J339" i="23"/>
  <c r="K339" i="23"/>
  <c r="H339" i="23" s="1"/>
  <c r="J340" i="23"/>
  <c r="K340" i="23"/>
  <c r="H340" i="23" s="1"/>
  <c r="J341" i="23"/>
  <c r="G341" i="23" s="1"/>
  <c r="K341" i="23"/>
  <c r="H341" i="23" s="1"/>
  <c r="J342" i="23"/>
  <c r="G342" i="23" s="1"/>
  <c r="K342" i="23"/>
  <c r="H342" i="23" s="1"/>
  <c r="J343" i="23"/>
  <c r="K343" i="23"/>
  <c r="H343" i="23" s="1"/>
  <c r="J344" i="23"/>
  <c r="K344" i="23"/>
  <c r="H344" i="23" s="1"/>
  <c r="J345" i="23"/>
  <c r="G345" i="23" s="1"/>
  <c r="K345" i="23"/>
  <c r="H345" i="23" s="1"/>
  <c r="J346" i="23"/>
  <c r="K346" i="23"/>
  <c r="H346" i="23" s="1"/>
  <c r="J347" i="23"/>
  <c r="G347" i="23" s="1"/>
  <c r="K347" i="23"/>
  <c r="H347" i="23" s="1"/>
  <c r="J348" i="23"/>
  <c r="K348" i="23"/>
  <c r="H348" i="23" s="1"/>
  <c r="J349" i="23"/>
  <c r="G349" i="23" s="1"/>
  <c r="K349" i="23"/>
  <c r="H349" i="23" s="1"/>
  <c r="J350" i="23"/>
  <c r="G350" i="23" s="1"/>
  <c r="K350" i="23"/>
  <c r="H350" i="23" s="1"/>
  <c r="J351" i="23"/>
  <c r="G351" i="23" s="1"/>
  <c r="K351" i="23"/>
  <c r="H351" i="23" s="1"/>
  <c r="J352" i="23"/>
  <c r="K352" i="23"/>
  <c r="H352" i="23" s="1"/>
  <c r="J353" i="23"/>
  <c r="G353" i="23" s="1"/>
  <c r="K353" i="23"/>
  <c r="H353" i="23" s="1"/>
  <c r="J354" i="23"/>
  <c r="G354" i="23" s="1"/>
  <c r="K354" i="23"/>
  <c r="H354" i="23" s="1"/>
  <c r="J355" i="23"/>
  <c r="K355" i="23"/>
  <c r="H355" i="23" s="1"/>
  <c r="J356" i="23"/>
  <c r="K356" i="23"/>
  <c r="H356" i="23" s="1"/>
  <c r="J357" i="23"/>
  <c r="G357" i="23" s="1"/>
  <c r="K357" i="23"/>
  <c r="H357" i="23" s="1"/>
  <c r="J358" i="23"/>
  <c r="G358" i="23" s="1"/>
  <c r="K358" i="23"/>
  <c r="H358" i="23" s="1"/>
  <c r="J359" i="23"/>
  <c r="K359" i="23"/>
  <c r="H359" i="23" s="1"/>
  <c r="J360" i="23"/>
  <c r="K360" i="23"/>
  <c r="H360" i="23" s="1"/>
  <c r="J361" i="23"/>
  <c r="G361" i="23" s="1"/>
  <c r="K361" i="23"/>
  <c r="H361" i="23" s="1"/>
  <c r="J362" i="23"/>
  <c r="G362" i="23" s="1"/>
  <c r="K362" i="23"/>
  <c r="H362" i="23" s="1"/>
  <c r="J363" i="23"/>
  <c r="K363" i="23"/>
  <c r="H363" i="23" s="1"/>
  <c r="J364" i="23"/>
  <c r="K364" i="23"/>
  <c r="H364" i="23" s="1"/>
  <c r="J365" i="23"/>
  <c r="G365" i="23" s="1"/>
  <c r="K365" i="23"/>
  <c r="H365" i="23" s="1"/>
  <c r="J366" i="23"/>
  <c r="G366" i="23" s="1"/>
  <c r="K366" i="23"/>
  <c r="H366" i="23" s="1"/>
  <c r="J367" i="23"/>
  <c r="K367" i="23"/>
  <c r="H367" i="23" s="1"/>
  <c r="J368" i="23"/>
  <c r="K368" i="23"/>
  <c r="H368" i="23" s="1"/>
  <c r="J369" i="23"/>
  <c r="G369" i="23" s="1"/>
  <c r="K369" i="23"/>
  <c r="H369" i="23" s="1"/>
  <c r="J370" i="23"/>
  <c r="G370" i="23" s="1"/>
  <c r="K370" i="23"/>
  <c r="H370" i="23" s="1"/>
  <c r="J371" i="23"/>
  <c r="K371" i="23"/>
  <c r="H371" i="23" s="1"/>
  <c r="J372" i="23"/>
  <c r="K372" i="23"/>
  <c r="H372" i="23" s="1"/>
  <c r="G373" i="23"/>
  <c r="K373" i="23"/>
  <c r="H373" i="23" s="1"/>
  <c r="J374" i="23"/>
  <c r="G374" i="23" s="1"/>
  <c r="K374" i="23"/>
  <c r="H374" i="23" s="1"/>
  <c r="F219" i="23" a="1"/>
  <c r="F219" i="23" s="1"/>
  <c r="F220" i="23" a="1"/>
  <c r="F220" i="23" s="1"/>
  <c r="F221" i="23" a="1"/>
  <c r="F221" i="23" s="1"/>
  <c r="F222" i="23" a="1"/>
  <c r="F222" i="23" s="1"/>
  <c r="F223" i="23" a="1"/>
  <c r="F223" i="23" s="1"/>
  <c r="F224" i="23" a="1"/>
  <c r="F224" i="23" s="1"/>
  <c r="F225" i="23" a="1"/>
  <c r="F225" i="23" s="1"/>
  <c r="F226" i="23" a="1"/>
  <c r="F226" i="23" s="1"/>
  <c r="F227" i="23" a="1"/>
  <c r="F227" i="23" s="1"/>
  <c r="F228" i="23" a="1"/>
  <c r="F228" i="23" s="1"/>
  <c r="F229" i="23" a="1"/>
  <c r="F229" i="23" s="1"/>
  <c r="F230" i="23" a="1"/>
  <c r="F230" i="23" s="1"/>
  <c r="F231" i="23" a="1"/>
  <c r="F231" i="23" s="1"/>
  <c r="F232" i="23" a="1"/>
  <c r="F232" i="23" s="1"/>
  <c r="F233" i="23" a="1"/>
  <c r="F233" i="23" s="1"/>
  <c r="F234" i="23" a="1"/>
  <c r="F234" i="23" s="1"/>
  <c r="F235" i="23" a="1"/>
  <c r="F235" i="23" s="1"/>
  <c r="F236" i="23" a="1"/>
  <c r="F236" i="23" s="1"/>
  <c r="F237" i="23" a="1"/>
  <c r="F237" i="23" s="1"/>
  <c r="F238" i="23" a="1"/>
  <c r="F238" i="23" s="1"/>
  <c r="F239" i="23" a="1"/>
  <c r="F239" i="23" s="1"/>
  <c r="F240" i="23" a="1"/>
  <c r="F240" i="23" s="1"/>
  <c r="F241" i="23" a="1"/>
  <c r="F241" i="23" s="1"/>
  <c r="F242" i="23" a="1"/>
  <c r="F242" i="23" s="1"/>
  <c r="F243" i="23" a="1"/>
  <c r="F243" i="23" s="1"/>
  <c r="F244" i="23" a="1"/>
  <c r="F244" i="23" s="1"/>
  <c r="F245" i="23" a="1"/>
  <c r="F245" i="23" s="1"/>
  <c r="F246" i="23" a="1"/>
  <c r="F246" i="23" s="1"/>
  <c r="F247" i="23" a="1"/>
  <c r="F247" i="23" s="1"/>
  <c r="F248" i="23" a="1"/>
  <c r="F248" i="23" s="1"/>
  <c r="F249" i="23" a="1"/>
  <c r="F249" i="23" s="1"/>
  <c r="F250" i="23" a="1"/>
  <c r="F250" i="23" s="1"/>
  <c r="F251" i="23" a="1"/>
  <c r="F251" i="23" s="1"/>
  <c r="F252" i="23" a="1"/>
  <c r="F252" i="23" s="1"/>
  <c r="F253" i="23" a="1"/>
  <c r="F253" i="23" s="1"/>
  <c r="F254" i="23" a="1"/>
  <c r="F254" i="23" s="1"/>
  <c r="F255" i="23" a="1"/>
  <c r="F255" i="23" s="1"/>
  <c r="F256" i="23" a="1"/>
  <c r="F256" i="23" s="1"/>
  <c r="F257" i="23" a="1"/>
  <c r="F257" i="23" s="1"/>
  <c r="F258" i="23" a="1"/>
  <c r="F258" i="23" s="1"/>
  <c r="F259" i="23" a="1"/>
  <c r="F259" i="23" s="1"/>
  <c r="F260" i="23" a="1"/>
  <c r="F260" i="23" s="1"/>
  <c r="F261" i="23" a="1"/>
  <c r="F261" i="23" s="1"/>
  <c r="F262" i="23" a="1"/>
  <c r="F262" i="23" s="1"/>
  <c r="F263" i="23" a="1"/>
  <c r="F263" i="23" s="1"/>
  <c r="F264" i="23" a="1"/>
  <c r="F264" i="23" s="1"/>
  <c r="F265" i="23" a="1"/>
  <c r="F265" i="23" s="1"/>
  <c r="F266" i="23" a="1"/>
  <c r="F266" i="23" s="1"/>
  <c r="F267" i="23" a="1"/>
  <c r="F267" i="23" s="1"/>
  <c r="F268" i="23" a="1"/>
  <c r="F268" i="23" s="1"/>
  <c r="F269" i="23" a="1"/>
  <c r="F269" i="23" s="1"/>
  <c r="F270" i="23" a="1"/>
  <c r="F270" i="23" s="1"/>
  <c r="F271" i="23" a="1"/>
  <c r="F271" i="23" s="1"/>
  <c r="F272" i="23" a="1"/>
  <c r="F272" i="23" s="1"/>
  <c r="F273" i="23" a="1"/>
  <c r="F273" i="23" s="1"/>
  <c r="F274" i="23" a="1"/>
  <c r="F274" i="23" s="1"/>
  <c r="F275" i="23" a="1"/>
  <c r="F275" i="23" s="1"/>
  <c r="F276" i="23" a="1"/>
  <c r="F276" i="23" s="1"/>
  <c r="F277" i="23" a="1"/>
  <c r="F277" i="23" s="1"/>
  <c r="F278" i="23" a="1"/>
  <c r="F278" i="23" s="1"/>
  <c r="F279" i="23" a="1"/>
  <c r="F279" i="23" s="1"/>
  <c r="F280" i="23" a="1"/>
  <c r="F280" i="23" s="1"/>
  <c r="F281" i="23" a="1"/>
  <c r="F281" i="23" s="1"/>
  <c r="F282" i="23" a="1"/>
  <c r="F282" i="23" s="1"/>
  <c r="F283" i="23" a="1"/>
  <c r="F283" i="23" s="1"/>
  <c r="F284" i="23" a="1"/>
  <c r="F284" i="23" s="1"/>
  <c r="F285" i="23" a="1"/>
  <c r="F285" i="23" s="1"/>
  <c r="F286" i="23" a="1"/>
  <c r="F286" i="23" s="1"/>
  <c r="F287" i="23" a="1"/>
  <c r="F287" i="23" s="1"/>
  <c r="F288" i="23" a="1"/>
  <c r="F288" i="23" s="1"/>
  <c r="F289" i="23" a="1"/>
  <c r="F289" i="23" s="1"/>
  <c r="F290" i="23" a="1"/>
  <c r="F290" i="23" s="1"/>
  <c r="F291" i="23" a="1"/>
  <c r="F291" i="23" s="1"/>
  <c r="F292" i="23" a="1"/>
  <c r="F292" i="23" s="1"/>
  <c r="F293" i="23" a="1"/>
  <c r="F293" i="23" s="1"/>
  <c r="F294" i="23" a="1"/>
  <c r="F294" i="23" s="1"/>
  <c r="F295" i="23" a="1"/>
  <c r="F295" i="23" s="1"/>
  <c r="F296" i="23" a="1"/>
  <c r="F296" i="23" s="1"/>
  <c r="F297" i="23" a="1"/>
  <c r="F297" i="23" s="1"/>
  <c r="F298" i="23" a="1"/>
  <c r="F298" i="23" s="1"/>
  <c r="F299" i="23" a="1"/>
  <c r="F299" i="23" s="1"/>
  <c r="F300" i="23" a="1"/>
  <c r="F300" i="23" s="1"/>
  <c r="F301" i="23" a="1"/>
  <c r="F301" i="23" s="1"/>
  <c r="F302" i="23" a="1"/>
  <c r="F302" i="23" s="1"/>
  <c r="F303" i="23" a="1"/>
  <c r="F303" i="23" s="1"/>
  <c r="F304" i="23" a="1"/>
  <c r="F304" i="23" s="1"/>
  <c r="F305" i="23" a="1"/>
  <c r="F305" i="23" s="1"/>
  <c r="F306" i="23" a="1"/>
  <c r="F306" i="23" s="1"/>
  <c r="F307" i="23" a="1"/>
  <c r="F307" i="23" s="1"/>
  <c r="F308" i="23" a="1"/>
  <c r="F308" i="23" s="1"/>
  <c r="F309" i="23" a="1"/>
  <c r="F309" i="23" s="1"/>
  <c r="F310" i="23" a="1"/>
  <c r="F310" i="23" s="1"/>
  <c r="F311" i="23" a="1"/>
  <c r="F311" i="23" s="1"/>
  <c r="F312" i="23" a="1"/>
  <c r="F312" i="23" s="1"/>
  <c r="F313" i="23" a="1"/>
  <c r="F313" i="23" s="1"/>
  <c r="F314" i="23" a="1"/>
  <c r="F314" i="23" s="1"/>
  <c r="F315" i="23" a="1"/>
  <c r="F315" i="23" s="1"/>
  <c r="F316" i="23" a="1"/>
  <c r="F316" i="23" s="1"/>
  <c r="F317" i="23" a="1"/>
  <c r="F317" i="23" s="1"/>
  <c r="F318" i="23" a="1"/>
  <c r="F318" i="23" s="1"/>
  <c r="F319" i="23" a="1"/>
  <c r="F319" i="23" s="1"/>
  <c r="F320" i="23" a="1"/>
  <c r="F320" i="23" s="1"/>
  <c r="F321" i="23" a="1"/>
  <c r="F321" i="23" s="1"/>
  <c r="F322" i="23" a="1"/>
  <c r="F322" i="23" s="1"/>
  <c r="F323" i="23" a="1"/>
  <c r="F323" i="23" s="1"/>
  <c r="F324" i="23" a="1"/>
  <c r="F324" i="23" s="1"/>
  <c r="F325" i="23" a="1"/>
  <c r="F325" i="23" s="1"/>
  <c r="F326" i="23" a="1"/>
  <c r="F326" i="23" s="1"/>
  <c r="F327" i="23" a="1"/>
  <c r="F327" i="23" s="1"/>
  <c r="F328" i="23" a="1"/>
  <c r="F328" i="23" s="1"/>
  <c r="F329" i="23" a="1"/>
  <c r="F329" i="23" s="1"/>
  <c r="F330" i="23" a="1"/>
  <c r="F330" i="23" s="1"/>
  <c r="F331" i="23" a="1"/>
  <c r="F331" i="23" s="1"/>
  <c r="F332" i="23" a="1"/>
  <c r="F332" i="23" s="1"/>
  <c r="F333" i="23" a="1"/>
  <c r="F333" i="23" s="1"/>
  <c r="F334" i="23" a="1"/>
  <c r="F334" i="23" s="1"/>
  <c r="F335" i="23" a="1"/>
  <c r="F335" i="23" s="1"/>
  <c r="F336" i="23" a="1"/>
  <c r="F336" i="23" s="1"/>
  <c r="F337" i="23" a="1"/>
  <c r="F337" i="23" s="1"/>
  <c r="F338" i="23" a="1"/>
  <c r="F338" i="23" s="1"/>
  <c r="F339" i="23" a="1"/>
  <c r="F339" i="23" s="1"/>
  <c r="F340" i="23" a="1"/>
  <c r="F340" i="23" s="1"/>
  <c r="F341" i="23" a="1"/>
  <c r="F341" i="23" s="1"/>
  <c r="F342" i="23" a="1"/>
  <c r="F342" i="23" s="1"/>
  <c r="F343" i="23" a="1"/>
  <c r="F343" i="23" s="1"/>
  <c r="F344" i="23" a="1"/>
  <c r="F344" i="23" s="1"/>
  <c r="F345" i="23" a="1"/>
  <c r="F345" i="23" s="1"/>
  <c r="F346" i="23" a="1"/>
  <c r="F346" i="23" s="1"/>
  <c r="F347" i="23" a="1"/>
  <c r="F347" i="23" s="1"/>
  <c r="F348" i="23" a="1"/>
  <c r="F348" i="23" s="1"/>
  <c r="F349" i="23" a="1"/>
  <c r="F349" i="23" s="1"/>
  <c r="F350" i="23" a="1"/>
  <c r="F350" i="23" s="1"/>
  <c r="F351" i="23" a="1"/>
  <c r="F351" i="23" s="1"/>
  <c r="F352" i="23" a="1"/>
  <c r="F352" i="23" s="1"/>
  <c r="F353" i="23" a="1"/>
  <c r="F353" i="23" s="1"/>
  <c r="F354" i="23" a="1"/>
  <c r="F354" i="23" s="1"/>
  <c r="F355" i="23" a="1"/>
  <c r="F355" i="23" s="1"/>
  <c r="F356" i="23" a="1"/>
  <c r="F356" i="23" s="1"/>
  <c r="F357" i="23" a="1"/>
  <c r="F357" i="23" s="1"/>
  <c r="F358" i="23" a="1"/>
  <c r="F358" i="23" s="1"/>
  <c r="F359" i="23" a="1"/>
  <c r="F359" i="23" s="1"/>
  <c r="F360" i="23" a="1"/>
  <c r="F360" i="23" s="1"/>
  <c r="F361" i="23" a="1"/>
  <c r="F361" i="23" s="1"/>
  <c r="F362" i="23" a="1"/>
  <c r="F362" i="23" s="1"/>
  <c r="F363" i="23" a="1"/>
  <c r="F363" i="23" s="1"/>
  <c r="F364" i="23" a="1"/>
  <c r="F364" i="23" s="1"/>
  <c r="F365" i="23" a="1"/>
  <c r="F365" i="23" s="1"/>
  <c r="F366" i="23" a="1"/>
  <c r="F366" i="23" s="1"/>
  <c r="F367" i="23" a="1"/>
  <c r="F367" i="23" s="1"/>
  <c r="F368" i="23" a="1"/>
  <c r="F368" i="23" s="1"/>
  <c r="F369" i="23" a="1"/>
  <c r="F369" i="23" s="1"/>
  <c r="F370" i="23" a="1"/>
  <c r="F370" i="23" s="1"/>
  <c r="F371" i="23" a="1"/>
  <c r="F371" i="23" s="1"/>
  <c r="F372" i="23" a="1"/>
  <c r="F372" i="23" s="1"/>
  <c r="F374" i="23" a="1"/>
  <c r="F374" i="23" s="1"/>
  <c r="F218" i="23" a="1"/>
  <c r="F218" i="23" s="1"/>
  <c r="X105" i="23"/>
  <c r="X106" i="23"/>
  <c r="X107" i="23"/>
  <c r="X108" i="23"/>
  <c r="X109" i="23"/>
  <c r="X110" i="23"/>
  <c r="X111" i="23"/>
  <c r="X112" i="23"/>
  <c r="X113" i="23"/>
  <c r="X114" i="23"/>
  <c r="X115" i="23"/>
  <c r="X116" i="23"/>
  <c r="X117" i="23"/>
  <c r="X118" i="23"/>
  <c r="X119" i="23"/>
  <c r="X120" i="23"/>
  <c r="X121" i="23"/>
  <c r="X123" i="23"/>
  <c r="X124" i="23"/>
  <c r="X125" i="23"/>
  <c r="X126" i="23"/>
  <c r="X127" i="23"/>
  <c r="X128" i="23"/>
  <c r="X129" i="23"/>
  <c r="X130" i="23"/>
  <c r="X131" i="23"/>
  <c r="X132" i="23"/>
  <c r="X133" i="23"/>
  <c r="X134" i="23"/>
  <c r="X135" i="23"/>
  <c r="X136" i="23"/>
  <c r="X137" i="23"/>
  <c r="X138" i="23"/>
  <c r="X139" i="23"/>
  <c r="X140" i="23"/>
  <c r="X141" i="23"/>
  <c r="X142" i="23"/>
  <c r="X143" i="23"/>
  <c r="X144" i="23"/>
  <c r="X145" i="23"/>
  <c r="X146" i="23"/>
  <c r="X147" i="23"/>
  <c r="X148" i="23"/>
  <c r="X149" i="23"/>
  <c r="X150" i="23"/>
  <c r="X151" i="23"/>
  <c r="X152" i="23"/>
  <c r="X153" i="23"/>
  <c r="X154" i="23"/>
  <c r="X155" i="23"/>
  <c r="X156" i="23"/>
  <c r="X157" i="23"/>
  <c r="X158" i="23"/>
  <c r="X159" i="23"/>
  <c r="X160" i="23"/>
  <c r="X161" i="23"/>
  <c r="X162" i="23"/>
  <c r="X163" i="23"/>
  <c r="X164" i="23"/>
  <c r="X165" i="23"/>
  <c r="X166" i="23"/>
  <c r="X167" i="23"/>
  <c r="X168" i="23"/>
  <c r="X169" i="23"/>
  <c r="X170" i="23"/>
  <c r="X171" i="23"/>
  <c r="X172" i="23"/>
  <c r="X173" i="23"/>
  <c r="X174" i="23"/>
  <c r="X175" i="23"/>
  <c r="X176" i="23"/>
  <c r="X177" i="23"/>
  <c r="X178" i="23"/>
  <c r="X179" i="23"/>
  <c r="X180" i="23"/>
  <c r="X181" i="23"/>
  <c r="X182" i="23"/>
  <c r="X183" i="23"/>
  <c r="X184" i="23"/>
  <c r="X185" i="23"/>
  <c r="X186" i="23"/>
  <c r="X187" i="23"/>
  <c r="X188" i="23"/>
  <c r="X189" i="23"/>
  <c r="X190" i="23"/>
  <c r="X191" i="23"/>
  <c r="X192" i="23"/>
  <c r="X193" i="23"/>
  <c r="X194" i="23"/>
  <c r="X195" i="23"/>
  <c r="X196" i="23"/>
  <c r="X197" i="23"/>
  <c r="X198" i="23"/>
  <c r="X199" i="23"/>
  <c r="X200" i="23"/>
  <c r="X201" i="23"/>
  <c r="X202" i="23"/>
  <c r="X203" i="23"/>
  <c r="X204" i="23"/>
  <c r="X205" i="23"/>
  <c r="X206" i="23"/>
  <c r="X207" i="23"/>
  <c r="X208" i="23"/>
  <c r="X209" i="23"/>
  <c r="X215" i="23"/>
  <c r="X216" i="23"/>
  <c r="U105" i="23"/>
  <c r="U106" i="23"/>
  <c r="U107" i="23"/>
  <c r="U108" i="23"/>
  <c r="U109" i="23"/>
  <c r="U110" i="23"/>
  <c r="U111" i="23"/>
  <c r="U112" i="23"/>
  <c r="U113" i="23"/>
  <c r="U114" i="23"/>
  <c r="U115" i="23"/>
  <c r="U116" i="23"/>
  <c r="U117" i="23"/>
  <c r="U118" i="23"/>
  <c r="U119" i="23"/>
  <c r="U120" i="23"/>
  <c r="U121" i="23"/>
  <c r="U123" i="23"/>
  <c r="U124" i="23"/>
  <c r="U125" i="23"/>
  <c r="U126" i="23"/>
  <c r="U127" i="23"/>
  <c r="U128" i="23"/>
  <c r="U129" i="23"/>
  <c r="U130" i="23"/>
  <c r="U131" i="23"/>
  <c r="U132" i="23"/>
  <c r="U133" i="23"/>
  <c r="U134" i="23"/>
  <c r="U135" i="23"/>
  <c r="U136" i="23"/>
  <c r="U137" i="23"/>
  <c r="U138" i="23"/>
  <c r="U139" i="23"/>
  <c r="U140" i="23"/>
  <c r="U141" i="23"/>
  <c r="U142" i="23"/>
  <c r="U143" i="23"/>
  <c r="U144" i="23"/>
  <c r="U145" i="23"/>
  <c r="U146" i="23"/>
  <c r="U147" i="23"/>
  <c r="U148" i="23"/>
  <c r="U149" i="23"/>
  <c r="U150" i="23"/>
  <c r="U151" i="23"/>
  <c r="U152" i="23"/>
  <c r="U153" i="23"/>
  <c r="U154" i="23"/>
  <c r="U155" i="23"/>
  <c r="U156" i="23"/>
  <c r="U157" i="23"/>
  <c r="U158" i="23"/>
  <c r="U159" i="23"/>
  <c r="U160" i="23"/>
  <c r="U161" i="23"/>
  <c r="U162" i="23"/>
  <c r="U163" i="23"/>
  <c r="U164" i="23"/>
  <c r="U165" i="23"/>
  <c r="U166" i="23"/>
  <c r="U167" i="23"/>
  <c r="U168" i="23"/>
  <c r="U169" i="23"/>
  <c r="U170" i="23"/>
  <c r="U171" i="23"/>
  <c r="U172" i="23"/>
  <c r="U173" i="23"/>
  <c r="U174" i="23"/>
  <c r="U175" i="23"/>
  <c r="U176" i="23"/>
  <c r="U177" i="23"/>
  <c r="U178" i="23"/>
  <c r="U179" i="23"/>
  <c r="U180" i="23"/>
  <c r="U181" i="23"/>
  <c r="U182" i="23"/>
  <c r="U183" i="23"/>
  <c r="U184" i="23"/>
  <c r="U185" i="23"/>
  <c r="U186" i="23"/>
  <c r="U187" i="23"/>
  <c r="U188" i="23"/>
  <c r="U189" i="23"/>
  <c r="U190" i="23"/>
  <c r="U191" i="23"/>
  <c r="U192" i="23"/>
  <c r="U193" i="23"/>
  <c r="U194" i="23"/>
  <c r="U195" i="23"/>
  <c r="U196" i="23"/>
  <c r="U197" i="23"/>
  <c r="U198" i="23"/>
  <c r="U199" i="23"/>
  <c r="U200" i="23"/>
  <c r="U201" i="23"/>
  <c r="U202" i="23"/>
  <c r="U203" i="23"/>
  <c r="U204" i="23"/>
  <c r="U205" i="23"/>
  <c r="U206" i="23"/>
  <c r="U207" i="23"/>
  <c r="U208" i="23"/>
  <c r="U209" i="23"/>
  <c r="U215" i="23"/>
  <c r="U216" i="23"/>
  <c r="U217" i="23"/>
  <c r="R105" i="23"/>
  <c r="R106" i="23"/>
  <c r="R107" i="23"/>
  <c r="R108" i="23"/>
  <c r="R109" i="23"/>
  <c r="R110" i="23"/>
  <c r="R111" i="23"/>
  <c r="R112" i="23"/>
  <c r="R113" i="23"/>
  <c r="R114" i="23"/>
  <c r="R115" i="23"/>
  <c r="R116" i="23"/>
  <c r="R117" i="23"/>
  <c r="R118" i="23"/>
  <c r="R119" i="23"/>
  <c r="R120" i="23"/>
  <c r="R121" i="23"/>
  <c r="R123" i="23"/>
  <c r="R124" i="23"/>
  <c r="R125" i="23"/>
  <c r="R126" i="23"/>
  <c r="R127" i="23"/>
  <c r="R128" i="23"/>
  <c r="R129" i="23"/>
  <c r="R130" i="23"/>
  <c r="R131" i="23"/>
  <c r="R132" i="23"/>
  <c r="R133" i="23"/>
  <c r="R134" i="23"/>
  <c r="R135" i="23"/>
  <c r="R136" i="23"/>
  <c r="R137" i="23"/>
  <c r="R138" i="23"/>
  <c r="R139" i="23"/>
  <c r="R140" i="23"/>
  <c r="R141" i="23"/>
  <c r="R142" i="23"/>
  <c r="R143" i="23"/>
  <c r="R144" i="23"/>
  <c r="R145" i="23"/>
  <c r="R146" i="23"/>
  <c r="R147" i="23"/>
  <c r="R148" i="23"/>
  <c r="R149" i="23"/>
  <c r="R150" i="23"/>
  <c r="R151" i="23"/>
  <c r="R152" i="23"/>
  <c r="R153" i="23"/>
  <c r="R154" i="23"/>
  <c r="R155" i="23"/>
  <c r="R156" i="23"/>
  <c r="R157" i="23"/>
  <c r="R158" i="23"/>
  <c r="R159" i="23"/>
  <c r="R160" i="23"/>
  <c r="R161" i="23"/>
  <c r="R162" i="23"/>
  <c r="R163" i="23"/>
  <c r="R164" i="23"/>
  <c r="R165" i="23"/>
  <c r="R166" i="23"/>
  <c r="R167" i="23"/>
  <c r="R168" i="23"/>
  <c r="R169" i="23"/>
  <c r="R170" i="23"/>
  <c r="R171" i="23"/>
  <c r="R172" i="23"/>
  <c r="R173" i="23"/>
  <c r="R174" i="23"/>
  <c r="R175" i="23"/>
  <c r="R176" i="23"/>
  <c r="R177" i="23"/>
  <c r="R178" i="23"/>
  <c r="R179" i="23"/>
  <c r="R180" i="23"/>
  <c r="R181" i="23"/>
  <c r="R182" i="23"/>
  <c r="R183" i="23"/>
  <c r="R184" i="23"/>
  <c r="R185" i="23"/>
  <c r="R186" i="23"/>
  <c r="R187" i="23"/>
  <c r="R188" i="23"/>
  <c r="R189" i="23"/>
  <c r="R190" i="23"/>
  <c r="R191" i="23"/>
  <c r="R192" i="23"/>
  <c r="R193" i="23"/>
  <c r="R194" i="23"/>
  <c r="R195" i="23"/>
  <c r="R196" i="23"/>
  <c r="R197" i="23"/>
  <c r="R198" i="23"/>
  <c r="R199" i="23"/>
  <c r="R200" i="23"/>
  <c r="R201" i="23"/>
  <c r="R202" i="23"/>
  <c r="R203" i="23"/>
  <c r="R204" i="23"/>
  <c r="R205" i="23"/>
  <c r="R206" i="23"/>
  <c r="R207" i="23"/>
  <c r="R208" i="23"/>
  <c r="R209" i="23"/>
  <c r="R215" i="23"/>
  <c r="R216" i="23"/>
  <c r="R217" i="23"/>
  <c r="O105" i="23"/>
  <c r="O106" i="23"/>
  <c r="O107" i="23"/>
  <c r="O108" i="23"/>
  <c r="O109" i="23"/>
  <c r="O110" i="23"/>
  <c r="O111" i="23"/>
  <c r="O112" i="23"/>
  <c r="O113" i="23"/>
  <c r="O114" i="23"/>
  <c r="O115" i="23"/>
  <c r="O116" i="23"/>
  <c r="O117" i="23"/>
  <c r="O118" i="23"/>
  <c r="O119" i="23"/>
  <c r="O120" i="23"/>
  <c r="O121" i="23"/>
  <c r="O123" i="23"/>
  <c r="O124" i="23"/>
  <c r="O125" i="23"/>
  <c r="O126" i="23"/>
  <c r="O127" i="23"/>
  <c r="O128" i="23"/>
  <c r="O129" i="23"/>
  <c r="O130" i="23"/>
  <c r="O131" i="23"/>
  <c r="O132" i="23"/>
  <c r="O133" i="23"/>
  <c r="O134" i="23"/>
  <c r="O135" i="23"/>
  <c r="O136" i="23"/>
  <c r="O137" i="23"/>
  <c r="O138" i="23"/>
  <c r="O139" i="23"/>
  <c r="O140" i="23"/>
  <c r="O141" i="23"/>
  <c r="O142" i="23"/>
  <c r="O143" i="23"/>
  <c r="O144" i="23"/>
  <c r="O145" i="23"/>
  <c r="O146" i="23"/>
  <c r="O147" i="23"/>
  <c r="O148" i="23"/>
  <c r="O149" i="23"/>
  <c r="O150" i="23"/>
  <c r="O151" i="23"/>
  <c r="O152" i="23"/>
  <c r="O153" i="23"/>
  <c r="O154" i="23"/>
  <c r="O155" i="23"/>
  <c r="O156" i="23"/>
  <c r="O157" i="23"/>
  <c r="O158" i="23"/>
  <c r="O159" i="23"/>
  <c r="O160" i="23"/>
  <c r="O161" i="23"/>
  <c r="O162" i="23"/>
  <c r="O163" i="23"/>
  <c r="O164" i="23"/>
  <c r="O165" i="23"/>
  <c r="O166" i="23"/>
  <c r="O167" i="23"/>
  <c r="O168" i="23"/>
  <c r="O169" i="23"/>
  <c r="O170" i="23"/>
  <c r="O171" i="23"/>
  <c r="O172" i="23"/>
  <c r="O173" i="23"/>
  <c r="O174" i="23"/>
  <c r="O175" i="23"/>
  <c r="O176" i="23"/>
  <c r="O177" i="23"/>
  <c r="O178" i="23"/>
  <c r="O179" i="23"/>
  <c r="O180" i="23"/>
  <c r="O181" i="23"/>
  <c r="O182" i="23"/>
  <c r="O183" i="23"/>
  <c r="O184" i="23"/>
  <c r="O185" i="23"/>
  <c r="O186" i="23"/>
  <c r="O187" i="23"/>
  <c r="O188" i="23"/>
  <c r="O189" i="23"/>
  <c r="O190" i="23"/>
  <c r="O191" i="23"/>
  <c r="O192" i="23"/>
  <c r="O193" i="23"/>
  <c r="O194" i="23"/>
  <c r="O195" i="23"/>
  <c r="O196" i="23"/>
  <c r="O197" i="23"/>
  <c r="O198" i="23"/>
  <c r="O199" i="23"/>
  <c r="O200" i="23"/>
  <c r="O201" i="23"/>
  <c r="O202" i="23"/>
  <c r="O203" i="23"/>
  <c r="O204" i="23"/>
  <c r="O205" i="23"/>
  <c r="O206" i="23"/>
  <c r="O207" i="23"/>
  <c r="O208" i="23"/>
  <c r="O209" i="23"/>
  <c r="O216" i="23"/>
  <c r="O217" i="23"/>
  <c r="J105" i="23"/>
  <c r="G105" i="23" s="1"/>
  <c r="K105" i="23"/>
  <c r="H105" i="23" s="1"/>
  <c r="J106" i="23"/>
  <c r="K106" i="23"/>
  <c r="H106" i="23" s="1"/>
  <c r="J107" i="23"/>
  <c r="K107" i="23"/>
  <c r="H107" i="23" s="1"/>
  <c r="J108" i="23"/>
  <c r="G108" i="23" s="1"/>
  <c r="K108" i="23"/>
  <c r="H108" i="23" s="1"/>
  <c r="J109" i="23"/>
  <c r="G109" i="23" s="1"/>
  <c r="K109" i="23"/>
  <c r="H109" i="23" s="1"/>
  <c r="J110" i="23"/>
  <c r="K110" i="23"/>
  <c r="H110" i="23" s="1"/>
  <c r="J111" i="23"/>
  <c r="K111" i="23"/>
  <c r="H111" i="23" s="1"/>
  <c r="J112" i="23"/>
  <c r="G112" i="23" s="1"/>
  <c r="K112" i="23"/>
  <c r="H112" i="23" s="1"/>
  <c r="J113" i="23"/>
  <c r="G113" i="23" s="1"/>
  <c r="K113" i="23"/>
  <c r="J114" i="23"/>
  <c r="K114" i="23"/>
  <c r="H114" i="23" s="1"/>
  <c r="J115" i="23"/>
  <c r="K115" i="23"/>
  <c r="H115" i="23" s="1"/>
  <c r="J116" i="23"/>
  <c r="G116" i="23" s="1"/>
  <c r="K116" i="23"/>
  <c r="H116" i="23" s="1"/>
  <c r="J117" i="23"/>
  <c r="K117" i="23"/>
  <c r="H117" i="23" s="1"/>
  <c r="J118" i="23"/>
  <c r="K118" i="23"/>
  <c r="H118" i="23" s="1"/>
  <c r="J119" i="23"/>
  <c r="K119" i="23"/>
  <c r="H119" i="23" s="1"/>
  <c r="J120" i="23"/>
  <c r="K120" i="23"/>
  <c r="H120" i="23" s="1"/>
  <c r="J121" i="23"/>
  <c r="G121" i="23" s="1"/>
  <c r="K121" i="23"/>
  <c r="H121" i="23" s="1"/>
  <c r="J123" i="23"/>
  <c r="K123" i="23"/>
  <c r="H123" i="23" s="1"/>
  <c r="J124" i="23"/>
  <c r="K124" i="23"/>
  <c r="H124" i="23" s="1"/>
  <c r="J125" i="23"/>
  <c r="G125" i="23" s="1"/>
  <c r="K125" i="23"/>
  <c r="H125" i="23" s="1"/>
  <c r="J126" i="23"/>
  <c r="G126" i="23" s="1"/>
  <c r="K126" i="23"/>
  <c r="H126" i="23" s="1"/>
  <c r="J127" i="23"/>
  <c r="K127" i="23"/>
  <c r="H127" i="23" s="1"/>
  <c r="J128" i="23"/>
  <c r="K128" i="23"/>
  <c r="H128" i="23" s="1"/>
  <c r="J129" i="23"/>
  <c r="G129" i="23" s="1"/>
  <c r="K129" i="23"/>
  <c r="H129" i="23" s="1"/>
  <c r="J130" i="23"/>
  <c r="K130" i="23"/>
  <c r="H130" i="23" s="1"/>
  <c r="J131" i="23"/>
  <c r="K131" i="23"/>
  <c r="H131" i="23" s="1"/>
  <c r="J132" i="23"/>
  <c r="K132" i="23"/>
  <c r="H132" i="23" s="1"/>
  <c r="J133" i="23"/>
  <c r="K133" i="23"/>
  <c r="H133" i="23" s="1"/>
  <c r="J134" i="23"/>
  <c r="G134" i="23" s="1"/>
  <c r="K134" i="23"/>
  <c r="H134" i="23" s="1"/>
  <c r="J135" i="23"/>
  <c r="K135" i="23"/>
  <c r="H135" i="23" s="1"/>
  <c r="J136" i="23"/>
  <c r="K136" i="23"/>
  <c r="H136" i="23" s="1"/>
  <c r="J137" i="23"/>
  <c r="G137" i="23" s="1"/>
  <c r="K137" i="23"/>
  <c r="H137" i="23" s="1"/>
  <c r="J138" i="23"/>
  <c r="K138" i="23"/>
  <c r="H138" i="23" s="1"/>
  <c r="J139" i="23"/>
  <c r="K139" i="23"/>
  <c r="H139" i="23" s="1"/>
  <c r="J140" i="23"/>
  <c r="K140" i="23"/>
  <c r="H140" i="23" s="1"/>
  <c r="J141" i="23"/>
  <c r="G141" i="23" s="1"/>
  <c r="K141" i="23"/>
  <c r="H141" i="23" s="1"/>
  <c r="J142" i="23"/>
  <c r="K142" i="23"/>
  <c r="H142" i="23" s="1"/>
  <c r="J143" i="23"/>
  <c r="K143" i="23"/>
  <c r="H143" i="23" s="1"/>
  <c r="J144" i="23"/>
  <c r="K144" i="23"/>
  <c r="H144" i="23" s="1"/>
  <c r="J145" i="23"/>
  <c r="G145" i="23" s="1"/>
  <c r="K145" i="23"/>
  <c r="H145" i="23" s="1"/>
  <c r="J146" i="23"/>
  <c r="K146" i="23"/>
  <c r="H146" i="23" s="1"/>
  <c r="J147" i="23"/>
  <c r="K147" i="23"/>
  <c r="H147" i="23" s="1"/>
  <c r="J148" i="23"/>
  <c r="K148" i="23"/>
  <c r="H148" i="23" s="1"/>
  <c r="J149" i="23"/>
  <c r="K149" i="23"/>
  <c r="H149" i="23" s="1"/>
  <c r="J150" i="23"/>
  <c r="K150" i="23"/>
  <c r="H150" i="23" s="1"/>
  <c r="J151" i="23"/>
  <c r="K151" i="23"/>
  <c r="H151" i="23" s="1"/>
  <c r="J152" i="23"/>
  <c r="K152" i="23"/>
  <c r="H152" i="23" s="1"/>
  <c r="J153" i="23"/>
  <c r="G153" i="23" s="1"/>
  <c r="K153" i="23"/>
  <c r="H153" i="23" s="1"/>
  <c r="J154" i="23"/>
  <c r="G154" i="23" s="1"/>
  <c r="K154" i="23"/>
  <c r="H154" i="23" s="1"/>
  <c r="J155" i="23"/>
  <c r="K155" i="23"/>
  <c r="H155" i="23" s="1"/>
  <c r="J156" i="23"/>
  <c r="K156" i="23"/>
  <c r="H156" i="23" s="1"/>
  <c r="J157" i="23"/>
  <c r="G157" i="23" s="1"/>
  <c r="K157" i="23"/>
  <c r="H157" i="23" s="1"/>
  <c r="J158" i="23"/>
  <c r="G158" i="23" s="1"/>
  <c r="K158" i="23"/>
  <c r="H158" i="23" s="1"/>
  <c r="J159" i="23"/>
  <c r="K159" i="23"/>
  <c r="H159" i="23" s="1"/>
  <c r="J160" i="23"/>
  <c r="K160" i="23"/>
  <c r="H160" i="23" s="1"/>
  <c r="J161" i="23"/>
  <c r="G161" i="23" s="1"/>
  <c r="K161" i="23"/>
  <c r="H161" i="23" s="1"/>
  <c r="J162" i="23"/>
  <c r="G162" i="23" s="1"/>
  <c r="K162" i="23"/>
  <c r="H162" i="23" s="1"/>
  <c r="J163" i="23"/>
  <c r="K163" i="23"/>
  <c r="H163" i="23" s="1"/>
  <c r="J164" i="23"/>
  <c r="K164" i="23"/>
  <c r="H164" i="23" s="1"/>
  <c r="J165" i="23"/>
  <c r="G165" i="23" s="1"/>
  <c r="K165" i="23"/>
  <c r="H165" i="23" s="1"/>
  <c r="J166" i="23"/>
  <c r="G166" i="23" s="1"/>
  <c r="K166" i="23"/>
  <c r="H166" i="23" s="1"/>
  <c r="J167" i="23"/>
  <c r="K167" i="23"/>
  <c r="H167" i="23" s="1"/>
  <c r="J168" i="23"/>
  <c r="K168" i="23"/>
  <c r="H168" i="23" s="1"/>
  <c r="J169" i="23"/>
  <c r="G169" i="23" s="1"/>
  <c r="K169" i="23"/>
  <c r="H169" i="23" s="1"/>
  <c r="J170" i="23"/>
  <c r="G170" i="23" s="1"/>
  <c r="K170" i="23"/>
  <c r="H170" i="23" s="1"/>
  <c r="J171" i="23"/>
  <c r="K171" i="23"/>
  <c r="H171" i="23" s="1"/>
  <c r="J172" i="23"/>
  <c r="K172" i="23"/>
  <c r="H172" i="23" s="1"/>
  <c r="J173" i="23"/>
  <c r="G173" i="23" s="1"/>
  <c r="K173" i="23"/>
  <c r="H173" i="23" s="1"/>
  <c r="J174" i="23"/>
  <c r="G174" i="23" s="1"/>
  <c r="K174" i="23"/>
  <c r="H174" i="23" s="1"/>
  <c r="J175" i="23"/>
  <c r="K175" i="23"/>
  <c r="H175" i="23" s="1"/>
  <c r="J176" i="23"/>
  <c r="K176" i="23"/>
  <c r="H176" i="23" s="1"/>
  <c r="J177" i="23"/>
  <c r="G177" i="23" s="1"/>
  <c r="K177" i="23"/>
  <c r="H177" i="23" s="1"/>
  <c r="J178" i="23"/>
  <c r="K178" i="23"/>
  <c r="H178" i="23" s="1"/>
  <c r="J179" i="23"/>
  <c r="K179" i="23"/>
  <c r="H179" i="23" s="1"/>
  <c r="J180" i="23"/>
  <c r="K180" i="23"/>
  <c r="H180" i="23" s="1"/>
  <c r="J181" i="23"/>
  <c r="G181" i="23" s="1"/>
  <c r="K181" i="23"/>
  <c r="H181" i="23" s="1"/>
  <c r="J182" i="23"/>
  <c r="G182" i="23" s="1"/>
  <c r="K182" i="23"/>
  <c r="H182" i="23" s="1"/>
  <c r="J183" i="23"/>
  <c r="K183" i="23"/>
  <c r="H183" i="23" s="1"/>
  <c r="J184" i="23"/>
  <c r="K184" i="23"/>
  <c r="H184" i="23" s="1"/>
  <c r="J185" i="23"/>
  <c r="G185" i="23" s="1"/>
  <c r="K185" i="23"/>
  <c r="H185" i="23" s="1"/>
  <c r="J186" i="23"/>
  <c r="G186" i="23" s="1"/>
  <c r="K186" i="23"/>
  <c r="H186" i="23" s="1"/>
  <c r="J187" i="23"/>
  <c r="K187" i="23"/>
  <c r="H187" i="23" s="1"/>
  <c r="J188" i="23"/>
  <c r="K188" i="23"/>
  <c r="H188" i="23" s="1"/>
  <c r="J189" i="23"/>
  <c r="G189" i="23" s="1"/>
  <c r="K189" i="23"/>
  <c r="H189" i="23" s="1"/>
  <c r="J190" i="23"/>
  <c r="G190" i="23" s="1"/>
  <c r="K190" i="23"/>
  <c r="H190" i="23" s="1"/>
  <c r="J191" i="23"/>
  <c r="G191" i="23" s="1"/>
  <c r="K191" i="23"/>
  <c r="H191" i="23" s="1"/>
  <c r="J192" i="23"/>
  <c r="K192" i="23"/>
  <c r="H192" i="23" s="1"/>
  <c r="J193" i="23"/>
  <c r="G193" i="23" s="1"/>
  <c r="K193" i="23"/>
  <c r="H193" i="23" s="1"/>
  <c r="J194" i="23"/>
  <c r="G194" i="23" s="1"/>
  <c r="K194" i="23"/>
  <c r="H194" i="23" s="1"/>
  <c r="J195" i="23"/>
  <c r="K195" i="23"/>
  <c r="H195" i="23" s="1"/>
  <c r="J196" i="23"/>
  <c r="K196" i="23"/>
  <c r="H196" i="23" s="1"/>
  <c r="J197" i="23"/>
  <c r="G197" i="23" s="1"/>
  <c r="K197" i="23"/>
  <c r="H197" i="23" s="1"/>
  <c r="J198" i="23"/>
  <c r="G198" i="23" s="1"/>
  <c r="K198" i="23"/>
  <c r="H198" i="23" s="1"/>
  <c r="J199" i="23"/>
  <c r="G199" i="23" s="1"/>
  <c r="K199" i="23"/>
  <c r="H199" i="23" s="1"/>
  <c r="J200" i="23"/>
  <c r="K200" i="23"/>
  <c r="H200" i="23" s="1"/>
  <c r="J201" i="23"/>
  <c r="G201" i="23" s="1"/>
  <c r="K201" i="23"/>
  <c r="H201" i="23" s="1"/>
  <c r="J202" i="23"/>
  <c r="G202" i="23" s="1"/>
  <c r="K202" i="23"/>
  <c r="H202" i="23" s="1"/>
  <c r="J203" i="23"/>
  <c r="G203" i="23" s="1"/>
  <c r="K203" i="23"/>
  <c r="H203" i="23" s="1"/>
  <c r="J204" i="23"/>
  <c r="K204" i="23"/>
  <c r="H204" i="23" s="1"/>
  <c r="J205" i="23"/>
  <c r="G205" i="23" s="1"/>
  <c r="K205" i="23"/>
  <c r="H205" i="23" s="1"/>
  <c r="J206" i="23"/>
  <c r="G206" i="23" s="1"/>
  <c r="K206" i="23"/>
  <c r="H206" i="23" s="1"/>
  <c r="J207" i="23"/>
  <c r="K207" i="23"/>
  <c r="H207" i="23" s="1"/>
  <c r="J208" i="23"/>
  <c r="K208" i="23"/>
  <c r="H208" i="23" s="1"/>
  <c r="J209" i="23"/>
  <c r="G209" i="23" s="1"/>
  <c r="K209" i="23"/>
  <c r="H209" i="23" s="1"/>
  <c r="J215" i="23"/>
  <c r="G215" i="23" s="1"/>
  <c r="K215" i="23"/>
  <c r="H215" i="23" s="1"/>
  <c r="J216" i="23"/>
  <c r="G216" i="23" s="1"/>
  <c r="K216" i="23"/>
  <c r="J217" i="23"/>
  <c r="K217" i="23"/>
  <c r="H217" i="23" s="1"/>
  <c r="F217" i="23" a="1"/>
  <c r="F217" i="23" s="1"/>
  <c r="F216" i="23" a="1"/>
  <c r="F216" i="23" s="1"/>
  <c r="F209" i="23" a="1"/>
  <c r="F209" i="23" s="1"/>
  <c r="F208" i="23" a="1"/>
  <c r="F208" i="23" s="1"/>
  <c r="F207" i="23" a="1"/>
  <c r="F207" i="23" s="1"/>
  <c r="F206" i="23" a="1"/>
  <c r="F206" i="23" s="1"/>
  <c r="F205" i="23" a="1"/>
  <c r="F205" i="23" s="1"/>
  <c r="F204" i="23" a="1"/>
  <c r="F204" i="23" s="1"/>
  <c r="F203" i="23" a="1"/>
  <c r="F203" i="23" s="1"/>
  <c r="F202" i="23" a="1"/>
  <c r="F202" i="23" s="1"/>
  <c r="F201" i="23" a="1"/>
  <c r="F201" i="23" s="1"/>
  <c r="F200" i="23" a="1"/>
  <c r="F200" i="23" s="1"/>
  <c r="F199" i="23" a="1"/>
  <c r="F199" i="23" s="1"/>
  <c r="F198" i="23" a="1"/>
  <c r="F198" i="23" s="1"/>
  <c r="F197" i="23" a="1"/>
  <c r="F197" i="23" s="1"/>
  <c r="F196" i="23" a="1"/>
  <c r="F196" i="23" s="1"/>
  <c r="F195" i="23" a="1"/>
  <c r="F195" i="23" s="1"/>
  <c r="F194" i="23" a="1"/>
  <c r="F194" i="23" s="1"/>
  <c r="F193" i="23" a="1"/>
  <c r="F193" i="23" s="1"/>
  <c r="F192" i="23" a="1"/>
  <c r="F192" i="23" s="1"/>
  <c r="F191" i="23" a="1"/>
  <c r="F191" i="23" s="1"/>
  <c r="F190" i="23" a="1"/>
  <c r="F190" i="23" s="1"/>
  <c r="F189" i="23" a="1"/>
  <c r="F189" i="23" s="1"/>
  <c r="F188" i="23" a="1"/>
  <c r="F188" i="23" s="1"/>
  <c r="F187" i="23" a="1"/>
  <c r="F187" i="23" s="1"/>
  <c r="F186" i="23" a="1"/>
  <c r="F186" i="23" s="1"/>
  <c r="F185" i="23" a="1"/>
  <c r="F185" i="23" s="1"/>
  <c r="F184" i="23" a="1"/>
  <c r="F184" i="23" s="1"/>
  <c r="F183" i="23" a="1"/>
  <c r="F183" i="23" s="1"/>
  <c r="F182" i="23" a="1"/>
  <c r="F182" i="23" s="1"/>
  <c r="F181" i="23" a="1"/>
  <c r="F181" i="23" s="1"/>
  <c r="F180" i="23" a="1"/>
  <c r="F180" i="23" s="1"/>
  <c r="F179" i="23" a="1"/>
  <c r="F179" i="23" s="1"/>
  <c r="F178" i="23" a="1"/>
  <c r="F178" i="23" s="1"/>
  <c r="F177" i="23" a="1"/>
  <c r="F177" i="23" s="1"/>
  <c r="F176" i="23" a="1"/>
  <c r="F176" i="23" s="1"/>
  <c r="F175" i="23" a="1"/>
  <c r="F175" i="23" s="1"/>
  <c r="F174" i="23" a="1"/>
  <c r="F174" i="23" s="1"/>
  <c r="F173" i="23" a="1"/>
  <c r="F173" i="23" s="1"/>
  <c r="F172" i="23" a="1"/>
  <c r="F172" i="23" s="1"/>
  <c r="F171" i="23" a="1"/>
  <c r="F171" i="23" s="1"/>
  <c r="F170" i="23" a="1"/>
  <c r="F170" i="23" s="1"/>
  <c r="F169" i="23" a="1"/>
  <c r="F169" i="23" s="1"/>
  <c r="F168" i="23" a="1"/>
  <c r="F168" i="23" s="1"/>
  <c r="F167" i="23" a="1"/>
  <c r="F167" i="23" s="1"/>
  <c r="F166" i="23" a="1"/>
  <c r="F166" i="23" s="1"/>
  <c r="F165" i="23" a="1"/>
  <c r="F165" i="23" s="1"/>
  <c r="F164" i="23" a="1"/>
  <c r="F164" i="23" s="1"/>
  <c r="F163" i="23" a="1"/>
  <c r="F163" i="23" s="1"/>
  <c r="F162" i="23" a="1"/>
  <c r="F162" i="23" s="1"/>
  <c r="F161" i="23" a="1"/>
  <c r="F161" i="23" s="1"/>
  <c r="F160" i="23" a="1"/>
  <c r="F160" i="23" s="1"/>
  <c r="F159" i="23" a="1"/>
  <c r="F159" i="23" s="1"/>
  <c r="F158" i="23" a="1"/>
  <c r="F158" i="23" s="1"/>
  <c r="F157" i="23" a="1"/>
  <c r="F157" i="23" s="1"/>
  <c r="F156" i="23" a="1"/>
  <c r="F156" i="23" s="1"/>
  <c r="F155" i="23" a="1"/>
  <c r="F155" i="23" s="1"/>
  <c r="F154" i="23" a="1"/>
  <c r="F154" i="23" s="1"/>
  <c r="F153" i="23" a="1"/>
  <c r="F153" i="23" s="1"/>
  <c r="F152" i="23" a="1"/>
  <c r="F152" i="23" s="1"/>
  <c r="F151" i="23" a="1"/>
  <c r="F151" i="23" s="1"/>
  <c r="F150" i="23" a="1"/>
  <c r="F150" i="23" s="1"/>
  <c r="F149" i="23" a="1"/>
  <c r="F149" i="23" s="1"/>
  <c r="F148" i="23" a="1"/>
  <c r="F148" i="23" s="1"/>
  <c r="F147" i="23" a="1"/>
  <c r="F147" i="23" s="1"/>
  <c r="F146" i="23" a="1"/>
  <c r="F146" i="23" s="1"/>
  <c r="F145" i="23" a="1"/>
  <c r="F145" i="23" s="1"/>
  <c r="F144" i="23" a="1"/>
  <c r="F144" i="23" s="1"/>
  <c r="F143" i="23" a="1"/>
  <c r="F143" i="23" s="1"/>
  <c r="F142" i="23" a="1"/>
  <c r="F142" i="23" s="1"/>
  <c r="F141" i="23" a="1"/>
  <c r="F141" i="23" s="1"/>
  <c r="F140" i="23" a="1"/>
  <c r="F140" i="23" s="1"/>
  <c r="F139" i="23" a="1"/>
  <c r="F139" i="23" s="1"/>
  <c r="F138" i="23" a="1"/>
  <c r="F138" i="23" s="1"/>
  <c r="F137" i="23" a="1"/>
  <c r="F137" i="23" s="1"/>
  <c r="F136" i="23" a="1"/>
  <c r="F136" i="23" s="1"/>
  <c r="F135" i="23" a="1"/>
  <c r="F135" i="23" s="1"/>
  <c r="F134" i="23" a="1"/>
  <c r="F134" i="23" s="1"/>
  <c r="F133" i="23" a="1"/>
  <c r="F133" i="23" s="1"/>
  <c r="F132" i="23" a="1"/>
  <c r="F132" i="23" s="1"/>
  <c r="F131" i="23" a="1"/>
  <c r="F131" i="23" s="1"/>
  <c r="F130" i="23" a="1"/>
  <c r="F130" i="23" s="1"/>
  <c r="F129" i="23" a="1"/>
  <c r="F129" i="23" s="1"/>
  <c r="F128" i="23" a="1"/>
  <c r="F128" i="23" s="1"/>
  <c r="F127" i="23" a="1"/>
  <c r="F127" i="23" s="1"/>
  <c r="F126" i="23" a="1"/>
  <c r="F126" i="23" s="1"/>
  <c r="F125" i="23" a="1"/>
  <c r="F125" i="23" s="1"/>
  <c r="F124" i="23" a="1"/>
  <c r="F124" i="23" s="1"/>
  <c r="F123" i="23" a="1"/>
  <c r="F123" i="23" s="1"/>
  <c r="F121" i="23" a="1"/>
  <c r="F121" i="23" s="1"/>
  <c r="F120" i="23" a="1"/>
  <c r="F120" i="23" s="1"/>
  <c r="F119" i="23" a="1"/>
  <c r="F119" i="23" s="1"/>
  <c r="F118" i="23" a="1"/>
  <c r="F118" i="23" s="1"/>
  <c r="F117" i="23" a="1"/>
  <c r="F117" i="23" s="1"/>
  <c r="F116" i="23" a="1"/>
  <c r="F116" i="23" s="1"/>
  <c r="F115" i="23" a="1"/>
  <c r="F115" i="23" s="1"/>
  <c r="F114" i="23" a="1"/>
  <c r="F114" i="23" s="1"/>
  <c r="F113" i="23" a="1"/>
  <c r="F113" i="23" s="1"/>
  <c r="F112" i="23" a="1"/>
  <c r="F112" i="23" s="1"/>
  <c r="F111" i="23" a="1"/>
  <c r="F111" i="23" s="1"/>
  <c r="F110" i="23" a="1"/>
  <c r="F110" i="23" s="1"/>
  <c r="F109" i="23" a="1"/>
  <c r="F109" i="23" s="1"/>
  <c r="F108" i="23" a="1"/>
  <c r="F108" i="23" s="1"/>
  <c r="F107" i="23" a="1"/>
  <c r="F107" i="23" s="1"/>
  <c r="F106" i="23" a="1"/>
  <c r="F106" i="23" s="1"/>
  <c r="F105" i="23" a="1"/>
  <c r="F105" i="23" s="1"/>
  <c r="R75" i="23"/>
  <c r="U75" i="23"/>
  <c r="X75" i="23"/>
  <c r="X104" i="23"/>
  <c r="X103" i="23"/>
  <c r="X102" i="23"/>
  <c r="X101" i="23"/>
  <c r="X100" i="23"/>
  <c r="X99" i="23"/>
  <c r="X98" i="23"/>
  <c r="X97" i="23"/>
  <c r="X96" i="23"/>
  <c r="X95" i="23"/>
  <c r="X94" i="23"/>
  <c r="X93" i="23"/>
  <c r="X92" i="23"/>
  <c r="X91" i="23"/>
  <c r="X90" i="23"/>
  <c r="X89" i="23"/>
  <c r="X88" i="23"/>
  <c r="X87" i="23"/>
  <c r="X86" i="23"/>
  <c r="X85" i="23"/>
  <c r="X84" i="23"/>
  <c r="X83" i="23"/>
  <c r="X82" i="23"/>
  <c r="X81" i="23"/>
  <c r="X80" i="23"/>
  <c r="X79" i="23"/>
  <c r="X78" i="23"/>
  <c r="X77" i="23"/>
  <c r="X76" i="23"/>
  <c r="U104" i="23"/>
  <c r="U103" i="23"/>
  <c r="U102" i="23"/>
  <c r="U101" i="23"/>
  <c r="U100" i="23"/>
  <c r="U99" i="23"/>
  <c r="U98" i="23"/>
  <c r="U97" i="23"/>
  <c r="U96" i="23"/>
  <c r="U95" i="23"/>
  <c r="U94" i="23"/>
  <c r="U93" i="23"/>
  <c r="U92" i="23"/>
  <c r="U91" i="23"/>
  <c r="U90" i="23"/>
  <c r="U89" i="23"/>
  <c r="U88" i="23"/>
  <c r="U87" i="23"/>
  <c r="U86" i="23"/>
  <c r="U85" i="23"/>
  <c r="U84" i="23"/>
  <c r="U83" i="23"/>
  <c r="U82" i="23"/>
  <c r="U81" i="23"/>
  <c r="U80" i="23"/>
  <c r="U79" i="23"/>
  <c r="U78" i="23"/>
  <c r="U77" i="23"/>
  <c r="U76" i="23"/>
  <c r="R104" i="23"/>
  <c r="R103" i="23"/>
  <c r="R102" i="23"/>
  <c r="R101" i="23"/>
  <c r="R100" i="23"/>
  <c r="R99" i="23"/>
  <c r="R98" i="23"/>
  <c r="R97" i="23"/>
  <c r="R96" i="23"/>
  <c r="R95" i="23"/>
  <c r="R94" i="23"/>
  <c r="R93" i="23"/>
  <c r="R92" i="23"/>
  <c r="R91" i="23"/>
  <c r="R90" i="23"/>
  <c r="R89" i="23"/>
  <c r="R88" i="23"/>
  <c r="R87" i="23"/>
  <c r="R86" i="23"/>
  <c r="R85" i="23"/>
  <c r="R84" i="23"/>
  <c r="R83" i="23"/>
  <c r="R82" i="23"/>
  <c r="R81" i="23"/>
  <c r="R80" i="23"/>
  <c r="R79" i="23"/>
  <c r="R78" i="23"/>
  <c r="R77" i="23"/>
  <c r="R76" i="23"/>
  <c r="O104" i="23"/>
  <c r="O103" i="23"/>
  <c r="O102" i="23"/>
  <c r="O101" i="23"/>
  <c r="O100" i="23"/>
  <c r="O99" i="23"/>
  <c r="O98" i="23"/>
  <c r="O97" i="23"/>
  <c r="O96" i="23"/>
  <c r="O95" i="23"/>
  <c r="O94" i="23"/>
  <c r="O93" i="23"/>
  <c r="O92" i="23"/>
  <c r="O91" i="23"/>
  <c r="O90" i="23"/>
  <c r="O89" i="23"/>
  <c r="O88" i="23"/>
  <c r="O87" i="23"/>
  <c r="O86" i="23"/>
  <c r="O85" i="23"/>
  <c r="O84" i="23"/>
  <c r="O83" i="23"/>
  <c r="O82" i="23"/>
  <c r="O81" i="23"/>
  <c r="O80" i="23"/>
  <c r="O79" i="23"/>
  <c r="O78" i="23"/>
  <c r="O77" i="23"/>
  <c r="O76" i="23"/>
  <c r="O75" i="23"/>
  <c r="K104" i="23"/>
  <c r="H104" i="23" s="1"/>
  <c r="J104" i="23"/>
  <c r="G104" i="23" s="1"/>
  <c r="K103" i="23"/>
  <c r="H103" i="23" s="1"/>
  <c r="J103" i="23"/>
  <c r="G103" i="23" s="1"/>
  <c r="K102" i="23"/>
  <c r="H102" i="23" s="1"/>
  <c r="J102" i="23"/>
  <c r="G102" i="23" s="1"/>
  <c r="K101" i="23"/>
  <c r="H101" i="23" s="1"/>
  <c r="J101" i="23"/>
  <c r="K100" i="23"/>
  <c r="H100" i="23" s="1"/>
  <c r="J100" i="23"/>
  <c r="G100" i="23" s="1"/>
  <c r="K99" i="23"/>
  <c r="H99" i="23" s="1"/>
  <c r="J99" i="23"/>
  <c r="G99" i="23" s="1"/>
  <c r="K98" i="23"/>
  <c r="H98" i="23" s="1"/>
  <c r="J98" i="23"/>
  <c r="G98" i="23" s="1"/>
  <c r="K97" i="23"/>
  <c r="H97" i="23" s="1"/>
  <c r="J97" i="23"/>
  <c r="G97" i="23" s="1"/>
  <c r="K96" i="23"/>
  <c r="H96" i="23" s="1"/>
  <c r="J96" i="23"/>
  <c r="G96" i="23" s="1"/>
  <c r="K95" i="23"/>
  <c r="H95" i="23" s="1"/>
  <c r="J95" i="23"/>
  <c r="G95" i="23" s="1"/>
  <c r="K94" i="23"/>
  <c r="H94" i="23" s="1"/>
  <c r="J94" i="23"/>
  <c r="G94" i="23" s="1"/>
  <c r="K93" i="23"/>
  <c r="H93" i="23" s="1"/>
  <c r="J93" i="23"/>
  <c r="K92" i="23"/>
  <c r="H92" i="23" s="1"/>
  <c r="J92" i="23"/>
  <c r="G92" i="23" s="1"/>
  <c r="K91" i="23"/>
  <c r="H91" i="23" s="1"/>
  <c r="J91" i="23"/>
  <c r="G91" i="23" s="1"/>
  <c r="K90" i="23"/>
  <c r="H90" i="23" s="1"/>
  <c r="J90" i="23"/>
  <c r="G90" i="23" s="1"/>
  <c r="K89" i="23"/>
  <c r="H89" i="23" s="1"/>
  <c r="J89" i="23"/>
  <c r="K88" i="23"/>
  <c r="J88" i="23"/>
  <c r="G88" i="23" s="1"/>
  <c r="K87" i="23"/>
  <c r="H87" i="23" s="1"/>
  <c r="J87" i="23"/>
  <c r="G87" i="23" s="1"/>
  <c r="K86" i="23"/>
  <c r="H86" i="23" s="1"/>
  <c r="J86" i="23"/>
  <c r="G86" i="23" s="1"/>
  <c r="K85" i="23"/>
  <c r="H85" i="23" s="1"/>
  <c r="J85" i="23"/>
  <c r="G85" i="23" s="1"/>
  <c r="K84" i="23"/>
  <c r="H84" i="23" s="1"/>
  <c r="J84" i="23"/>
  <c r="G84" i="23" s="1"/>
  <c r="K83" i="23"/>
  <c r="H83" i="23" s="1"/>
  <c r="J83" i="23"/>
  <c r="G83" i="23" s="1"/>
  <c r="K82" i="23"/>
  <c r="H82" i="23" s="1"/>
  <c r="J82" i="23"/>
  <c r="G82" i="23" s="1"/>
  <c r="K81" i="23"/>
  <c r="H81" i="23" s="1"/>
  <c r="J81" i="23"/>
  <c r="K80" i="23"/>
  <c r="H80" i="23" s="1"/>
  <c r="J80" i="23"/>
  <c r="G80" i="23" s="1"/>
  <c r="K79" i="23"/>
  <c r="H79" i="23" s="1"/>
  <c r="J79" i="23"/>
  <c r="G79" i="23" s="1"/>
  <c r="K78" i="23"/>
  <c r="H78" i="23" s="1"/>
  <c r="J78" i="23"/>
  <c r="G78" i="23" s="1"/>
  <c r="K77" i="23"/>
  <c r="H77" i="23" s="1"/>
  <c r="J77" i="23"/>
  <c r="G77" i="23" s="1"/>
  <c r="K76" i="23"/>
  <c r="H76" i="23" s="1"/>
  <c r="J76" i="23"/>
  <c r="G76" i="23" s="1"/>
  <c r="K75" i="23"/>
  <c r="H75" i="23" s="1"/>
  <c r="J75" i="23"/>
  <c r="G75" i="23" s="1"/>
  <c r="X74" i="23"/>
  <c r="U74" i="23"/>
  <c r="X73" i="23"/>
  <c r="U73" i="23"/>
  <c r="X72" i="23"/>
  <c r="U72" i="23"/>
  <c r="X71" i="23"/>
  <c r="U71" i="23"/>
  <c r="X70" i="23"/>
  <c r="U70" i="23"/>
  <c r="X69" i="23"/>
  <c r="U69" i="23"/>
  <c r="X68" i="23"/>
  <c r="U68" i="23"/>
  <c r="X67" i="23"/>
  <c r="U67" i="23"/>
  <c r="X66" i="23"/>
  <c r="U66" i="23"/>
  <c r="X65" i="23"/>
  <c r="U65" i="23"/>
  <c r="X64" i="23"/>
  <c r="U64" i="23"/>
  <c r="X63" i="23"/>
  <c r="U63" i="23"/>
  <c r="X62" i="23"/>
  <c r="U62" i="23"/>
  <c r="X61" i="23"/>
  <c r="U61" i="23"/>
  <c r="X60" i="23"/>
  <c r="U60" i="23"/>
  <c r="X59" i="23"/>
  <c r="U59" i="23"/>
  <c r="X58" i="23"/>
  <c r="U58" i="23"/>
  <c r="X57" i="23"/>
  <c r="U57" i="23"/>
  <c r="X56" i="23"/>
  <c r="U56" i="23"/>
  <c r="X55" i="23"/>
  <c r="U55" i="23"/>
  <c r="X54" i="23"/>
  <c r="U54" i="23"/>
  <c r="X53" i="23"/>
  <c r="U53" i="23"/>
  <c r="X52" i="23"/>
  <c r="U52" i="23"/>
  <c r="X51" i="23"/>
  <c r="U51" i="23"/>
  <c r="X50" i="23"/>
  <c r="U50" i="23"/>
  <c r="X49" i="23"/>
  <c r="U49" i="23"/>
  <c r="X48" i="23"/>
  <c r="U48" i="23"/>
  <c r="X47" i="23"/>
  <c r="U47" i="23"/>
  <c r="X46" i="23"/>
  <c r="U46" i="23"/>
  <c r="X45" i="23"/>
  <c r="U45" i="23"/>
  <c r="X44" i="23"/>
  <c r="U44" i="23"/>
  <c r="X43" i="23"/>
  <c r="U43" i="23"/>
  <c r="X42" i="23"/>
  <c r="U42" i="23"/>
  <c r="X41" i="23"/>
  <c r="U41" i="23"/>
  <c r="X40" i="23"/>
  <c r="U40" i="23"/>
  <c r="X39" i="23"/>
  <c r="U39" i="23"/>
  <c r="X38" i="23"/>
  <c r="U38" i="23"/>
  <c r="X37" i="23"/>
  <c r="U37" i="23"/>
  <c r="R74" i="23"/>
  <c r="R73" i="23"/>
  <c r="R72" i="23"/>
  <c r="R71" i="23"/>
  <c r="R70" i="23"/>
  <c r="R69" i="23"/>
  <c r="R68" i="23"/>
  <c r="R67" i="23"/>
  <c r="R66" i="23"/>
  <c r="R65" i="23"/>
  <c r="R64" i="23"/>
  <c r="R63" i="23"/>
  <c r="R62" i="23"/>
  <c r="R61" i="23"/>
  <c r="R60" i="23"/>
  <c r="R59" i="23"/>
  <c r="R58" i="23"/>
  <c r="R57" i="23"/>
  <c r="R56" i="23"/>
  <c r="R55" i="23"/>
  <c r="R54" i="23"/>
  <c r="R53" i="23"/>
  <c r="R52" i="23"/>
  <c r="R51" i="23"/>
  <c r="R50" i="23"/>
  <c r="R49" i="23"/>
  <c r="R48" i="23"/>
  <c r="R47" i="23"/>
  <c r="R46" i="23"/>
  <c r="R45" i="23"/>
  <c r="R44" i="23"/>
  <c r="R43" i="23"/>
  <c r="R42" i="23"/>
  <c r="R41" i="23"/>
  <c r="R40" i="23"/>
  <c r="R39" i="23"/>
  <c r="R38" i="23"/>
  <c r="R37" i="23"/>
  <c r="O74" i="23"/>
  <c r="O73" i="23"/>
  <c r="O72" i="23"/>
  <c r="O71" i="23"/>
  <c r="O70" i="23"/>
  <c r="O69" i="23"/>
  <c r="O68" i="23"/>
  <c r="O67" i="23"/>
  <c r="O66" i="23"/>
  <c r="O65" i="23"/>
  <c r="O64" i="23"/>
  <c r="O63" i="23"/>
  <c r="O62" i="23"/>
  <c r="O61" i="23"/>
  <c r="O60" i="23"/>
  <c r="O59" i="23"/>
  <c r="O58" i="23"/>
  <c r="O57" i="23"/>
  <c r="O56" i="23"/>
  <c r="O55" i="23"/>
  <c r="O54" i="23"/>
  <c r="O53" i="23"/>
  <c r="O52" i="23"/>
  <c r="O51" i="23"/>
  <c r="O50" i="23"/>
  <c r="O49" i="23"/>
  <c r="O48" i="23"/>
  <c r="O47" i="23"/>
  <c r="O46" i="23"/>
  <c r="O45" i="23"/>
  <c r="O44" i="23"/>
  <c r="O43" i="23"/>
  <c r="O42" i="23"/>
  <c r="O41" i="23"/>
  <c r="O40" i="23"/>
  <c r="O39" i="23"/>
  <c r="O38" i="23"/>
  <c r="O37" i="23"/>
  <c r="J37" i="23"/>
  <c r="G37" i="23" s="1"/>
  <c r="K37" i="23"/>
  <c r="H37" i="23" s="1"/>
  <c r="J38" i="23"/>
  <c r="K38" i="23"/>
  <c r="H38" i="23" s="1"/>
  <c r="J39" i="23"/>
  <c r="G39" i="23" s="1"/>
  <c r="K39" i="23"/>
  <c r="H39" i="23" s="1"/>
  <c r="J40" i="23"/>
  <c r="G40" i="23" s="1"/>
  <c r="K40" i="23"/>
  <c r="H40" i="23" s="1"/>
  <c r="J41" i="23"/>
  <c r="G41" i="23" s="1"/>
  <c r="K41" i="23"/>
  <c r="H41" i="23" s="1"/>
  <c r="J42" i="23"/>
  <c r="K42" i="23"/>
  <c r="H42" i="23" s="1"/>
  <c r="J43" i="23"/>
  <c r="K43" i="23"/>
  <c r="H43" i="23" s="1"/>
  <c r="J44" i="23"/>
  <c r="G44" i="23" s="1"/>
  <c r="K44" i="23"/>
  <c r="H44" i="23" s="1"/>
  <c r="J45" i="23"/>
  <c r="K45" i="23"/>
  <c r="H45" i="23" s="1"/>
  <c r="J46" i="23"/>
  <c r="K46" i="23"/>
  <c r="H46" i="23" s="1"/>
  <c r="J47" i="23"/>
  <c r="K47" i="23"/>
  <c r="H47" i="23" s="1"/>
  <c r="J48" i="23"/>
  <c r="G48" i="23" s="1"/>
  <c r="K48" i="23"/>
  <c r="H48" i="23" s="1"/>
  <c r="J49" i="23"/>
  <c r="K49" i="23"/>
  <c r="H49" i="23" s="1"/>
  <c r="J50" i="23"/>
  <c r="K50" i="23"/>
  <c r="H50" i="23" s="1"/>
  <c r="J51" i="23"/>
  <c r="G51" i="23" s="1"/>
  <c r="K51" i="23"/>
  <c r="H51" i="23" s="1"/>
  <c r="J52" i="23"/>
  <c r="K52" i="23"/>
  <c r="H52" i="23" s="1"/>
  <c r="J53" i="23"/>
  <c r="G53" i="23" s="1"/>
  <c r="K53" i="23"/>
  <c r="J54" i="23"/>
  <c r="K54" i="23"/>
  <c r="H54" i="23" s="1"/>
  <c r="J55" i="23"/>
  <c r="G55" i="23" s="1"/>
  <c r="K55" i="23"/>
  <c r="J56" i="23"/>
  <c r="G56" i="23" s="1"/>
  <c r="K56" i="23"/>
  <c r="H56" i="23" s="1"/>
  <c r="J57" i="23"/>
  <c r="G57" i="23" s="1"/>
  <c r="K57" i="23"/>
  <c r="H57" i="23" s="1"/>
  <c r="J58" i="23"/>
  <c r="K58" i="23"/>
  <c r="H58" i="23" s="1"/>
  <c r="J59" i="23"/>
  <c r="K59" i="23"/>
  <c r="H59" i="23" s="1"/>
  <c r="J60" i="23"/>
  <c r="G60" i="23" s="1"/>
  <c r="K60" i="23"/>
  <c r="H60" i="23" s="1"/>
  <c r="J61" i="23"/>
  <c r="K61" i="23"/>
  <c r="H61" i="23" s="1"/>
  <c r="J62" i="23"/>
  <c r="K62" i="23"/>
  <c r="H62" i="23" s="1"/>
  <c r="J63" i="23"/>
  <c r="G63" i="23" s="1"/>
  <c r="K63" i="23"/>
  <c r="J64" i="23"/>
  <c r="G64" i="23" s="1"/>
  <c r="K64" i="23"/>
  <c r="H64" i="23" s="1"/>
  <c r="J65" i="23"/>
  <c r="G65" i="23" s="1"/>
  <c r="K65" i="23"/>
  <c r="H65" i="23" s="1"/>
  <c r="J66" i="23"/>
  <c r="K66" i="23"/>
  <c r="H66" i="23" s="1"/>
  <c r="J67" i="23"/>
  <c r="G67" i="23" s="1"/>
  <c r="K67" i="23"/>
  <c r="J68" i="23"/>
  <c r="G68" i="23" s="1"/>
  <c r="K68" i="23"/>
  <c r="H68" i="23" s="1"/>
  <c r="J69" i="23"/>
  <c r="K69" i="23"/>
  <c r="H69" i="23" s="1"/>
  <c r="J70" i="23"/>
  <c r="K70" i="23"/>
  <c r="H70" i="23" s="1"/>
  <c r="J71" i="23"/>
  <c r="G71" i="23" s="1"/>
  <c r="K71" i="23"/>
  <c r="J72" i="23"/>
  <c r="G72" i="23" s="1"/>
  <c r="K72" i="23"/>
  <c r="H72" i="23" s="1"/>
  <c r="J73" i="23"/>
  <c r="G73" i="23" s="1"/>
  <c r="K73" i="23"/>
  <c r="H73" i="23" s="1"/>
  <c r="J74" i="23"/>
  <c r="K74" i="23"/>
  <c r="H74" i="23" s="1"/>
  <c r="X17" i="23"/>
  <c r="X18" i="23"/>
  <c r="X19" i="23"/>
  <c r="X20" i="23"/>
  <c r="X21" i="23"/>
  <c r="X22" i="23"/>
  <c r="X23" i="23"/>
  <c r="X24" i="23"/>
  <c r="X25" i="23"/>
  <c r="X26" i="23"/>
  <c r="X27" i="23"/>
  <c r="X28" i="23"/>
  <c r="X29" i="23"/>
  <c r="X30" i="23"/>
  <c r="X31" i="23"/>
  <c r="X32" i="23"/>
  <c r="X33" i="23"/>
  <c r="X34" i="23"/>
  <c r="X35" i="23"/>
  <c r="X36" i="23"/>
  <c r="U17" i="23"/>
  <c r="U18" i="23"/>
  <c r="U19" i="23"/>
  <c r="U20" i="23"/>
  <c r="U21" i="23"/>
  <c r="U22" i="23"/>
  <c r="U23" i="23"/>
  <c r="U24" i="23"/>
  <c r="U25" i="23"/>
  <c r="U26" i="23"/>
  <c r="U27" i="23"/>
  <c r="U28" i="23"/>
  <c r="U29" i="23"/>
  <c r="U30" i="23"/>
  <c r="U31" i="23"/>
  <c r="U32" i="23"/>
  <c r="U33" i="23"/>
  <c r="U34" i="23"/>
  <c r="U35" i="23"/>
  <c r="U36" i="23"/>
  <c r="R17" i="23"/>
  <c r="R18" i="23"/>
  <c r="R19" i="23"/>
  <c r="R20" i="23"/>
  <c r="R21" i="23"/>
  <c r="R22" i="23"/>
  <c r="R23" i="23"/>
  <c r="R24" i="23"/>
  <c r="R25" i="23"/>
  <c r="R26" i="23"/>
  <c r="R27" i="23"/>
  <c r="R28" i="23"/>
  <c r="R29" i="23"/>
  <c r="R30" i="23"/>
  <c r="R31" i="23"/>
  <c r="R32" i="23"/>
  <c r="R33" i="23"/>
  <c r="R34" i="23"/>
  <c r="R35" i="23"/>
  <c r="R36" i="23"/>
  <c r="O17" i="23"/>
  <c r="O18" i="23"/>
  <c r="O19" i="23"/>
  <c r="O20" i="23"/>
  <c r="O21" i="23"/>
  <c r="O22" i="23"/>
  <c r="O23" i="23"/>
  <c r="O24" i="23"/>
  <c r="O25" i="23"/>
  <c r="O26" i="23"/>
  <c r="O27" i="23"/>
  <c r="O28" i="23"/>
  <c r="O29" i="23"/>
  <c r="O30" i="23"/>
  <c r="O31" i="23"/>
  <c r="O32" i="23"/>
  <c r="O33" i="23"/>
  <c r="O34" i="23"/>
  <c r="O35" i="23"/>
  <c r="O36" i="23"/>
  <c r="J17" i="23"/>
  <c r="G17" i="23" s="1"/>
  <c r="K17" i="23"/>
  <c r="H17" i="23" s="1"/>
  <c r="J18" i="23"/>
  <c r="K18" i="23"/>
  <c r="H18" i="23" s="1"/>
  <c r="J19" i="23"/>
  <c r="G19" i="23" s="1"/>
  <c r="K19" i="23"/>
  <c r="H19" i="23" s="1"/>
  <c r="J20" i="23"/>
  <c r="G20" i="23" s="1"/>
  <c r="K20" i="23"/>
  <c r="H20" i="23" s="1"/>
  <c r="J21" i="23"/>
  <c r="G21" i="23" s="1"/>
  <c r="K21" i="23"/>
  <c r="H21" i="23" s="1"/>
  <c r="J22" i="23"/>
  <c r="K22" i="23"/>
  <c r="H22" i="23" s="1"/>
  <c r="J23" i="23"/>
  <c r="G23" i="23" s="1"/>
  <c r="K23" i="23"/>
  <c r="H23" i="23" s="1"/>
  <c r="J24" i="23"/>
  <c r="K24" i="23"/>
  <c r="H24" i="23" s="1"/>
  <c r="J25" i="23"/>
  <c r="K25" i="23"/>
  <c r="H25" i="23" s="1"/>
  <c r="J26" i="23"/>
  <c r="G26" i="23" s="1"/>
  <c r="K26" i="23"/>
  <c r="H26" i="23" s="1"/>
  <c r="J27" i="23"/>
  <c r="G27" i="23" s="1"/>
  <c r="K27" i="23"/>
  <c r="J28" i="23"/>
  <c r="G28" i="23" s="1"/>
  <c r="K28" i="23"/>
  <c r="H28" i="23" s="1"/>
  <c r="J29" i="23"/>
  <c r="G29" i="23" s="1"/>
  <c r="K29" i="23"/>
  <c r="H29" i="23" s="1"/>
  <c r="J30" i="23"/>
  <c r="G30" i="23" s="1"/>
  <c r="K30" i="23"/>
  <c r="H30" i="23" s="1"/>
  <c r="J31" i="23"/>
  <c r="K31" i="23"/>
  <c r="H31" i="23" s="1"/>
  <c r="J32" i="23"/>
  <c r="G32" i="23" s="1"/>
  <c r="K32" i="23"/>
  <c r="H32" i="23" s="1"/>
  <c r="J33" i="23"/>
  <c r="K33" i="23"/>
  <c r="H33" i="23" s="1"/>
  <c r="J34" i="23"/>
  <c r="G34" i="23" s="1"/>
  <c r="K34" i="23"/>
  <c r="H34" i="23" s="1"/>
  <c r="J35" i="23"/>
  <c r="K35" i="23"/>
  <c r="H35" i="23" s="1"/>
  <c r="J36" i="23"/>
  <c r="G36" i="23" s="1"/>
  <c r="K36" i="23"/>
  <c r="H36" i="23" s="1"/>
  <c r="F18" i="23" a="1"/>
  <c r="F18" i="23" s="1"/>
  <c r="F19" i="23" a="1"/>
  <c r="F19" i="23" s="1"/>
  <c r="F20" i="23" a="1"/>
  <c r="F20" i="23" s="1"/>
  <c r="F21" i="23" a="1"/>
  <c r="F21" i="23" s="1"/>
  <c r="F22" i="23" a="1"/>
  <c r="F22" i="23" s="1"/>
  <c r="F23" i="23" a="1"/>
  <c r="F23" i="23" s="1"/>
  <c r="F24" i="23" a="1"/>
  <c r="F24" i="23" s="1"/>
  <c r="F25" i="23" a="1"/>
  <c r="F25" i="23" s="1"/>
  <c r="F26" i="23" a="1"/>
  <c r="F26" i="23" s="1"/>
  <c r="F27" i="23" a="1"/>
  <c r="F27" i="23" s="1"/>
  <c r="F28" i="23" a="1"/>
  <c r="F28" i="23" s="1"/>
  <c r="F29" i="23" a="1"/>
  <c r="F29" i="23" s="1"/>
  <c r="F30" i="23" a="1"/>
  <c r="F30" i="23" s="1"/>
  <c r="F31" i="23" a="1"/>
  <c r="F31" i="23" s="1"/>
  <c r="F32" i="23" a="1"/>
  <c r="F32" i="23" s="1"/>
  <c r="F33" i="23" a="1"/>
  <c r="F33" i="23" s="1"/>
  <c r="F34" i="23" a="1"/>
  <c r="F34" i="23" s="1"/>
  <c r="F35" i="23" a="1"/>
  <c r="F35" i="23" s="1"/>
  <c r="F36" i="23" a="1"/>
  <c r="F36" i="23" s="1"/>
  <c r="F17" i="23" a="1"/>
  <c r="F17" i="23" s="1"/>
  <c r="X16" i="23"/>
  <c r="X15" i="23"/>
  <c r="X14" i="23"/>
  <c r="X13" i="23"/>
  <c r="X12" i="23"/>
  <c r="X11" i="23"/>
  <c r="X10" i="23"/>
  <c r="X9" i="23"/>
  <c r="X8" i="23"/>
  <c r="X7" i="23"/>
  <c r="X6" i="23"/>
  <c r="U16" i="23"/>
  <c r="U15" i="23"/>
  <c r="U14" i="23"/>
  <c r="U13" i="23"/>
  <c r="U12" i="23"/>
  <c r="U11" i="23"/>
  <c r="U10" i="23"/>
  <c r="U9" i="23"/>
  <c r="U8" i="23"/>
  <c r="U7" i="23"/>
  <c r="U6" i="23"/>
  <c r="R16" i="23"/>
  <c r="R15" i="23"/>
  <c r="R14" i="23"/>
  <c r="R13" i="23"/>
  <c r="R12" i="23"/>
  <c r="R11" i="23"/>
  <c r="R10" i="23"/>
  <c r="R9" i="23"/>
  <c r="R8" i="23"/>
  <c r="R7" i="23"/>
  <c r="R6" i="23"/>
  <c r="O16" i="23"/>
  <c r="O15" i="23"/>
  <c r="O14" i="23"/>
  <c r="O13" i="23"/>
  <c r="O12" i="23"/>
  <c r="O11" i="23"/>
  <c r="O10" i="23"/>
  <c r="O9" i="23"/>
  <c r="O8" i="23"/>
  <c r="O7" i="23"/>
  <c r="O6" i="23"/>
  <c r="J7" i="23"/>
  <c r="G7" i="23" s="1"/>
  <c r="K7" i="23"/>
  <c r="J8" i="23"/>
  <c r="G8" i="23" s="1"/>
  <c r="K8" i="23"/>
  <c r="J9" i="23"/>
  <c r="G9" i="23" s="1"/>
  <c r="K9" i="23"/>
  <c r="H9" i="23" s="1"/>
  <c r="J10" i="23"/>
  <c r="G10" i="23" s="1"/>
  <c r="K10" i="23"/>
  <c r="J11" i="23"/>
  <c r="G11" i="23" s="1"/>
  <c r="K11" i="23"/>
  <c r="H11" i="23" s="1"/>
  <c r="J12" i="23"/>
  <c r="K12" i="23"/>
  <c r="H12" i="23" s="1"/>
  <c r="J13" i="23"/>
  <c r="G13" i="23" s="1"/>
  <c r="K13" i="23"/>
  <c r="H13" i="23" s="1"/>
  <c r="J14" i="23"/>
  <c r="G14" i="23" s="1"/>
  <c r="K14" i="23"/>
  <c r="J15" i="23"/>
  <c r="G15" i="23" s="1"/>
  <c r="K15" i="23"/>
  <c r="J16" i="23"/>
  <c r="G16" i="23" s="1"/>
  <c r="K16" i="23"/>
  <c r="K6" i="23"/>
  <c r="H6" i="23" s="1"/>
  <c r="J6" i="23"/>
  <c r="G6" i="23" s="1"/>
  <c r="J6" i="21"/>
  <c r="K6" i="21"/>
  <c r="J7" i="21"/>
  <c r="K7" i="21"/>
  <c r="J8" i="21"/>
  <c r="K8" i="21"/>
  <c r="J9" i="21"/>
  <c r="K9" i="21"/>
  <c r="J10" i="21"/>
  <c r="K10" i="21"/>
  <c r="J11" i="21"/>
  <c r="K11" i="21"/>
  <c r="J12" i="21"/>
  <c r="K12" i="21"/>
  <c r="J13" i="21"/>
  <c r="K13" i="21"/>
  <c r="J14" i="21"/>
  <c r="K14" i="21"/>
  <c r="J15" i="21"/>
  <c r="K15" i="21"/>
  <c r="J16" i="21"/>
  <c r="K16" i="21"/>
  <c r="J17" i="21"/>
  <c r="K17" i="21"/>
  <c r="J18" i="21"/>
  <c r="K18" i="21"/>
  <c r="J19" i="21"/>
  <c r="K19" i="21"/>
  <c r="J20" i="21"/>
  <c r="K20" i="21"/>
  <c r="J21" i="21"/>
  <c r="K21" i="21"/>
  <c r="J22" i="21"/>
  <c r="K22" i="21"/>
  <c r="K5" i="21"/>
  <c r="J5" i="21"/>
  <c r="D22" i="21" a="1"/>
  <c r="D22" i="21" s="1"/>
  <c r="D21" i="21" a="1"/>
  <c r="D21" i="21" s="1"/>
  <c r="D20" i="21" a="1"/>
  <c r="D20" i="21" s="1"/>
  <c r="D19" i="21" a="1"/>
  <c r="D19" i="21" s="1"/>
  <c r="D18" i="21" a="1"/>
  <c r="D18" i="21" s="1"/>
  <c r="D17" i="21" a="1"/>
  <c r="D17" i="21" s="1"/>
  <c r="D16" i="21" a="1"/>
  <c r="D16" i="21" s="1"/>
  <c r="D14" i="21" a="1"/>
  <c r="D14" i="21" s="1"/>
  <c r="D13" i="21" a="1"/>
  <c r="D13" i="21" s="1"/>
  <c r="D12" i="21" a="1"/>
  <c r="D12" i="21" s="1"/>
  <c r="D11" i="21" a="1"/>
  <c r="D11" i="21" s="1"/>
  <c r="D10" i="21" a="1"/>
  <c r="D10" i="21" s="1"/>
  <c r="D9" i="21" a="1"/>
  <c r="D9" i="21" s="1"/>
  <c r="D8" i="21" a="1"/>
  <c r="D8" i="21" s="1"/>
  <c r="D7" i="21" a="1"/>
  <c r="D7" i="21" s="1"/>
  <c r="D6" i="21" a="1"/>
  <c r="D6" i="21" s="1"/>
  <c r="D5" i="21" a="1"/>
  <c r="D5" i="21" s="1"/>
  <c r="N19" i="18"/>
  <c r="N20" i="18"/>
  <c r="N21" i="18"/>
  <c r="N22" i="18"/>
  <c r="L18" i="18"/>
  <c r="N18" i="18" s="1"/>
  <c r="K22" i="18"/>
  <c r="K21" i="18"/>
  <c r="K20" i="18"/>
  <c r="K19" i="18"/>
  <c r="K18" i="18"/>
  <c r="Q5" i="18"/>
  <c r="T12" i="18"/>
  <c r="T11" i="18"/>
  <c r="T10" i="18"/>
  <c r="T9" i="18"/>
  <c r="T8" i="18"/>
  <c r="T7" i="18"/>
  <c r="T6" i="18"/>
  <c r="T5" i="18"/>
  <c r="V116" i="6"/>
  <c r="U116" i="6"/>
  <c r="W166" i="6"/>
  <c r="L214" i="23" l="1"/>
  <c r="L213" i="23"/>
  <c r="L212" i="23"/>
  <c r="G214" i="23"/>
  <c r="I214" i="23" s="1"/>
  <c r="L211" i="23"/>
  <c r="I211" i="23"/>
  <c r="L210" i="23"/>
  <c r="I210" i="23"/>
  <c r="L59" i="23"/>
  <c r="L14" i="23"/>
  <c r="L10" i="23"/>
  <c r="L16" i="23"/>
  <c r="L8" i="23"/>
  <c r="L122" i="23"/>
  <c r="H122" i="23"/>
  <c r="I122" i="23" s="1"/>
  <c r="L283" i="23"/>
  <c r="L231" i="23"/>
  <c r="I357" i="23"/>
  <c r="L399" i="23"/>
  <c r="I301" i="23"/>
  <c r="I245" i="23"/>
  <c r="L385" i="23"/>
  <c r="L61" i="23"/>
  <c r="L355" i="23"/>
  <c r="L343" i="23"/>
  <c r="L339" i="23"/>
  <c r="I273" i="23"/>
  <c r="L400" i="23"/>
  <c r="L346" i="23"/>
  <c r="G385" i="23"/>
  <c r="I385" i="23" s="1"/>
  <c r="L275" i="23"/>
  <c r="L27" i="23"/>
  <c r="L65" i="23"/>
  <c r="L384" i="23"/>
  <c r="I390" i="23"/>
  <c r="I404" i="23"/>
  <c r="L404" i="23"/>
  <c r="L403" i="23"/>
  <c r="L401" i="23"/>
  <c r="I401" i="23"/>
  <c r="L402" i="23"/>
  <c r="I402" i="23"/>
  <c r="I403" i="23"/>
  <c r="G59" i="23"/>
  <c r="L43" i="23"/>
  <c r="L195" i="23"/>
  <c r="L187" i="23"/>
  <c r="I297" i="23"/>
  <c r="L294" i="23"/>
  <c r="L286" i="23"/>
  <c r="L396" i="23"/>
  <c r="G400" i="23"/>
  <c r="I400" i="23" s="1"/>
  <c r="L338" i="23"/>
  <c r="I225" i="23"/>
  <c r="L371" i="23"/>
  <c r="L367" i="23"/>
  <c r="L299" i="23"/>
  <c r="L266" i="23"/>
  <c r="L255" i="23"/>
  <c r="L247" i="23"/>
  <c r="L394" i="23"/>
  <c r="L359" i="23"/>
  <c r="L262" i="23"/>
  <c r="L258" i="23"/>
  <c r="G394" i="23"/>
  <c r="I394" i="23" s="1"/>
  <c r="L15" i="23"/>
  <c r="I383" i="23"/>
  <c r="L398" i="23"/>
  <c r="L395" i="23"/>
  <c r="L397" i="23"/>
  <c r="L393" i="23"/>
  <c r="G393" i="23"/>
  <c r="I393" i="23" s="1"/>
  <c r="G398" i="23"/>
  <c r="I398" i="23" s="1"/>
  <c r="G397" i="23"/>
  <c r="I397" i="23" s="1"/>
  <c r="G396" i="23"/>
  <c r="I396" i="23" s="1"/>
  <c r="G399" i="23"/>
  <c r="I399" i="23" s="1"/>
  <c r="G395" i="23"/>
  <c r="I395" i="23" s="1"/>
  <c r="G384" i="23"/>
  <c r="I384" i="23" s="1"/>
  <c r="L386" i="23"/>
  <c r="I391" i="23"/>
  <c r="I388" i="23"/>
  <c r="I392" i="23"/>
  <c r="L383" i="23"/>
  <c r="L388" i="23"/>
  <c r="L387" i="23"/>
  <c r="I386" i="23"/>
  <c r="I389" i="23"/>
  <c r="L389" i="23"/>
  <c r="G387" i="23"/>
  <c r="I387" i="23" s="1"/>
  <c r="L390" i="23"/>
  <c r="L391" i="23"/>
  <c r="L392" i="23"/>
  <c r="L376" i="23"/>
  <c r="L377" i="23"/>
  <c r="L379" i="23"/>
  <c r="L378" i="23"/>
  <c r="L382" i="23"/>
  <c r="G376" i="23"/>
  <c r="I376" i="23" s="1"/>
  <c r="H382" i="23"/>
  <c r="I382" i="23" s="1"/>
  <c r="L380" i="23"/>
  <c r="I375" i="23"/>
  <c r="L381" i="23"/>
  <c r="I381" i="23"/>
  <c r="H378" i="23"/>
  <c r="I378" i="23" s="1"/>
  <c r="G377" i="23"/>
  <c r="I377" i="23" s="1"/>
  <c r="L375" i="23"/>
  <c r="H380" i="23"/>
  <c r="I380" i="23" s="1"/>
  <c r="G379" i="23"/>
  <c r="I379" i="23" s="1"/>
  <c r="L274" i="23"/>
  <c r="L302" i="23"/>
  <c r="G286" i="23"/>
  <c r="I286" i="23" s="1"/>
  <c r="L285" i="23"/>
  <c r="L254" i="23"/>
  <c r="L297" i="23"/>
  <c r="G275" i="23"/>
  <c r="I275" i="23" s="1"/>
  <c r="G258" i="23"/>
  <c r="I258" i="23" s="1"/>
  <c r="I23" i="23"/>
  <c r="L146" i="23"/>
  <c r="L138" i="23"/>
  <c r="L130" i="23"/>
  <c r="I373" i="23"/>
  <c r="L306" i="23"/>
  <c r="L251" i="23"/>
  <c r="I241" i="23"/>
  <c r="L235" i="23"/>
  <c r="L45" i="23"/>
  <c r="I201" i="23"/>
  <c r="I361" i="23"/>
  <c r="L250" i="23"/>
  <c r="G231" i="23"/>
  <c r="I231" i="23" s="1"/>
  <c r="G250" i="23"/>
  <c r="I250" i="23" s="1"/>
  <c r="G247" i="23"/>
  <c r="I247" i="23" s="1"/>
  <c r="L52" i="23"/>
  <c r="L107" i="23"/>
  <c r="I342" i="23"/>
  <c r="I254" i="23"/>
  <c r="L318" i="23"/>
  <c r="L265" i="23"/>
  <c r="L317" i="23"/>
  <c r="L363" i="23"/>
  <c r="G346" i="23"/>
  <c r="I346" i="23" s="1"/>
  <c r="I310" i="23"/>
  <c r="L307" i="23"/>
  <c r="L69" i="23"/>
  <c r="L47" i="23"/>
  <c r="L208" i="23"/>
  <c r="L176" i="23"/>
  <c r="L362" i="23"/>
  <c r="G343" i="23"/>
  <c r="I343" i="23" s="1"/>
  <c r="L326" i="23"/>
  <c r="L315" i="23"/>
  <c r="I305" i="23"/>
  <c r="L290" i="23"/>
  <c r="L282" i="23"/>
  <c r="L279" i="23"/>
  <c r="I153" i="23"/>
  <c r="L133" i="23"/>
  <c r="I112" i="23"/>
  <c r="G338" i="23"/>
  <c r="I338" i="23" s="1"/>
  <c r="L334" i="23"/>
  <c r="L331" i="23"/>
  <c r="G318" i="23"/>
  <c r="I318" i="23" s="1"/>
  <c r="G307" i="23"/>
  <c r="I307" i="23" s="1"/>
  <c r="L298" i="23"/>
  <c r="L295" i="23"/>
  <c r="L287" i="23"/>
  <c r="G282" i="23"/>
  <c r="I282" i="23" s="1"/>
  <c r="I265" i="23"/>
  <c r="L242" i="23"/>
  <c r="L239" i="23"/>
  <c r="L226" i="23"/>
  <c r="L223" i="23"/>
  <c r="I290" i="23"/>
  <c r="L49" i="23"/>
  <c r="L42" i="23"/>
  <c r="I350" i="23"/>
  <c r="L322" i="23"/>
  <c r="L314" i="23"/>
  <c r="L311" i="23"/>
  <c r="G295" i="23"/>
  <c r="I295" i="23" s="1"/>
  <c r="L270" i="23"/>
  <c r="L267" i="23"/>
  <c r="L222" i="23"/>
  <c r="I145" i="23"/>
  <c r="L7" i="23"/>
  <c r="L113" i="23"/>
  <c r="G371" i="23"/>
  <c r="I371" i="23" s="1"/>
  <c r="G359" i="23"/>
  <c r="I359" i="23" s="1"/>
  <c r="G339" i="23"/>
  <c r="I339" i="23" s="1"/>
  <c r="L330" i="23"/>
  <c r="L319" i="23"/>
  <c r="I278" i="23"/>
  <c r="L253" i="23"/>
  <c r="L370" i="23"/>
  <c r="L358" i="23"/>
  <c r="L349" i="23"/>
  <c r="L329" i="23"/>
  <c r="I322" i="23"/>
  <c r="L351" i="23"/>
  <c r="L342" i="23"/>
  <c r="G326" i="23"/>
  <c r="I326" i="23" s="1"/>
  <c r="L323" i="23"/>
  <c r="L321" i="23"/>
  <c r="G315" i="23"/>
  <c r="I315" i="23" s="1"/>
  <c r="L310" i="23"/>
  <c r="G294" i="23"/>
  <c r="I294" i="23" s="1"/>
  <c r="L291" i="23"/>
  <c r="L289" i="23"/>
  <c r="G283" i="23"/>
  <c r="I283" i="23" s="1"/>
  <c r="L278" i="23"/>
  <c r="G262" i="23"/>
  <c r="I262" i="23" s="1"/>
  <c r="L259" i="23"/>
  <c r="L257" i="23"/>
  <c r="G251" i="23"/>
  <c r="I251" i="23" s="1"/>
  <c r="L246" i="23"/>
  <c r="L237" i="23"/>
  <c r="L230" i="23"/>
  <c r="L221" i="23"/>
  <c r="L374" i="23"/>
  <c r="I370" i="23"/>
  <c r="G363" i="23"/>
  <c r="I363" i="23" s="1"/>
  <c r="I358" i="23"/>
  <c r="L353" i="23"/>
  <c r="H334" i="23"/>
  <c r="I334" i="23" s="1"/>
  <c r="G330" i="23"/>
  <c r="I330" i="23" s="1"/>
  <c r="L327" i="23"/>
  <c r="L325" i="23"/>
  <c r="G319" i="23"/>
  <c r="I319" i="23" s="1"/>
  <c r="I317" i="23"/>
  <c r="H302" i="23"/>
  <c r="I302" i="23" s="1"/>
  <c r="G298" i="23"/>
  <c r="I298" i="23" s="1"/>
  <c r="L293" i="23"/>
  <c r="G287" i="23"/>
  <c r="I287" i="23" s="1"/>
  <c r="I285" i="23"/>
  <c r="H270" i="23"/>
  <c r="I270" i="23" s="1"/>
  <c r="G266" i="23"/>
  <c r="I266" i="23" s="1"/>
  <c r="L263" i="23"/>
  <c r="L261" i="23"/>
  <c r="G255" i="23"/>
  <c r="I255" i="23" s="1"/>
  <c r="I253" i="23"/>
  <c r="H242" i="23"/>
  <c r="I242" i="23" s="1"/>
  <c r="G235" i="23"/>
  <c r="I235" i="23" s="1"/>
  <c r="H226" i="23"/>
  <c r="I226" i="23" s="1"/>
  <c r="I246" i="23"/>
  <c r="L241" i="23"/>
  <c r="L234" i="23"/>
  <c r="I230" i="23"/>
  <c r="L225" i="23"/>
  <c r="I354" i="23"/>
  <c r="I374" i="23"/>
  <c r="L369" i="23"/>
  <c r="L357" i="23"/>
  <c r="L350" i="23"/>
  <c r="L335" i="23"/>
  <c r="L333" i="23"/>
  <c r="I306" i="23"/>
  <c r="L303" i="23"/>
  <c r="L301" i="23"/>
  <c r="I274" i="23"/>
  <c r="L271" i="23"/>
  <c r="L269" i="23"/>
  <c r="L243" i="23"/>
  <c r="G239" i="23"/>
  <c r="I239" i="23" s="1"/>
  <c r="L227" i="23"/>
  <c r="G223" i="23"/>
  <c r="I223" i="23" s="1"/>
  <c r="G367" i="23"/>
  <c r="I367" i="23" s="1"/>
  <c r="I362" i="23"/>
  <c r="G355" i="23"/>
  <c r="I355" i="23" s="1"/>
  <c r="L337" i="23"/>
  <c r="G331" i="23"/>
  <c r="I331" i="23" s="1"/>
  <c r="L305" i="23"/>
  <c r="G299" i="23"/>
  <c r="I299" i="23" s="1"/>
  <c r="L273" i="23"/>
  <c r="G267" i="23"/>
  <c r="I267" i="23" s="1"/>
  <c r="L245" i="23"/>
  <c r="L238" i="23"/>
  <c r="I234" i="23"/>
  <c r="L229" i="23"/>
  <c r="L373" i="23"/>
  <c r="L366" i="23"/>
  <c r="L354" i="23"/>
  <c r="L341" i="23"/>
  <c r="I314" i="23"/>
  <c r="L309" i="23"/>
  <c r="I303" i="23"/>
  <c r="L277" i="23"/>
  <c r="I271" i="23"/>
  <c r="I269" i="23"/>
  <c r="I243" i="23"/>
  <c r="I227" i="23"/>
  <c r="I366" i="23"/>
  <c r="L347" i="23"/>
  <c r="L345" i="23"/>
  <c r="L313" i="23"/>
  <c r="L281" i="23"/>
  <c r="L249" i="23"/>
  <c r="I238" i="23"/>
  <c r="L233" i="23"/>
  <c r="I229" i="23"/>
  <c r="I222" i="23"/>
  <c r="L219" i="23"/>
  <c r="G219" i="23"/>
  <c r="I219" i="23" s="1"/>
  <c r="L218" i="23"/>
  <c r="I218" i="23"/>
  <c r="I311" i="23"/>
  <c r="I279" i="23"/>
  <c r="I369" i="23"/>
  <c r="L360" i="23"/>
  <c r="G360" i="23"/>
  <c r="I360" i="23" s="1"/>
  <c r="I313" i="23"/>
  <c r="L304" i="23"/>
  <c r="G304" i="23"/>
  <c r="I304" i="23" s="1"/>
  <c r="I281" i="23"/>
  <c r="L272" i="23"/>
  <c r="G272" i="23"/>
  <c r="I272" i="23" s="1"/>
  <c r="I249" i="23"/>
  <c r="L244" i="23"/>
  <c r="G244" i="23"/>
  <c r="I244" i="23" s="1"/>
  <c r="I233" i="23"/>
  <c r="L228" i="23"/>
  <c r="G228" i="23"/>
  <c r="I228" i="23" s="1"/>
  <c r="L264" i="23"/>
  <c r="G264" i="23"/>
  <c r="I264" i="23" s="1"/>
  <c r="L240" i="23"/>
  <c r="G240" i="23"/>
  <c r="I240" i="23" s="1"/>
  <c r="L356" i="23"/>
  <c r="G356" i="23"/>
  <c r="I356" i="23" s="1"/>
  <c r="I277" i="23"/>
  <c r="L364" i="23"/>
  <c r="G364" i="23"/>
  <c r="I364" i="23" s="1"/>
  <c r="L308" i="23"/>
  <c r="G308" i="23"/>
  <c r="I308" i="23" s="1"/>
  <c r="L276" i="23"/>
  <c r="G276" i="23"/>
  <c r="I276" i="23" s="1"/>
  <c r="L368" i="23"/>
  <c r="G368" i="23"/>
  <c r="I368" i="23" s="1"/>
  <c r="I327" i="23"/>
  <c r="I325" i="23"/>
  <c r="I323" i="23"/>
  <c r="I321" i="23"/>
  <c r="L312" i="23"/>
  <c r="G312" i="23"/>
  <c r="I312" i="23" s="1"/>
  <c r="I291" i="23"/>
  <c r="I289" i="23"/>
  <c r="L280" i="23"/>
  <c r="G280" i="23"/>
  <c r="I280" i="23" s="1"/>
  <c r="I259" i="23"/>
  <c r="I257" i="23"/>
  <c r="L248" i="23"/>
  <c r="G248" i="23"/>
  <c r="I248" i="23" s="1"/>
  <c r="I237" i="23"/>
  <c r="L232" i="23"/>
  <c r="G232" i="23"/>
  <c r="I232" i="23" s="1"/>
  <c r="I221" i="23"/>
  <c r="L300" i="23"/>
  <c r="G300" i="23"/>
  <c r="I300" i="23" s="1"/>
  <c r="L372" i="23"/>
  <c r="G372" i="23"/>
  <c r="I372" i="23" s="1"/>
  <c r="I349" i="23"/>
  <c r="I347" i="23"/>
  <c r="I345" i="23"/>
  <c r="I341" i="23"/>
  <c r="I337" i="23"/>
  <c r="I335" i="23"/>
  <c r="I333" i="23"/>
  <c r="I329" i="23"/>
  <c r="L316" i="23"/>
  <c r="G316" i="23"/>
  <c r="I316" i="23" s="1"/>
  <c r="I293" i="23"/>
  <c r="L284" i="23"/>
  <c r="G284" i="23"/>
  <c r="I284" i="23" s="1"/>
  <c r="I263" i="23"/>
  <c r="I261" i="23"/>
  <c r="L252" i="23"/>
  <c r="G252" i="23"/>
  <c r="I252" i="23" s="1"/>
  <c r="L296" i="23"/>
  <c r="G296" i="23"/>
  <c r="I296" i="23" s="1"/>
  <c r="L224" i="23"/>
  <c r="G224" i="23"/>
  <c r="I224" i="23" s="1"/>
  <c r="I365" i="23"/>
  <c r="I309" i="23"/>
  <c r="L361" i="23"/>
  <c r="I353" i="23"/>
  <c r="I351" i="23"/>
  <c r="L324" i="23"/>
  <c r="G324" i="23"/>
  <c r="I324" i="23" s="1"/>
  <c r="L320" i="23"/>
  <c r="G320" i="23"/>
  <c r="I320" i="23" s="1"/>
  <c r="L288" i="23"/>
  <c r="G288" i="23"/>
  <c r="I288" i="23" s="1"/>
  <c r="L256" i="23"/>
  <c r="G256" i="23"/>
  <c r="I256" i="23" s="1"/>
  <c r="L236" i="23"/>
  <c r="G236" i="23"/>
  <c r="I236" i="23" s="1"/>
  <c r="L220" i="23"/>
  <c r="G220" i="23"/>
  <c r="I220" i="23" s="1"/>
  <c r="L352" i="23"/>
  <c r="G352" i="23"/>
  <c r="I352" i="23" s="1"/>
  <c r="L268" i="23"/>
  <c r="G268" i="23"/>
  <c r="I268" i="23" s="1"/>
  <c r="L365" i="23"/>
  <c r="L348" i="23"/>
  <c r="G348" i="23"/>
  <c r="I348" i="23" s="1"/>
  <c r="L344" i="23"/>
  <c r="G344" i="23"/>
  <c r="I344" i="23" s="1"/>
  <c r="L340" i="23"/>
  <c r="G340" i="23"/>
  <c r="I340" i="23" s="1"/>
  <c r="L336" i="23"/>
  <c r="G336" i="23"/>
  <c r="I336" i="23" s="1"/>
  <c r="L332" i="23"/>
  <c r="G332" i="23"/>
  <c r="I332" i="23" s="1"/>
  <c r="L328" i="23"/>
  <c r="G328" i="23"/>
  <c r="I328" i="23" s="1"/>
  <c r="L292" i="23"/>
  <c r="G292" i="23"/>
  <c r="I292" i="23" s="1"/>
  <c r="L260" i="23"/>
  <c r="G260" i="23"/>
  <c r="I260" i="23" s="1"/>
  <c r="L155" i="23"/>
  <c r="L151" i="23"/>
  <c r="L143" i="23"/>
  <c r="L131" i="23"/>
  <c r="I141" i="23"/>
  <c r="L168" i="23"/>
  <c r="I177" i="23"/>
  <c r="L188" i="23"/>
  <c r="L136" i="23"/>
  <c r="L179" i="23"/>
  <c r="L163" i="23"/>
  <c r="L152" i="23"/>
  <c r="L148" i="23"/>
  <c r="L106" i="23"/>
  <c r="L140" i="23"/>
  <c r="I109" i="23"/>
  <c r="L204" i="23"/>
  <c r="L207" i="23"/>
  <c r="L203" i="23"/>
  <c r="L153" i="23"/>
  <c r="L209" i="23"/>
  <c r="G138" i="23"/>
  <c r="I138" i="23" s="1"/>
  <c r="I182" i="23"/>
  <c r="I197" i="23"/>
  <c r="I116" i="23"/>
  <c r="I189" i="23"/>
  <c r="L178" i="23"/>
  <c r="L159" i="23"/>
  <c r="L150" i="23"/>
  <c r="L123" i="23"/>
  <c r="L119" i="23"/>
  <c r="L112" i="23"/>
  <c r="I185" i="23"/>
  <c r="L142" i="23"/>
  <c r="L125" i="23"/>
  <c r="L108" i="23"/>
  <c r="L161" i="23"/>
  <c r="L158" i="23"/>
  <c r="L149" i="23"/>
  <c r="L184" i="23"/>
  <c r="G142" i="23"/>
  <c r="I142" i="23" s="1"/>
  <c r="L135" i="23"/>
  <c r="L137" i="23"/>
  <c r="L134" i="23"/>
  <c r="L116" i="23"/>
  <c r="L189" i="23"/>
  <c r="L167" i="23"/>
  <c r="L160" i="23"/>
  <c r="L157" i="23"/>
  <c r="L147" i="23"/>
  <c r="I126" i="23"/>
  <c r="L120" i="23"/>
  <c r="H113" i="23"/>
  <c r="I113" i="23" s="1"/>
  <c r="I199" i="23"/>
  <c r="I191" i="23"/>
  <c r="I134" i="23"/>
  <c r="L164" i="23"/>
  <c r="L117" i="23"/>
  <c r="I206" i="23"/>
  <c r="I203" i="23"/>
  <c r="L200" i="23"/>
  <c r="L197" i="23"/>
  <c r="L192" i="23"/>
  <c r="L183" i="23"/>
  <c r="L175" i="23"/>
  <c r="L169" i="23"/>
  <c r="L166" i="23"/>
  <c r="L156" i="23"/>
  <c r="L141" i="23"/>
  <c r="L121" i="23"/>
  <c r="G120" i="23"/>
  <c r="I120" i="23" s="1"/>
  <c r="I105" i="23"/>
  <c r="I170" i="23"/>
  <c r="L139" i="23"/>
  <c r="G133" i="23"/>
  <c r="I133" i="23" s="1"/>
  <c r="L115" i="23"/>
  <c r="L217" i="23"/>
  <c r="L205" i="23"/>
  <c r="L199" i="23"/>
  <c r="G195" i="23"/>
  <c r="I195" i="23" s="1"/>
  <c r="L191" i="23"/>
  <c r="I186" i="23"/>
  <c r="L180" i="23"/>
  <c r="G178" i="23"/>
  <c r="I178" i="23" s="1"/>
  <c r="L172" i="23"/>
  <c r="I158" i="23"/>
  <c r="G146" i="23"/>
  <c r="I146" i="23" s="1"/>
  <c r="L132" i="23"/>
  <c r="G130" i="23"/>
  <c r="I130" i="23" s="1"/>
  <c r="L127" i="23"/>
  <c r="G117" i="23"/>
  <c r="I117" i="23" s="1"/>
  <c r="L114" i="23"/>
  <c r="L109" i="23"/>
  <c r="I181" i="23"/>
  <c r="L216" i="23"/>
  <c r="L185" i="23"/>
  <c r="L182" i="23"/>
  <c r="L177" i="23"/>
  <c r="I169" i="23"/>
  <c r="I166" i="23"/>
  <c r="L145" i="23"/>
  <c r="L129" i="23"/>
  <c r="I125" i="23"/>
  <c r="I190" i="23"/>
  <c r="G149" i="23"/>
  <c r="I149" i="23" s="1"/>
  <c r="L171" i="23"/>
  <c r="L165" i="23"/>
  <c r="G150" i="23"/>
  <c r="I150" i="23" s="1"/>
  <c r="I121" i="23"/>
  <c r="I173" i="23"/>
  <c r="L144" i="23"/>
  <c r="L110" i="23"/>
  <c r="H216" i="23"/>
  <c r="I216" i="23" s="1"/>
  <c r="L201" i="23"/>
  <c r="L196" i="23"/>
  <c r="L193" i="23"/>
  <c r="I162" i="23"/>
  <c r="L126" i="23"/>
  <c r="L124" i="23"/>
  <c r="L118" i="23"/>
  <c r="L128" i="23"/>
  <c r="L181" i="23"/>
  <c r="L173" i="23"/>
  <c r="L170" i="23"/>
  <c r="I165" i="23"/>
  <c r="I154" i="23"/>
  <c r="L111" i="23"/>
  <c r="I205" i="23"/>
  <c r="I202" i="23"/>
  <c r="I194" i="23"/>
  <c r="I174" i="23"/>
  <c r="I129" i="23"/>
  <c r="I215" i="23"/>
  <c r="I193" i="23"/>
  <c r="I157" i="23"/>
  <c r="I198" i="23"/>
  <c r="I209" i="23"/>
  <c r="I161" i="23"/>
  <c r="I137" i="23"/>
  <c r="I108" i="23"/>
  <c r="G207" i="23"/>
  <c r="I207" i="23" s="1"/>
  <c r="G187" i="23"/>
  <c r="I187" i="23" s="1"/>
  <c r="G183" i="23"/>
  <c r="I183" i="23" s="1"/>
  <c r="G179" i="23"/>
  <c r="I179" i="23" s="1"/>
  <c r="G175" i="23"/>
  <c r="I175" i="23" s="1"/>
  <c r="G171" i="23"/>
  <c r="I171" i="23" s="1"/>
  <c r="G167" i="23"/>
  <c r="I167" i="23" s="1"/>
  <c r="G163" i="23"/>
  <c r="I163" i="23" s="1"/>
  <c r="G159" i="23"/>
  <c r="I159" i="23" s="1"/>
  <c r="G155" i="23"/>
  <c r="I155" i="23" s="1"/>
  <c r="G151" i="23"/>
  <c r="I151" i="23" s="1"/>
  <c r="G147" i="23"/>
  <c r="I147" i="23" s="1"/>
  <c r="G143" i="23"/>
  <c r="I143" i="23" s="1"/>
  <c r="G139" i="23"/>
  <c r="I139" i="23" s="1"/>
  <c r="G135" i="23"/>
  <c r="I135" i="23" s="1"/>
  <c r="G131" i="23"/>
  <c r="I131" i="23" s="1"/>
  <c r="G127" i="23"/>
  <c r="I127" i="23" s="1"/>
  <c r="G123" i="23"/>
  <c r="I123" i="23" s="1"/>
  <c r="G118" i="23"/>
  <c r="I118" i="23" s="1"/>
  <c r="G114" i="23"/>
  <c r="I114" i="23" s="1"/>
  <c r="G110" i="23"/>
  <c r="I110" i="23" s="1"/>
  <c r="G106" i="23"/>
  <c r="I106" i="23" s="1"/>
  <c r="L215" i="23"/>
  <c r="L206" i="23"/>
  <c r="L202" i="23"/>
  <c r="L198" i="23"/>
  <c r="L194" i="23"/>
  <c r="L190" i="23"/>
  <c r="L186" i="23"/>
  <c r="L174" i="23"/>
  <c r="L162" i="23"/>
  <c r="L154" i="23"/>
  <c r="L105" i="23"/>
  <c r="G217" i="23"/>
  <c r="I217" i="23" s="1"/>
  <c r="G208" i="23"/>
  <c r="I208" i="23" s="1"/>
  <c r="G204" i="23"/>
  <c r="I204" i="23" s="1"/>
  <c r="G200" i="23"/>
  <c r="I200" i="23" s="1"/>
  <c r="G196" i="23"/>
  <c r="I196" i="23" s="1"/>
  <c r="G192" i="23"/>
  <c r="I192" i="23" s="1"/>
  <c r="G188" i="23"/>
  <c r="I188" i="23" s="1"/>
  <c r="G184" i="23"/>
  <c r="I184" i="23" s="1"/>
  <c r="G180" i="23"/>
  <c r="I180" i="23" s="1"/>
  <c r="G176" i="23"/>
  <c r="I176" i="23" s="1"/>
  <c r="G172" i="23"/>
  <c r="I172" i="23" s="1"/>
  <c r="G168" i="23"/>
  <c r="I168" i="23" s="1"/>
  <c r="G164" i="23"/>
  <c r="I164" i="23" s="1"/>
  <c r="G160" i="23"/>
  <c r="I160" i="23" s="1"/>
  <c r="G156" i="23"/>
  <c r="I156" i="23" s="1"/>
  <c r="G152" i="23"/>
  <c r="I152" i="23" s="1"/>
  <c r="G148" i="23"/>
  <c r="I148" i="23" s="1"/>
  <c r="G144" i="23"/>
  <c r="I144" i="23" s="1"/>
  <c r="G140" i="23"/>
  <c r="I140" i="23" s="1"/>
  <c r="G136" i="23"/>
  <c r="I136" i="23" s="1"/>
  <c r="G132" i="23"/>
  <c r="I132" i="23" s="1"/>
  <c r="G128" i="23"/>
  <c r="I128" i="23" s="1"/>
  <c r="G124" i="23"/>
  <c r="I124" i="23" s="1"/>
  <c r="G119" i="23"/>
  <c r="I119" i="23" s="1"/>
  <c r="G115" i="23"/>
  <c r="I115" i="23" s="1"/>
  <c r="G111" i="23"/>
  <c r="I111" i="23" s="1"/>
  <c r="G107" i="23"/>
  <c r="I107" i="23" s="1"/>
  <c r="L88" i="23"/>
  <c r="L85" i="23"/>
  <c r="L92" i="23"/>
  <c r="I103" i="23"/>
  <c r="I96" i="23"/>
  <c r="L93" i="23"/>
  <c r="L80" i="23"/>
  <c r="L84" i="23"/>
  <c r="H88" i="23"/>
  <c r="I88" i="23" s="1"/>
  <c r="I104" i="23"/>
  <c r="I75" i="23"/>
  <c r="I83" i="23"/>
  <c r="I92" i="23"/>
  <c r="L101" i="23"/>
  <c r="I84" i="23"/>
  <c r="L81" i="23"/>
  <c r="I95" i="23"/>
  <c r="I76" i="23"/>
  <c r="I77" i="23"/>
  <c r="I80" i="23"/>
  <c r="I100" i="23"/>
  <c r="I85" i="23"/>
  <c r="L76" i="23"/>
  <c r="G81" i="23"/>
  <c r="I81" i="23" s="1"/>
  <c r="L89" i="23"/>
  <c r="I102" i="23"/>
  <c r="I94" i="23"/>
  <c r="L100" i="23"/>
  <c r="I98" i="23"/>
  <c r="L77" i="23"/>
  <c r="I90" i="23"/>
  <c r="L96" i="23"/>
  <c r="G101" i="23"/>
  <c r="I101" i="23" s="1"/>
  <c r="I86" i="23"/>
  <c r="I97" i="23"/>
  <c r="I82" i="23"/>
  <c r="G93" i="23"/>
  <c r="I93" i="23" s="1"/>
  <c r="I78" i="23"/>
  <c r="I87" i="23"/>
  <c r="G89" i="23"/>
  <c r="I89" i="23" s="1"/>
  <c r="L97" i="23"/>
  <c r="L104" i="23"/>
  <c r="I79" i="23"/>
  <c r="I99" i="23"/>
  <c r="I91" i="23"/>
  <c r="L95" i="23"/>
  <c r="L103" i="23"/>
  <c r="L75" i="23"/>
  <c r="L79" i="23"/>
  <c r="L83" i="23"/>
  <c r="L99" i="23"/>
  <c r="L78" i="23"/>
  <c r="L82" i="23"/>
  <c r="L86" i="23"/>
  <c r="L90" i="23"/>
  <c r="L94" i="23"/>
  <c r="L98" i="23"/>
  <c r="L102" i="23"/>
  <c r="L87" i="23"/>
  <c r="L91" i="23"/>
  <c r="L73" i="23"/>
  <c r="G43" i="23"/>
  <c r="I43" i="23" s="1"/>
  <c r="G45" i="23"/>
  <c r="I45" i="23" s="1"/>
  <c r="L53" i="23"/>
  <c r="L55" i="23"/>
  <c r="L57" i="23"/>
  <c r="G52" i="23"/>
  <c r="I52" i="23" s="1"/>
  <c r="I73" i="23"/>
  <c r="L71" i="23"/>
  <c r="G69" i="23"/>
  <c r="I69" i="23" s="1"/>
  <c r="L63" i="23"/>
  <c r="G61" i="23"/>
  <c r="I61" i="23" s="1"/>
  <c r="G49" i="23"/>
  <c r="I49" i="23" s="1"/>
  <c r="G47" i="23"/>
  <c r="I47" i="23" s="1"/>
  <c r="L44" i="23"/>
  <c r="I41" i="23"/>
  <c r="H53" i="23"/>
  <c r="I53" i="23" s="1"/>
  <c r="I65" i="23"/>
  <c r="H55" i="23"/>
  <c r="I55" i="23" s="1"/>
  <c r="L50" i="23"/>
  <c r="L37" i="23"/>
  <c r="L67" i="23"/>
  <c r="I57" i="23"/>
  <c r="I37" i="23"/>
  <c r="L51" i="23"/>
  <c r="L48" i="23"/>
  <c r="L46" i="23"/>
  <c r="L41" i="23"/>
  <c r="L39" i="23"/>
  <c r="H67" i="23"/>
  <c r="I67" i="23" s="1"/>
  <c r="H63" i="23"/>
  <c r="I63" i="23" s="1"/>
  <c r="L56" i="23"/>
  <c r="L54" i="23"/>
  <c r="H71" i="23"/>
  <c r="I71" i="23" s="1"/>
  <c r="L72" i="23"/>
  <c r="L68" i="23"/>
  <c r="L64" i="23"/>
  <c r="L60" i="23"/>
  <c r="L58" i="23"/>
  <c r="L74" i="23"/>
  <c r="L70" i="23"/>
  <c r="L66" i="23"/>
  <c r="L62" i="23"/>
  <c r="L40" i="23"/>
  <c r="L38" i="23"/>
  <c r="I64" i="23"/>
  <c r="I59" i="23"/>
  <c r="I51" i="23"/>
  <c r="I39" i="23"/>
  <c r="I72" i="23"/>
  <c r="I68" i="23"/>
  <c r="I60" i="23"/>
  <c r="I56" i="23"/>
  <c r="I48" i="23"/>
  <c r="I44" i="23"/>
  <c r="I40" i="23"/>
  <c r="G74" i="23"/>
  <c r="I74" i="23" s="1"/>
  <c r="G70" i="23"/>
  <c r="I70" i="23" s="1"/>
  <c r="G66" i="23"/>
  <c r="I66" i="23" s="1"/>
  <c r="G62" i="23"/>
  <c r="I62" i="23" s="1"/>
  <c r="G58" i="23"/>
  <c r="I58" i="23" s="1"/>
  <c r="G54" i="23"/>
  <c r="I54" i="23" s="1"/>
  <c r="G50" i="23"/>
  <c r="I50" i="23" s="1"/>
  <c r="G46" i="23"/>
  <c r="I46" i="23" s="1"/>
  <c r="G42" i="23"/>
  <c r="I42" i="23" s="1"/>
  <c r="G38" i="23"/>
  <c r="I38" i="23" s="1"/>
  <c r="L31" i="23"/>
  <c r="L25" i="23"/>
  <c r="L18" i="23"/>
  <c r="L26" i="23"/>
  <c r="L24" i="23"/>
  <c r="L36" i="23"/>
  <c r="L32" i="23"/>
  <c r="L33" i="23"/>
  <c r="L23" i="23"/>
  <c r="G33" i="23"/>
  <c r="I33" i="23" s="1"/>
  <c r="L20" i="23"/>
  <c r="L22" i="23"/>
  <c r="L19" i="23"/>
  <c r="I34" i="23"/>
  <c r="L29" i="23"/>
  <c r="G24" i="23"/>
  <c r="I24" i="23" s="1"/>
  <c r="I21" i="23"/>
  <c r="I29" i="23"/>
  <c r="I28" i="23"/>
  <c r="L35" i="23"/>
  <c r="H27" i="23"/>
  <c r="I27" i="23" s="1"/>
  <c r="I30" i="23"/>
  <c r="I20" i="23"/>
  <c r="I17" i="23"/>
  <c r="I36" i="23"/>
  <c r="I26" i="23"/>
  <c r="I19" i="23"/>
  <c r="I32" i="23"/>
  <c r="G35" i="23"/>
  <c r="I35" i="23" s="1"/>
  <c r="G31" i="23"/>
  <c r="I31" i="23" s="1"/>
  <c r="G25" i="23"/>
  <c r="I25" i="23" s="1"/>
  <c r="G22" i="23"/>
  <c r="I22" i="23" s="1"/>
  <c r="G18" i="23"/>
  <c r="I18" i="23" s="1"/>
  <c r="L34" i="23"/>
  <c r="L30" i="23"/>
  <c r="L28" i="23"/>
  <c r="L21" i="23"/>
  <c r="L17" i="23"/>
  <c r="H7" i="23"/>
  <c r="I7" i="23" s="1"/>
  <c r="L6" i="23"/>
  <c r="L12" i="23"/>
  <c r="H14" i="23"/>
  <c r="I14" i="23" s="1"/>
  <c r="H10" i="23"/>
  <c r="I10" i="23" s="1"/>
  <c r="H15" i="23"/>
  <c r="I15" i="23" s="1"/>
  <c r="H16" i="23"/>
  <c r="I16" i="23" s="1"/>
  <c r="L9" i="23"/>
  <c r="H8" i="23"/>
  <c r="I8" i="23" s="1"/>
  <c r="I13" i="23"/>
  <c r="I9" i="23"/>
  <c r="I11" i="23"/>
  <c r="L11" i="23"/>
  <c r="L13" i="23"/>
  <c r="G12" i="23"/>
  <c r="I12" i="23" s="1"/>
  <c r="I6" i="23"/>
  <c r="M253" i="7"/>
  <c r="D16" i="17" a="1"/>
  <c r="D16" i="17" s="1"/>
  <c r="D7" i="17" a="1"/>
  <c r="D7" i="17" s="1"/>
  <c r="D8" i="17" a="1"/>
  <c r="D8" i="17" s="1"/>
  <c r="D9" i="17" a="1"/>
  <c r="D9" i="17" s="1"/>
  <c r="D10" i="17" a="1"/>
  <c r="D10" i="17" s="1"/>
  <c r="D11" i="17" a="1"/>
  <c r="D11" i="17" s="1"/>
  <c r="D12" i="17" a="1"/>
  <c r="D12" i="17" s="1"/>
  <c r="D13" i="17" a="1"/>
  <c r="D13" i="17" s="1"/>
  <c r="D14" i="17" a="1"/>
  <c r="D14" i="17" s="1"/>
  <c r="D15" i="17" a="1"/>
  <c r="D15" i="17" s="1"/>
  <c r="D17" i="17" a="1"/>
  <c r="D17" i="17" s="1"/>
  <c r="D18" i="17" a="1"/>
  <c r="D18" i="17" s="1"/>
  <c r="D19" i="17" a="1"/>
  <c r="D19" i="17" s="1"/>
  <c r="D21" i="17" a="1"/>
  <c r="D21" i="17" s="1"/>
  <c r="D22" i="17" a="1"/>
  <c r="D22" i="17" s="1"/>
  <c r="D23" i="17" a="1"/>
  <c r="D23" i="17" s="1"/>
  <c r="D24" i="17" a="1"/>
  <c r="D24" i="17" s="1"/>
  <c r="D25" i="17" a="1"/>
  <c r="D25" i="17" s="1"/>
  <c r="D26" i="17" a="1"/>
  <c r="D26" i="17" s="1"/>
  <c r="D27" i="17" a="1"/>
  <c r="D27" i="17" s="1"/>
  <c r="D28" i="17" a="1"/>
  <c r="D28" i="17" s="1"/>
  <c r="D29" i="17" a="1"/>
  <c r="D29" i="17" s="1"/>
  <c r="D30" i="17" a="1"/>
  <c r="D30" i="17" s="1"/>
  <c r="D31" i="17" a="1"/>
  <c r="D31" i="17" s="1"/>
  <c r="D6" i="17" a="1"/>
  <c r="D6" i="17" s="1"/>
  <c r="D5" i="17" a="1"/>
  <c r="D5" i="17" s="1"/>
  <c r="K15" i="16" l="1"/>
  <c r="K14" i="16"/>
  <c r="K13" i="16"/>
  <c r="K12" i="16"/>
  <c r="K11" i="16"/>
  <c r="K10" i="16"/>
  <c r="K9" i="16"/>
  <c r="K8" i="16"/>
  <c r="K7" i="16"/>
  <c r="K6" i="16"/>
  <c r="K5" i="16"/>
  <c r="L15" i="16"/>
  <c r="L14" i="16"/>
  <c r="L10" i="16"/>
  <c r="L7" i="16"/>
  <c r="L6" i="16"/>
  <c r="I15" i="16"/>
  <c r="I14" i="16"/>
  <c r="I13" i="16"/>
  <c r="L13" i="16" s="1"/>
  <c r="I12" i="16"/>
  <c r="L12" i="16" s="1"/>
  <c r="I11" i="16"/>
  <c r="L11" i="16" s="1"/>
  <c r="I10" i="16"/>
  <c r="I9" i="16"/>
  <c r="L9" i="16" s="1"/>
  <c r="I8" i="16"/>
  <c r="L8" i="16" s="1"/>
  <c r="I7" i="16"/>
  <c r="I6" i="16"/>
  <c r="I5" i="16"/>
  <c r="L5" i="16" s="1"/>
  <c r="AC322" i="15"/>
  <c r="AC321" i="15"/>
  <c r="AC320" i="15"/>
  <c r="AC319" i="15"/>
  <c r="AC318" i="15"/>
  <c r="AC317" i="15"/>
  <c r="AC316" i="15"/>
  <c r="AC315" i="15"/>
  <c r="AC314" i="15"/>
  <c r="AC313" i="15"/>
  <c r="AC312" i="15"/>
  <c r="AC311" i="15"/>
  <c r="AC310" i="15"/>
  <c r="AC309" i="15"/>
  <c r="AC308" i="15"/>
  <c r="AC307" i="15"/>
  <c r="AC306" i="15"/>
  <c r="AC305" i="15"/>
  <c r="AC304" i="15"/>
  <c r="AC303" i="15"/>
  <c r="AC302" i="15"/>
  <c r="AC301" i="15"/>
  <c r="AC300" i="15"/>
  <c r="AC299" i="15"/>
  <c r="AC298" i="15"/>
  <c r="AC297" i="15"/>
  <c r="AC296" i="15"/>
  <c r="AC295" i="15"/>
  <c r="AC294" i="15"/>
  <c r="AC293" i="15"/>
  <c r="AC292" i="15"/>
  <c r="AC291" i="15"/>
  <c r="AC290" i="15"/>
  <c r="AC289" i="15"/>
  <c r="AC288" i="15"/>
  <c r="AC287" i="15"/>
  <c r="AC286" i="15"/>
  <c r="AC285" i="15"/>
  <c r="AC284" i="15"/>
  <c r="AC283" i="15"/>
  <c r="AC282" i="15"/>
  <c r="AC281" i="15"/>
  <c r="AC280" i="15"/>
  <c r="AC279" i="15"/>
  <c r="AC278" i="15"/>
  <c r="AC277" i="15"/>
  <c r="AC276" i="15"/>
  <c r="AC275" i="15"/>
  <c r="AC274" i="15"/>
  <c r="AC273" i="15"/>
  <c r="AC272" i="15"/>
  <c r="AC271" i="15"/>
  <c r="AC270" i="15"/>
  <c r="AC269" i="15"/>
  <c r="AC268" i="15"/>
  <c r="AC267" i="15"/>
  <c r="AC266" i="15"/>
  <c r="AC265" i="15"/>
  <c r="AC264" i="15"/>
  <c r="AC263" i="15"/>
  <c r="AC262" i="15"/>
  <c r="AC261" i="15"/>
  <c r="AC260" i="15"/>
  <c r="AC259" i="15"/>
  <c r="AC258" i="15"/>
  <c r="AC257" i="15"/>
  <c r="AC256" i="15"/>
  <c r="AC255" i="15"/>
  <c r="AC254" i="15"/>
  <c r="AC253" i="15"/>
  <c r="AC252" i="15"/>
  <c r="AC251" i="15"/>
  <c r="AC250" i="15"/>
  <c r="AC249" i="15"/>
  <c r="AC248" i="15"/>
  <c r="AC247" i="15"/>
  <c r="AC246" i="15"/>
  <c r="AC245" i="15"/>
  <c r="AC244" i="15"/>
  <c r="AC243" i="15"/>
  <c r="AC242" i="15"/>
  <c r="AC241" i="15"/>
  <c r="AC240" i="15"/>
  <c r="AC239" i="15"/>
  <c r="AC238" i="15"/>
  <c r="AC237" i="15"/>
  <c r="AC236" i="15"/>
  <c r="AC235" i="15"/>
  <c r="AC234" i="15"/>
  <c r="AC233" i="15"/>
  <c r="AC232" i="15"/>
  <c r="AC231" i="15"/>
  <c r="AC230" i="15"/>
  <c r="AC229" i="15"/>
  <c r="AC228" i="15"/>
  <c r="AC227" i="15"/>
  <c r="AC226" i="15"/>
  <c r="AC225" i="15"/>
  <c r="AC224" i="15"/>
  <c r="AC223" i="15"/>
  <c r="AC222" i="15"/>
  <c r="AC221" i="15"/>
  <c r="AC220" i="15"/>
  <c r="AC219" i="15"/>
  <c r="AC218" i="15"/>
  <c r="AC217" i="15"/>
  <c r="AC216" i="15"/>
  <c r="AC215" i="15"/>
  <c r="AC214" i="15"/>
  <c r="AC213" i="15"/>
  <c r="AC212" i="15"/>
  <c r="AC211" i="15"/>
  <c r="AC210" i="15"/>
  <c r="AC209" i="15"/>
  <c r="AC208" i="15"/>
  <c r="AC207" i="15"/>
  <c r="AC206" i="15"/>
  <c r="AC205" i="15"/>
  <c r="AC204" i="15"/>
  <c r="AC203" i="15"/>
  <c r="AC202" i="15"/>
  <c r="AC201" i="15"/>
  <c r="AC200" i="15"/>
  <c r="AC199" i="15"/>
  <c r="AC198" i="15"/>
  <c r="AC197" i="15"/>
  <c r="AC196" i="15"/>
  <c r="AC195" i="15"/>
  <c r="AC194" i="15"/>
  <c r="AC193" i="15"/>
  <c r="AC192" i="15"/>
  <c r="AC191" i="15"/>
  <c r="AC190" i="15"/>
  <c r="AC189" i="15"/>
  <c r="AC188" i="15"/>
  <c r="AC187" i="15"/>
  <c r="AC186" i="15"/>
  <c r="AC185" i="15"/>
  <c r="AC184" i="15"/>
  <c r="AC183" i="15"/>
  <c r="AC182" i="15"/>
  <c r="AC181" i="15"/>
  <c r="AC180" i="15"/>
  <c r="AC179" i="15"/>
  <c r="AC178" i="15"/>
  <c r="AC177" i="15"/>
  <c r="AC176" i="15"/>
  <c r="AC175" i="15"/>
  <c r="AC174" i="15"/>
  <c r="AC173" i="15"/>
  <c r="AC172" i="15"/>
  <c r="AC171" i="15"/>
  <c r="AC170" i="15"/>
  <c r="AC169" i="15"/>
  <c r="AC168" i="15"/>
  <c r="AC167" i="15"/>
  <c r="AC166" i="15"/>
  <c r="AC165" i="15"/>
  <c r="AC164" i="15"/>
  <c r="AC163" i="15"/>
  <c r="AC162" i="15"/>
  <c r="AC161" i="15"/>
  <c r="AC160" i="15"/>
  <c r="AC159" i="15"/>
  <c r="AC158" i="15"/>
  <c r="AC157" i="15"/>
  <c r="AC156" i="15"/>
  <c r="AC155" i="15"/>
  <c r="AC154" i="15"/>
  <c r="AC153" i="15"/>
  <c r="AC152" i="15"/>
  <c r="AC151" i="15"/>
  <c r="AC150" i="15"/>
  <c r="AC149" i="15"/>
  <c r="AC148" i="15"/>
  <c r="AC147" i="15"/>
  <c r="AC146" i="15"/>
  <c r="AC145" i="15"/>
  <c r="AC144" i="15"/>
  <c r="AC143" i="15"/>
  <c r="AC142" i="15"/>
  <c r="AC141" i="15"/>
  <c r="AC140" i="15"/>
  <c r="AC139" i="15"/>
  <c r="AC138" i="15"/>
  <c r="AC137" i="15"/>
  <c r="AC136" i="15"/>
  <c r="AC135" i="15"/>
  <c r="AC134" i="15"/>
  <c r="AC133" i="15"/>
  <c r="AC132" i="15"/>
  <c r="AC131" i="15"/>
  <c r="AC130" i="15"/>
  <c r="AC129" i="15"/>
  <c r="AC128" i="15"/>
  <c r="AC127" i="15"/>
  <c r="AC126" i="15"/>
  <c r="AC125" i="15"/>
  <c r="AC124" i="15"/>
  <c r="AC123" i="15"/>
  <c r="AC122" i="15"/>
  <c r="AC121" i="15"/>
  <c r="AC120" i="15"/>
  <c r="AC119" i="15"/>
  <c r="AC118" i="15"/>
  <c r="AC117" i="15"/>
  <c r="AC116" i="15"/>
  <c r="AC115" i="15"/>
  <c r="AC114" i="15"/>
  <c r="AC113" i="15"/>
  <c r="AC112" i="15"/>
  <c r="AC111" i="15"/>
  <c r="AC110" i="15"/>
  <c r="AC109" i="15"/>
  <c r="AC108" i="15"/>
  <c r="AC107" i="15"/>
  <c r="AC106" i="15"/>
  <c r="AC105" i="15"/>
  <c r="AC104" i="15"/>
  <c r="AC103" i="15"/>
  <c r="AC102" i="15"/>
  <c r="AC101" i="15"/>
  <c r="AC100" i="15"/>
  <c r="AC99" i="15"/>
  <c r="AC98" i="15"/>
  <c r="AC97" i="15"/>
  <c r="AC96" i="15"/>
  <c r="AC95" i="15"/>
  <c r="AC94" i="15"/>
  <c r="AC93" i="15"/>
  <c r="AC92" i="15"/>
  <c r="AC91" i="15"/>
  <c r="AC90" i="15"/>
  <c r="AC89" i="15"/>
  <c r="AC88" i="15"/>
  <c r="AC87" i="15"/>
  <c r="AC86" i="15"/>
  <c r="AC85" i="15"/>
  <c r="AC84" i="15"/>
  <c r="AC83" i="15"/>
  <c r="AC82" i="15"/>
  <c r="AC81" i="15"/>
  <c r="AC80" i="15"/>
  <c r="AC79" i="15"/>
  <c r="AC78" i="15"/>
  <c r="AC77" i="15"/>
  <c r="AC76" i="15"/>
  <c r="AC75" i="15"/>
  <c r="AC74" i="15"/>
  <c r="AC73" i="15"/>
  <c r="AC72" i="15"/>
  <c r="AC71" i="15"/>
  <c r="AC70" i="15"/>
  <c r="AC69" i="15"/>
  <c r="AC68" i="15"/>
  <c r="AC67" i="15"/>
  <c r="AC66" i="15"/>
  <c r="AC65" i="15"/>
  <c r="AC64" i="15"/>
  <c r="AC63" i="15"/>
  <c r="AC62" i="15"/>
  <c r="AC61" i="15"/>
  <c r="AC60" i="15"/>
  <c r="AC59" i="15"/>
  <c r="AC58" i="15"/>
  <c r="AC57" i="15"/>
  <c r="AC56" i="15"/>
  <c r="AC55" i="15"/>
  <c r="AC54" i="15"/>
  <c r="AC53" i="15"/>
  <c r="AC52" i="15"/>
  <c r="AC51" i="15"/>
  <c r="AC50" i="15"/>
  <c r="AC49" i="15"/>
  <c r="AC48" i="15"/>
  <c r="AC47" i="15"/>
  <c r="AC46" i="15"/>
  <c r="AC45" i="15"/>
  <c r="AC44" i="15"/>
  <c r="AC43" i="15"/>
  <c r="AC42" i="15"/>
  <c r="AC41" i="15"/>
  <c r="AC40" i="15"/>
  <c r="AC39" i="15"/>
  <c r="AC38" i="15"/>
  <c r="AC37" i="15"/>
  <c r="AC36" i="15"/>
  <c r="AC35" i="15"/>
  <c r="AC34" i="15"/>
  <c r="AC33" i="15"/>
  <c r="AC32" i="15"/>
  <c r="AC31" i="15"/>
  <c r="AC30" i="15"/>
  <c r="AC29" i="15"/>
  <c r="AC28" i="15"/>
  <c r="AC27" i="15"/>
  <c r="AC26" i="15"/>
  <c r="AC25" i="15"/>
  <c r="AC24" i="15"/>
  <c r="AC23" i="15"/>
  <c r="AC22" i="15"/>
  <c r="AC21" i="15"/>
  <c r="AC20" i="15"/>
  <c r="AC19" i="15"/>
  <c r="AC18" i="15"/>
  <c r="AC17" i="15"/>
  <c r="AC16" i="15"/>
  <c r="AC15" i="15"/>
  <c r="AC14" i="15"/>
  <c r="AC13" i="15"/>
  <c r="AC12" i="15"/>
  <c r="AC11" i="15"/>
  <c r="AC10" i="15"/>
  <c r="AC9" i="15"/>
  <c r="AC8" i="15"/>
  <c r="AC7" i="15"/>
  <c r="AC6" i="15"/>
  <c r="AC5" i="15"/>
  <c r="X322" i="15"/>
  <c r="X321" i="15"/>
  <c r="X320" i="15"/>
  <c r="X319" i="15"/>
  <c r="X318" i="15"/>
  <c r="X317" i="15"/>
  <c r="X316" i="15"/>
  <c r="X315" i="15"/>
  <c r="X314" i="15"/>
  <c r="X313" i="15"/>
  <c r="X312" i="15"/>
  <c r="X311" i="15"/>
  <c r="X310" i="15"/>
  <c r="X309" i="15"/>
  <c r="X308" i="15"/>
  <c r="X307" i="15"/>
  <c r="X306" i="15"/>
  <c r="X305" i="15"/>
  <c r="X304" i="15"/>
  <c r="X303" i="15"/>
  <c r="X302" i="15"/>
  <c r="X301" i="15"/>
  <c r="X300" i="15"/>
  <c r="X299" i="15"/>
  <c r="X298" i="15"/>
  <c r="X297" i="15"/>
  <c r="X296" i="15"/>
  <c r="X295" i="15"/>
  <c r="X294" i="15"/>
  <c r="X293" i="15"/>
  <c r="X292" i="15"/>
  <c r="X291" i="15"/>
  <c r="X290" i="15"/>
  <c r="X289" i="15"/>
  <c r="X288" i="15"/>
  <c r="X287" i="15"/>
  <c r="X286" i="15"/>
  <c r="X285" i="15"/>
  <c r="X284" i="15"/>
  <c r="X283" i="15"/>
  <c r="X282" i="15"/>
  <c r="X281" i="15"/>
  <c r="X280" i="15"/>
  <c r="X279" i="15"/>
  <c r="X278" i="15"/>
  <c r="X277" i="15"/>
  <c r="X276" i="15"/>
  <c r="X275" i="15"/>
  <c r="X274" i="15"/>
  <c r="X273" i="15"/>
  <c r="X272" i="15"/>
  <c r="X271" i="15"/>
  <c r="X270" i="15"/>
  <c r="X269" i="15"/>
  <c r="X268" i="15"/>
  <c r="X267" i="15"/>
  <c r="X266" i="15"/>
  <c r="X265" i="15"/>
  <c r="X264" i="15"/>
  <c r="X263" i="15"/>
  <c r="X262" i="15"/>
  <c r="X261" i="15"/>
  <c r="X260" i="15"/>
  <c r="X259" i="15"/>
  <c r="X258" i="15"/>
  <c r="X257" i="15"/>
  <c r="X256" i="15"/>
  <c r="X255" i="15"/>
  <c r="X254" i="15"/>
  <c r="X253" i="15"/>
  <c r="X252" i="15"/>
  <c r="X251" i="15"/>
  <c r="X250" i="15"/>
  <c r="X249" i="15"/>
  <c r="X248" i="15"/>
  <c r="X247" i="15"/>
  <c r="X246" i="15"/>
  <c r="X245" i="15"/>
  <c r="X244" i="15"/>
  <c r="X243" i="15"/>
  <c r="X242" i="15"/>
  <c r="X241" i="15"/>
  <c r="X240" i="15"/>
  <c r="X239" i="15"/>
  <c r="X238" i="15"/>
  <c r="X237" i="15"/>
  <c r="X236" i="15"/>
  <c r="X235" i="15"/>
  <c r="X234" i="15"/>
  <c r="X233" i="15"/>
  <c r="X232" i="15"/>
  <c r="X231" i="15"/>
  <c r="X230" i="15"/>
  <c r="X229" i="15"/>
  <c r="X228" i="15"/>
  <c r="X227" i="15"/>
  <c r="X226" i="15"/>
  <c r="X225" i="15"/>
  <c r="X224" i="15"/>
  <c r="X223" i="15"/>
  <c r="X222" i="15"/>
  <c r="X221" i="15"/>
  <c r="X220" i="15"/>
  <c r="X219" i="15"/>
  <c r="X218" i="15"/>
  <c r="X217" i="15"/>
  <c r="X216" i="15"/>
  <c r="X215" i="15"/>
  <c r="X214" i="15"/>
  <c r="X213" i="15"/>
  <c r="X212" i="15"/>
  <c r="X211" i="15"/>
  <c r="X210" i="15"/>
  <c r="X209" i="15"/>
  <c r="X208" i="15"/>
  <c r="X207" i="15"/>
  <c r="X206" i="15"/>
  <c r="X205" i="15"/>
  <c r="X204" i="15"/>
  <c r="X203" i="15"/>
  <c r="X202" i="15"/>
  <c r="X201" i="15"/>
  <c r="X200" i="15"/>
  <c r="X199" i="15"/>
  <c r="X198" i="15"/>
  <c r="X197" i="15"/>
  <c r="X196" i="15"/>
  <c r="X195" i="15"/>
  <c r="X194" i="15"/>
  <c r="X193" i="15"/>
  <c r="X192" i="15"/>
  <c r="X191" i="15"/>
  <c r="X190" i="15"/>
  <c r="X189" i="15"/>
  <c r="X188" i="15"/>
  <c r="X187" i="15"/>
  <c r="X186" i="15"/>
  <c r="X185" i="15"/>
  <c r="X184" i="15"/>
  <c r="X183" i="15"/>
  <c r="X182" i="15"/>
  <c r="X181" i="15"/>
  <c r="X180" i="15"/>
  <c r="X179" i="15"/>
  <c r="X178" i="15"/>
  <c r="X177" i="15"/>
  <c r="X176" i="15"/>
  <c r="X175" i="15"/>
  <c r="X174" i="15"/>
  <c r="X173" i="15"/>
  <c r="X172" i="15"/>
  <c r="X171" i="15"/>
  <c r="X170" i="15"/>
  <c r="X169" i="15"/>
  <c r="X168" i="15"/>
  <c r="X167" i="15"/>
  <c r="X166" i="15"/>
  <c r="X165" i="15"/>
  <c r="X164" i="15"/>
  <c r="X163" i="15"/>
  <c r="X162" i="15"/>
  <c r="X161" i="15"/>
  <c r="X160" i="15"/>
  <c r="X159" i="15"/>
  <c r="X158" i="15"/>
  <c r="X157" i="15"/>
  <c r="X156" i="15"/>
  <c r="X155" i="15"/>
  <c r="X154" i="15"/>
  <c r="X153" i="15"/>
  <c r="X152" i="15"/>
  <c r="X151" i="15"/>
  <c r="X150" i="15"/>
  <c r="X149" i="15"/>
  <c r="X148" i="15"/>
  <c r="X147" i="15"/>
  <c r="X146" i="15"/>
  <c r="X145" i="15"/>
  <c r="X144" i="15"/>
  <c r="X143" i="15"/>
  <c r="X142" i="15"/>
  <c r="X141" i="15"/>
  <c r="X140" i="15"/>
  <c r="X139" i="15"/>
  <c r="X138" i="15"/>
  <c r="X137" i="15"/>
  <c r="X136" i="15"/>
  <c r="X135" i="15"/>
  <c r="X134" i="15"/>
  <c r="X133" i="15"/>
  <c r="X132" i="15"/>
  <c r="X131" i="15"/>
  <c r="X130" i="15"/>
  <c r="X129" i="15"/>
  <c r="X128" i="15"/>
  <c r="X127" i="15"/>
  <c r="X126" i="15"/>
  <c r="X125" i="15"/>
  <c r="X124" i="15"/>
  <c r="X123" i="15"/>
  <c r="X122" i="15"/>
  <c r="X121" i="15"/>
  <c r="X120" i="15"/>
  <c r="X119" i="15"/>
  <c r="X118" i="15"/>
  <c r="X117" i="15"/>
  <c r="X116" i="15"/>
  <c r="X115" i="15"/>
  <c r="X114" i="15"/>
  <c r="X113" i="15"/>
  <c r="X112" i="15"/>
  <c r="X111" i="15"/>
  <c r="X110" i="15"/>
  <c r="X109" i="15"/>
  <c r="X108" i="15"/>
  <c r="X107" i="15"/>
  <c r="X106" i="15"/>
  <c r="X105" i="15"/>
  <c r="X104" i="15"/>
  <c r="X103" i="15"/>
  <c r="X102" i="15"/>
  <c r="X101" i="15"/>
  <c r="X100" i="15"/>
  <c r="X99" i="15"/>
  <c r="X98" i="15"/>
  <c r="X97" i="15"/>
  <c r="X96" i="15"/>
  <c r="X95" i="15"/>
  <c r="X94" i="15"/>
  <c r="X93" i="15"/>
  <c r="X92" i="15"/>
  <c r="X91" i="15"/>
  <c r="X90" i="15"/>
  <c r="X89" i="15"/>
  <c r="X88" i="15"/>
  <c r="X87" i="15"/>
  <c r="X86" i="15"/>
  <c r="X85" i="15"/>
  <c r="X84" i="15"/>
  <c r="X83" i="15"/>
  <c r="X82" i="15"/>
  <c r="X81" i="15"/>
  <c r="X80" i="15"/>
  <c r="X79" i="15"/>
  <c r="X78" i="15"/>
  <c r="X77" i="15"/>
  <c r="X76" i="15"/>
  <c r="X75" i="15"/>
  <c r="X74" i="15"/>
  <c r="X73" i="15"/>
  <c r="X72" i="15"/>
  <c r="X71" i="15"/>
  <c r="X70" i="15"/>
  <c r="X69" i="15"/>
  <c r="X68" i="15"/>
  <c r="X67" i="15"/>
  <c r="X66" i="15"/>
  <c r="X65" i="15"/>
  <c r="X64" i="15"/>
  <c r="X63" i="15"/>
  <c r="X62" i="15"/>
  <c r="X61" i="15"/>
  <c r="X60" i="15"/>
  <c r="X59" i="15"/>
  <c r="X58" i="15"/>
  <c r="X57" i="15"/>
  <c r="X56" i="15"/>
  <c r="X55" i="15"/>
  <c r="X54" i="15"/>
  <c r="X53" i="15"/>
  <c r="X52" i="15"/>
  <c r="X51" i="15"/>
  <c r="X50" i="15"/>
  <c r="X49" i="15"/>
  <c r="X48" i="15"/>
  <c r="X47" i="15"/>
  <c r="X46" i="15"/>
  <c r="X45" i="15"/>
  <c r="X44"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X14" i="15"/>
  <c r="X13" i="15"/>
  <c r="X12" i="15"/>
  <c r="X11" i="15"/>
  <c r="X10" i="15"/>
  <c r="X9" i="15"/>
  <c r="X8" i="15"/>
  <c r="X7" i="15"/>
  <c r="X6" i="15"/>
  <c r="X5" i="15"/>
  <c r="S322" i="15"/>
  <c r="S321" i="15"/>
  <c r="S320" i="15"/>
  <c r="S319" i="15"/>
  <c r="S318" i="15"/>
  <c r="S317" i="15"/>
  <c r="S316" i="15"/>
  <c r="S315" i="15"/>
  <c r="S314" i="15"/>
  <c r="S313" i="15"/>
  <c r="S312" i="15"/>
  <c r="S311" i="15"/>
  <c r="S310" i="15"/>
  <c r="S309" i="15"/>
  <c r="S308" i="15"/>
  <c r="S307" i="15"/>
  <c r="S306" i="15"/>
  <c r="S305" i="15"/>
  <c r="S304" i="15"/>
  <c r="S303" i="15"/>
  <c r="S302" i="15"/>
  <c r="S301" i="15"/>
  <c r="S300" i="15"/>
  <c r="S299" i="15"/>
  <c r="S298" i="15"/>
  <c r="S297" i="15"/>
  <c r="S296" i="15"/>
  <c r="S295" i="15"/>
  <c r="S294" i="15"/>
  <c r="S293" i="15"/>
  <c r="S292" i="15"/>
  <c r="S291" i="15"/>
  <c r="S290" i="15"/>
  <c r="S289" i="15"/>
  <c r="S288" i="15"/>
  <c r="S287" i="15"/>
  <c r="S286" i="15"/>
  <c r="S285" i="15"/>
  <c r="S284" i="15"/>
  <c r="S283" i="15"/>
  <c r="S282" i="15"/>
  <c r="S281" i="15"/>
  <c r="S280" i="15"/>
  <c r="S279" i="15"/>
  <c r="S278" i="15"/>
  <c r="S277" i="15"/>
  <c r="S276" i="15"/>
  <c r="S275" i="15"/>
  <c r="S274" i="15"/>
  <c r="S273" i="15"/>
  <c r="S272" i="15"/>
  <c r="S271" i="15"/>
  <c r="S270" i="15"/>
  <c r="S269" i="15"/>
  <c r="S268" i="15"/>
  <c r="S267" i="15"/>
  <c r="S266" i="15"/>
  <c r="S265" i="15"/>
  <c r="S264" i="15"/>
  <c r="S263" i="15"/>
  <c r="S262" i="15"/>
  <c r="S261" i="15"/>
  <c r="S260" i="15"/>
  <c r="S259" i="15"/>
  <c r="S258" i="15"/>
  <c r="S257" i="15"/>
  <c r="S256" i="15"/>
  <c r="S255" i="15"/>
  <c r="S254" i="15"/>
  <c r="S253" i="15"/>
  <c r="S252" i="15"/>
  <c r="S251" i="15"/>
  <c r="S250" i="15"/>
  <c r="S249" i="15"/>
  <c r="S248" i="15"/>
  <c r="S247" i="15"/>
  <c r="S246" i="15"/>
  <c r="S245" i="15"/>
  <c r="S244" i="15"/>
  <c r="S243" i="15"/>
  <c r="S242" i="15"/>
  <c r="S241" i="15"/>
  <c r="S240" i="15"/>
  <c r="S239" i="15"/>
  <c r="S238" i="15"/>
  <c r="S237" i="15"/>
  <c r="S236" i="15"/>
  <c r="S235" i="15"/>
  <c r="S234" i="15"/>
  <c r="S233" i="15"/>
  <c r="S232" i="15"/>
  <c r="S231" i="15"/>
  <c r="S230" i="15"/>
  <c r="S229" i="15"/>
  <c r="S228" i="15"/>
  <c r="S227" i="15"/>
  <c r="S226" i="15"/>
  <c r="S225" i="15"/>
  <c r="S224" i="15"/>
  <c r="S223" i="15"/>
  <c r="S222" i="15"/>
  <c r="S221" i="15"/>
  <c r="S220" i="15"/>
  <c r="S219" i="15"/>
  <c r="S218" i="15"/>
  <c r="S217" i="15"/>
  <c r="S216" i="15"/>
  <c r="S215" i="15"/>
  <c r="S214" i="15"/>
  <c r="S213" i="15"/>
  <c r="S212" i="15"/>
  <c r="S211" i="15"/>
  <c r="S210" i="15"/>
  <c r="S209" i="15"/>
  <c r="S208" i="15"/>
  <c r="S207" i="15"/>
  <c r="S206" i="15"/>
  <c r="S205" i="15"/>
  <c r="S204" i="15"/>
  <c r="S203" i="15"/>
  <c r="S202" i="15"/>
  <c r="S201" i="15"/>
  <c r="S200" i="15"/>
  <c r="S199" i="15"/>
  <c r="S198" i="15"/>
  <c r="S197" i="15"/>
  <c r="S196" i="15"/>
  <c r="S195" i="15"/>
  <c r="S194" i="15"/>
  <c r="S193" i="15"/>
  <c r="S192" i="15"/>
  <c r="S191" i="15"/>
  <c r="S190" i="15"/>
  <c r="S189" i="15"/>
  <c r="S188" i="15"/>
  <c r="S187" i="15"/>
  <c r="S186" i="15"/>
  <c r="S185" i="15"/>
  <c r="S184" i="15"/>
  <c r="S183" i="15"/>
  <c r="S182" i="15"/>
  <c r="S181" i="15"/>
  <c r="S180" i="15"/>
  <c r="S179" i="15"/>
  <c r="S178" i="15"/>
  <c r="S177" i="15"/>
  <c r="S176" i="15"/>
  <c r="S175" i="15"/>
  <c r="S174" i="15"/>
  <c r="S173" i="15"/>
  <c r="S172" i="15"/>
  <c r="S171" i="15"/>
  <c r="S170" i="15"/>
  <c r="S169" i="15"/>
  <c r="S168" i="15"/>
  <c r="S167" i="15"/>
  <c r="S166" i="15"/>
  <c r="S165" i="15"/>
  <c r="S164" i="15"/>
  <c r="S163" i="15"/>
  <c r="S162" i="15"/>
  <c r="S161" i="15"/>
  <c r="S160" i="15"/>
  <c r="S159" i="15"/>
  <c r="S158" i="15"/>
  <c r="S157" i="15"/>
  <c r="S156" i="15"/>
  <c r="S155" i="15"/>
  <c r="S154" i="15"/>
  <c r="S153" i="15"/>
  <c r="S152" i="15"/>
  <c r="S151" i="15"/>
  <c r="S150" i="15"/>
  <c r="S149" i="15"/>
  <c r="S148" i="15"/>
  <c r="S147" i="15"/>
  <c r="S146" i="15"/>
  <c r="S145" i="15"/>
  <c r="S144" i="15"/>
  <c r="S143" i="15"/>
  <c r="S142" i="15"/>
  <c r="S141" i="15"/>
  <c r="S140" i="15"/>
  <c r="S139" i="15"/>
  <c r="S138" i="15"/>
  <c r="S137" i="15"/>
  <c r="S136" i="15"/>
  <c r="S135" i="15"/>
  <c r="S134" i="15"/>
  <c r="S133" i="15"/>
  <c r="S132" i="15"/>
  <c r="S131" i="15"/>
  <c r="S130" i="15"/>
  <c r="S129" i="15"/>
  <c r="S128" i="15"/>
  <c r="S127" i="15"/>
  <c r="S126" i="15"/>
  <c r="S125" i="15"/>
  <c r="S124" i="15"/>
  <c r="S123" i="15"/>
  <c r="S122" i="15"/>
  <c r="S121" i="15"/>
  <c r="S120" i="15"/>
  <c r="S119" i="15"/>
  <c r="S118" i="15"/>
  <c r="S117" i="15"/>
  <c r="S116" i="15"/>
  <c r="S115" i="15"/>
  <c r="S114" i="15"/>
  <c r="S113" i="15"/>
  <c r="S112" i="15"/>
  <c r="S111" i="15"/>
  <c r="S110" i="15"/>
  <c r="S109" i="15"/>
  <c r="S108" i="15"/>
  <c r="S107" i="15"/>
  <c r="S106" i="15"/>
  <c r="S105" i="15"/>
  <c r="S104" i="15"/>
  <c r="S103" i="15"/>
  <c r="S102" i="15"/>
  <c r="S101" i="15"/>
  <c r="S100" i="15"/>
  <c r="S99" i="15"/>
  <c r="S98" i="15"/>
  <c r="S97" i="15"/>
  <c r="S96" i="15"/>
  <c r="S95" i="15"/>
  <c r="S94" i="15"/>
  <c r="S93" i="15"/>
  <c r="S92" i="15"/>
  <c r="S91" i="15"/>
  <c r="S90" i="15"/>
  <c r="S89" i="15"/>
  <c r="S88" i="15"/>
  <c r="S87" i="15"/>
  <c r="S86" i="15"/>
  <c r="S85" i="15"/>
  <c r="S84" i="15"/>
  <c r="S83" i="15"/>
  <c r="S82" i="15"/>
  <c r="S81" i="15"/>
  <c r="S80" i="15"/>
  <c r="S79" i="15"/>
  <c r="S78" i="15"/>
  <c r="S77" i="15"/>
  <c r="S76" i="15"/>
  <c r="S75" i="15"/>
  <c r="S74" i="15"/>
  <c r="S73" i="15"/>
  <c r="S72" i="15"/>
  <c r="S71" i="15"/>
  <c r="S70" i="15"/>
  <c r="S69" i="15"/>
  <c r="S68" i="15"/>
  <c r="S67" i="15"/>
  <c r="S66" i="15"/>
  <c r="S65" i="15"/>
  <c r="S64" i="15"/>
  <c r="S63" i="15"/>
  <c r="S62" i="15"/>
  <c r="S61" i="15"/>
  <c r="S60" i="15"/>
  <c r="S59" i="15"/>
  <c r="S58" i="15"/>
  <c r="S57" i="15"/>
  <c r="S56" i="15"/>
  <c r="S55" i="15"/>
  <c r="S54" i="15"/>
  <c r="S53" i="15"/>
  <c r="S52" i="15"/>
  <c r="S51" i="15"/>
  <c r="S50" i="15"/>
  <c r="S49" i="15"/>
  <c r="S48" i="15"/>
  <c r="S47" i="15"/>
  <c r="S46" i="15"/>
  <c r="S45" i="15"/>
  <c r="S44"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S14" i="15"/>
  <c r="S13" i="15"/>
  <c r="S12" i="15"/>
  <c r="S11" i="15"/>
  <c r="S10" i="15"/>
  <c r="S9" i="15"/>
  <c r="S8" i="15"/>
  <c r="S7" i="15"/>
  <c r="S6" i="15"/>
  <c r="S5" i="15"/>
  <c r="N322" i="15"/>
  <c r="N321" i="15"/>
  <c r="N320" i="15"/>
  <c r="N319" i="15"/>
  <c r="N318" i="15"/>
  <c r="N317" i="15"/>
  <c r="N316" i="15"/>
  <c r="N315" i="15"/>
  <c r="N314" i="15"/>
  <c r="N313" i="15"/>
  <c r="N312" i="15"/>
  <c r="N311" i="15"/>
  <c r="N310" i="15"/>
  <c r="N309" i="15"/>
  <c r="N308" i="15"/>
  <c r="N307" i="15"/>
  <c r="N306" i="15"/>
  <c r="N305" i="15"/>
  <c r="N304" i="15"/>
  <c r="N303" i="15"/>
  <c r="N302" i="15"/>
  <c r="N301" i="15"/>
  <c r="N300" i="15"/>
  <c r="N299" i="15"/>
  <c r="N298" i="15"/>
  <c r="N297" i="15"/>
  <c r="N296" i="15"/>
  <c r="N295" i="15"/>
  <c r="N294" i="15"/>
  <c r="N293" i="15"/>
  <c r="N292" i="15"/>
  <c r="N291" i="15"/>
  <c r="N290" i="15"/>
  <c r="N289" i="15"/>
  <c r="N288" i="15"/>
  <c r="N287" i="15"/>
  <c r="N286" i="15"/>
  <c r="N285" i="15"/>
  <c r="N284" i="15"/>
  <c r="N283" i="15"/>
  <c r="N282" i="15"/>
  <c r="N281" i="15"/>
  <c r="N280" i="15"/>
  <c r="N279" i="15"/>
  <c r="N278" i="15"/>
  <c r="N277" i="15"/>
  <c r="N276" i="15"/>
  <c r="N275" i="15"/>
  <c r="N274" i="15"/>
  <c r="N273" i="15"/>
  <c r="N272" i="15"/>
  <c r="N271" i="15"/>
  <c r="N270" i="15"/>
  <c r="N269" i="15"/>
  <c r="N268" i="15"/>
  <c r="N267" i="15"/>
  <c r="N266" i="15"/>
  <c r="N265" i="15"/>
  <c r="N264" i="15"/>
  <c r="N263" i="15"/>
  <c r="N262" i="15"/>
  <c r="N261" i="15"/>
  <c r="N260" i="15"/>
  <c r="N259" i="15"/>
  <c r="N258" i="15"/>
  <c r="N257" i="15"/>
  <c r="N256" i="15"/>
  <c r="N255" i="15"/>
  <c r="N254" i="15"/>
  <c r="N253" i="15"/>
  <c r="N252" i="15"/>
  <c r="N251" i="15"/>
  <c r="N250" i="15"/>
  <c r="N249" i="15"/>
  <c r="N248" i="15"/>
  <c r="N247" i="15"/>
  <c r="N246" i="15"/>
  <c r="N245" i="15"/>
  <c r="N244" i="15"/>
  <c r="N243" i="15"/>
  <c r="N242" i="15"/>
  <c r="N241" i="15"/>
  <c r="N240" i="15"/>
  <c r="N239" i="15"/>
  <c r="N238" i="15"/>
  <c r="N237" i="15"/>
  <c r="N236" i="15"/>
  <c r="N235" i="15"/>
  <c r="N234" i="15"/>
  <c r="N233" i="15"/>
  <c r="N232" i="15"/>
  <c r="N231" i="15"/>
  <c r="N230" i="15"/>
  <c r="N229" i="15"/>
  <c r="N228" i="15"/>
  <c r="N227" i="15"/>
  <c r="N226" i="15"/>
  <c r="N225" i="15"/>
  <c r="N224" i="15"/>
  <c r="N223" i="15"/>
  <c r="N222" i="15"/>
  <c r="N221" i="15"/>
  <c r="N220" i="15"/>
  <c r="N219" i="15"/>
  <c r="N218" i="15"/>
  <c r="N217" i="15"/>
  <c r="N216" i="15"/>
  <c r="N215" i="15"/>
  <c r="N214" i="15"/>
  <c r="N213" i="15"/>
  <c r="N212" i="15"/>
  <c r="N211" i="15"/>
  <c r="N210" i="15"/>
  <c r="N209" i="15"/>
  <c r="N208" i="15"/>
  <c r="N207" i="15"/>
  <c r="N206" i="15"/>
  <c r="N205" i="15"/>
  <c r="N204" i="15"/>
  <c r="N203" i="15"/>
  <c r="N202" i="15"/>
  <c r="N201" i="15"/>
  <c r="N200" i="15"/>
  <c r="N199" i="15"/>
  <c r="N198" i="15"/>
  <c r="N197" i="15"/>
  <c r="N196" i="15"/>
  <c r="N195" i="15"/>
  <c r="N194" i="15"/>
  <c r="N193" i="15"/>
  <c r="N192" i="15"/>
  <c r="N191" i="15"/>
  <c r="N190" i="15"/>
  <c r="N189" i="15"/>
  <c r="N188" i="15"/>
  <c r="N187" i="15"/>
  <c r="N186" i="15"/>
  <c r="N185" i="15"/>
  <c r="N184" i="15"/>
  <c r="N183" i="15"/>
  <c r="N182" i="15"/>
  <c r="N181" i="15"/>
  <c r="N180" i="15"/>
  <c r="N179" i="15"/>
  <c r="N178" i="15"/>
  <c r="N177" i="15"/>
  <c r="N176" i="15"/>
  <c r="N175" i="15"/>
  <c r="N174" i="15"/>
  <c r="N173" i="15"/>
  <c r="N172" i="15"/>
  <c r="N171" i="15"/>
  <c r="N170" i="15"/>
  <c r="N169" i="15"/>
  <c r="N168" i="15"/>
  <c r="N167" i="15"/>
  <c r="N166" i="15"/>
  <c r="N165" i="15"/>
  <c r="N164" i="15"/>
  <c r="N163" i="15"/>
  <c r="N162" i="15"/>
  <c r="N161" i="15"/>
  <c r="N160" i="15"/>
  <c r="N159" i="15"/>
  <c r="N158" i="15"/>
  <c r="N157" i="15"/>
  <c r="N156" i="15"/>
  <c r="N155" i="15"/>
  <c r="N154" i="15"/>
  <c r="N153" i="15"/>
  <c r="N152" i="15"/>
  <c r="N151" i="15"/>
  <c r="N150" i="15"/>
  <c r="N149" i="15"/>
  <c r="N148" i="15"/>
  <c r="N147" i="15"/>
  <c r="N146" i="15"/>
  <c r="N145" i="15"/>
  <c r="N144" i="15"/>
  <c r="N143" i="15"/>
  <c r="N142" i="15"/>
  <c r="N141" i="15"/>
  <c r="N140" i="15"/>
  <c r="N139" i="15"/>
  <c r="N138" i="15"/>
  <c r="N137" i="15"/>
  <c r="N136" i="15"/>
  <c r="N135" i="15"/>
  <c r="N134" i="15"/>
  <c r="N133" i="15"/>
  <c r="N132" i="15"/>
  <c r="N131" i="15"/>
  <c r="N130" i="15"/>
  <c r="N129" i="15"/>
  <c r="N128" i="15"/>
  <c r="N127" i="15"/>
  <c r="N126" i="15"/>
  <c r="N125" i="15"/>
  <c r="N124" i="15"/>
  <c r="N123" i="15"/>
  <c r="N122" i="15"/>
  <c r="N121" i="15"/>
  <c r="N120" i="15"/>
  <c r="N119" i="15"/>
  <c r="N118" i="15"/>
  <c r="N117" i="15"/>
  <c r="N116" i="15"/>
  <c r="N115" i="15"/>
  <c r="N114" i="15"/>
  <c r="N113" i="15"/>
  <c r="N112" i="15"/>
  <c r="N111" i="15"/>
  <c r="N110" i="15"/>
  <c r="N109" i="15"/>
  <c r="N108" i="15"/>
  <c r="N107" i="15"/>
  <c r="N106" i="15"/>
  <c r="N105" i="15"/>
  <c r="N104" i="15"/>
  <c r="N103" i="15"/>
  <c r="N102" i="15"/>
  <c r="N101" i="15"/>
  <c r="N100" i="15"/>
  <c r="N99" i="15"/>
  <c r="N98" i="15"/>
  <c r="N97" i="15"/>
  <c r="N96" i="15"/>
  <c r="N95" i="15"/>
  <c r="N94" i="15"/>
  <c r="N93" i="15"/>
  <c r="N92" i="15"/>
  <c r="N91" i="15"/>
  <c r="N90" i="15"/>
  <c r="N89" i="15"/>
  <c r="N88" i="15"/>
  <c r="N87" i="15"/>
  <c r="N86" i="15"/>
  <c r="N85" i="15"/>
  <c r="N84" i="15"/>
  <c r="N83" i="15"/>
  <c r="N82" i="15"/>
  <c r="N81" i="15"/>
  <c r="N80" i="15"/>
  <c r="N79" i="15"/>
  <c r="N78" i="15"/>
  <c r="N77" i="15"/>
  <c r="N76" i="15"/>
  <c r="N75" i="15"/>
  <c r="N74" i="15"/>
  <c r="N73" i="15"/>
  <c r="N72" i="15"/>
  <c r="N71" i="15"/>
  <c r="N70" i="15"/>
  <c r="N69" i="15"/>
  <c r="N68" i="15"/>
  <c r="N67" i="15"/>
  <c r="N66" i="15"/>
  <c r="N65" i="15"/>
  <c r="N64" i="15"/>
  <c r="N63" i="15"/>
  <c r="N62" i="15"/>
  <c r="N61" i="15"/>
  <c r="N60" i="15"/>
  <c r="N59" i="15"/>
  <c r="N58" i="15"/>
  <c r="N57" i="15"/>
  <c r="N56" i="15"/>
  <c r="N55" i="15"/>
  <c r="N54" i="15"/>
  <c r="N53" i="15"/>
  <c r="N52" i="15"/>
  <c r="N51" i="15"/>
  <c r="N50" i="15"/>
  <c r="N49" i="15"/>
  <c r="N48" i="15"/>
  <c r="N47" i="15"/>
  <c r="N46" i="15"/>
  <c r="N45" i="15"/>
  <c r="N4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N14" i="15"/>
  <c r="N13" i="15"/>
  <c r="N12" i="15"/>
  <c r="N11" i="15"/>
  <c r="N10" i="15"/>
  <c r="N9" i="15"/>
  <c r="N8" i="15"/>
  <c r="N7" i="15"/>
  <c r="N6" i="15"/>
  <c r="N5" i="15"/>
  <c r="I6" i="15"/>
  <c r="I7" i="15"/>
  <c r="I8" i="15"/>
  <c r="I9" i="15"/>
  <c r="I10" i="15"/>
  <c r="I11" i="15"/>
  <c r="I12" i="15"/>
  <c r="I13" i="15"/>
  <c r="I14" i="15"/>
  <c r="I15" i="15"/>
  <c r="I16"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I93" i="15"/>
  <c r="I94" i="15"/>
  <c r="I95" i="15"/>
  <c r="I96" i="15"/>
  <c r="I97" i="15"/>
  <c r="I98" i="15"/>
  <c r="I99" i="15"/>
  <c r="I100" i="15"/>
  <c r="I101" i="15"/>
  <c r="I102" i="15"/>
  <c r="I103" i="15"/>
  <c r="I104" i="15"/>
  <c r="I105" i="15"/>
  <c r="I106" i="15"/>
  <c r="I107" i="15"/>
  <c r="I108" i="15"/>
  <c r="I109" i="15"/>
  <c r="I110" i="15"/>
  <c r="I111" i="15"/>
  <c r="I112" i="15"/>
  <c r="I113" i="15"/>
  <c r="I114" i="15"/>
  <c r="I115" i="15"/>
  <c r="I116" i="15"/>
  <c r="I117" i="15"/>
  <c r="I118" i="15"/>
  <c r="I119" i="15"/>
  <c r="I120" i="15"/>
  <c r="I121" i="15"/>
  <c r="I122" i="15"/>
  <c r="I123" i="15"/>
  <c r="I124" i="15"/>
  <c r="I125" i="15"/>
  <c r="I126" i="15"/>
  <c r="I127" i="15"/>
  <c r="I128" i="15"/>
  <c r="I129" i="15"/>
  <c r="I130" i="15"/>
  <c r="I131" i="15"/>
  <c r="I132" i="15"/>
  <c r="I133" i="15"/>
  <c r="I134" i="15"/>
  <c r="I135" i="15"/>
  <c r="I136" i="15"/>
  <c r="I137" i="15"/>
  <c r="I138" i="15"/>
  <c r="I139" i="15"/>
  <c r="I140" i="15"/>
  <c r="I141" i="15"/>
  <c r="I142" i="15"/>
  <c r="I143" i="15"/>
  <c r="I144" i="15"/>
  <c r="I145" i="15"/>
  <c r="I146" i="15"/>
  <c r="I147" i="15"/>
  <c r="I148" i="15"/>
  <c r="I149" i="15"/>
  <c r="I150" i="15"/>
  <c r="I151" i="15"/>
  <c r="I152" i="15"/>
  <c r="I153" i="15"/>
  <c r="I154" i="15"/>
  <c r="I155" i="15"/>
  <c r="I156" i="15"/>
  <c r="I157" i="15"/>
  <c r="I158" i="15"/>
  <c r="I159" i="15"/>
  <c r="I160" i="15"/>
  <c r="I161" i="15"/>
  <c r="I162" i="15"/>
  <c r="I163" i="15"/>
  <c r="I164" i="15"/>
  <c r="I165" i="15"/>
  <c r="I166" i="15"/>
  <c r="I167" i="15"/>
  <c r="I168" i="15"/>
  <c r="I169" i="15"/>
  <c r="I170" i="15"/>
  <c r="I171" i="15"/>
  <c r="I172" i="15"/>
  <c r="I173" i="15"/>
  <c r="I174" i="15"/>
  <c r="I175" i="15"/>
  <c r="I176" i="15"/>
  <c r="I177" i="15"/>
  <c r="I178" i="15"/>
  <c r="I179" i="15"/>
  <c r="I180" i="15"/>
  <c r="I181" i="15"/>
  <c r="I182" i="15"/>
  <c r="I183" i="15"/>
  <c r="I184" i="15"/>
  <c r="I185" i="15"/>
  <c r="I186" i="15"/>
  <c r="I187" i="15"/>
  <c r="I188" i="15"/>
  <c r="I189" i="15"/>
  <c r="I190" i="15"/>
  <c r="I191" i="15"/>
  <c r="I192" i="15"/>
  <c r="I193" i="15"/>
  <c r="I194" i="15"/>
  <c r="I195" i="15"/>
  <c r="I196" i="15"/>
  <c r="I197" i="15"/>
  <c r="I198" i="15"/>
  <c r="I199" i="15"/>
  <c r="I200" i="15"/>
  <c r="I201" i="15"/>
  <c r="I202" i="15"/>
  <c r="I203" i="15"/>
  <c r="I204" i="15"/>
  <c r="I205" i="15"/>
  <c r="I206" i="15"/>
  <c r="I207" i="15"/>
  <c r="I208" i="15"/>
  <c r="I209" i="15"/>
  <c r="I210" i="15"/>
  <c r="I211" i="15"/>
  <c r="I212" i="15"/>
  <c r="I213" i="15"/>
  <c r="I214" i="15"/>
  <c r="I215" i="15"/>
  <c r="I216" i="15"/>
  <c r="I217" i="15"/>
  <c r="I218" i="15"/>
  <c r="I219" i="15"/>
  <c r="I220" i="15"/>
  <c r="I221" i="15"/>
  <c r="I222" i="15"/>
  <c r="I223" i="15"/>
  <c r="I224" i="15"/>
  <c r="I225" i="15"/>
  <c r="I226" i="15"/>
  <c r="I227" i="15"/>
  <c r="I228" i="15"/>
  <c r="I229" i="15"/>
  <c r="I230" i="15"/>
  <c r="I231" i="15"/>
  <c r="I232" i="15"/>
  <c r="I233" i="15"/>
  <c r="I234" i="15"/>
  <c r="I235" i="15"/>
  <c r="I236" i="15"/>
  <c r="I237" i="15"/>
  <c r="I238" i="15"/>
  <c r="I239" i="15"/>
  <c r="I240" i="15"/>
  <c r="I241" i="15"/>
  <c r="I242" i="15"/>
  <c r="I243" i="15"/>
  <c r="I244" i="15"/>
  <c r="I245" i="15"/>
  <c r="I246" i="15"/>
  <c r="I247" i="15"/>
  <c r="I248" i="15"/>
  <c r="I249" i="15"/>
  <c r="I250" i="15"/>
  <c r="I251" i="15"/>
  <c r="I252" i="15"/>
  <c r="I253" i="15"/>
  <c r="I254" i="15"/>
  <c r="I255" i="15"/>
  <c r="I256" i="15"/>
  <c r="I257" i="15"/>
  <c r="I258" i="15"/>
  <c r="I259" i="15"/>
  <c r="I260" i="15"/>
  <c r="I261" i="15"/>
  <c r="I262" i="15"/>
  <c r="I263" i="15"/>
  <c r="I264" i="15"/>
  <c r="I265" i="15"/>
  <c r="I266" i="15"/>
  <c r="I267" i="15"/>
  <c r="I268" i="15"/>
  <c r="I269" i="15"/>
  <c r="I270" i="15"/>
  <c r="I271" i="15"/>
  <c r="I272" i="15"/>
  <c r="I273" i="15"/>
  <c r="I274" i="15"/>
  <c r="I275" i="15"/>
  <c r="I276" i="15"/>
  <c r="I277" i="15"/>
  <c r="I278" i="15"/>
  <c r="I279" i="15"/>
  <c r="I280" i="15"/>
  <c r="I281" i="15"/>
  <c r="I282" i="15"/>
  <c r="I283" i="15"/>
  <c r="I284" i="15"/>
  <c r="I285" i="15"/>
  <c r="I286" i="15"/>
  <c r="I287" i="15"/>
  <c r="I288" i="15"/>
  <c r="I289" i="15"/>
  <c r="I290" i="15"/>
  <c r="I291" i="15"/>
  <c r="I292" i="15"/>
  <c r="I293" i="15"/>
  <c r="I294" i="15"/>
  <c r="I295" i="15"/>
  <c r="I296" i="15"/>
  <c r="I297" i="15"/>
  <c r="I298" i="15"/>
  <c r="I299" i="15"/>
  <c r="I300" i="15"/>
  <c r="I301" i="15"/>
  <c r="I302" i="15"/>
  <c r="I303" i="15"/>
  <c r="I304" i="15"/>
  <c r="I305" i="15"/>
  <c r="I306" i="15"/>
  <c r="I307" i="15"/>
  <c r="I308" i="15"/>
  <c r="I309" i="15"/>
  <c r="I310" i="15"/>
  <c r="I311" i="15"/>
  <c r="I312" i="15"/>
  <c r="I313" i="15"/>
  <c r="I314" i="15"/>
  <c r="I315" i="15"/>
  <c r="I316" i="15"/>
  <c r="I317" i="15"/>
  <c r="I318" i="15"/>
  <c r="I319" i="15"/>
  <c r="I320" i="15"/>
  <c r="I321" i="15"/>
  <c r="I322" i="15"/>
  <c r="I5" i="15"/>
  <c r="AD320" i="15" l="1"/>
  <c r="AD312" i="15"/>
  <c r="AD304" i="15"/>
  <c r="AD296" i="15"/>
  <c r="AD288" i="15"/>
  <c r="AD280" i="15"/>
  <c r="AD272" i="15"/>
  <c r="AD264" i="15"/>
  <c r="AD256" i="15"/>
  <c r="AD248" i="15"/>
  <c r="AD240" i="15"/>
  <c r="AD232" i="15"/>
  <c r="AD224" i="15"/>
  <c r="AD216" i="15"/>
  <c r="AD208" i="15"/>
  <c r="AD200" i="15"/>
  <c r="AD192" i="15"/>
  <c r="AD184" i="15"/>
  <c r="AD176" i="15"/>
  <c r="AD168" i="15"/>
  <c r="AD160" i="15"/>
  <c r="AD152" i="15"/>
  <c r="AD144" i="15"/>
  <c r="AD136" i="15"/>
  <c r="AD128" i="15"/>
  <c r="AD120" i="15"/>
  <c r="AD112" i="15"/>
  <c r="AD104" i="15"/>
  <c r="AD96" i="15"/>
  <c r="AD88" i="15"/>
  <c r="AD80" i="15"/>
  <c r="AD72" i="15"/>
  <c r="AD64" i="15"/>
  <c r="AD56" i="15"/>
  <c r="AD48" i="15"/>
  <c r="AD40" i="15"/>
  <c r="AD32" i="15"/>
  <c r="AD24" i="15"/>
  <c r="AD16" i="15"/>
  <c r="AD8" i="15"/>
  <c r="AD319" i="15"/>
  <c r="AD303" i="15"/>
  <c r="AD287" i="15"/>
  <c r="AD271" i="15"/>
  <c r="AD255" i="15"/>
  <c r="AD239" i="15"/>
  <c r="AD223" i="15"/>
  <c r="AD207" i="15"/>
  <c r="AD191" i="15"/>
  <c r="AD175" i="15"/>
  <c r="AD159" i="15"/>
  <c r="AD143" i="15"/>
  <c r="AD127" i="15"/>
  <c r="AD111" i="15"/>
  <c r="AD95" i="15"/>
  <c r="AD79" i="15"/>
  <c r="AD63" i="15"/>
  <c r="AD47" i="15"/>
  <c r="AD39" i="15"/>
  <c r="AD23" i="15"/>
  <c r="AD15" i="15"/>
  <c r="AD13" i="15"/>
  <c r="AD21" i="15"/>
  <c r="AD29" i="15"/>
  <c r="AD37" i="15"/>
  <c r="AD45" i="15"/>
  <c r="AD53" i="15"/>
  <c r="AD61" i="15"/>
  <c r="AD69" i="15"/>
  <c r="AD77" i="15"/>
  <c r="AD85" i="15"/>
  <c r="AD93" i="15"/>
  <c r="AD101" i="15"/>
  <c r="AD109" i="15"/>
  <c r="AD117" i="15"/>
  <c r="AD125" i="15"/>
  <c r="AD133" i="15"/>
  <c r="AD141" i="15"/>
  <c r="AD149" i="15"/>
  <c r="AD157" i="15"/>
  <c r="AD165" i="15"/>
  <c r="AD173" i="15"/>
  <c r="AD181" i="15"/>
  <c r="AD189" i="15"/>
  <c r="AD197" i="15"/>
  <c r="AD205" i="15"/>
  <c r="AD213" i="15"/>
  <c r="AD221" i="15"/>
  <c r="AD229" i="15"/>
  <c r="AD237" i="15"/>
  <c r="AD245" i="15"/>
  <c r="AD253" i="15"/>
  <c r="AD261" i="15"/>
  <c r="AD269" i="15"/>
  <c r="AD277" i="15"/>
  <c r="AD285" i="15"/>
  <c r="AD293" i="15"/>
  <c r="AD301" i="15"/>
  <c r="AD309" i="15"/>
  <c r="AD317" i="15"/>
  <c r="AD311" i="15"/>
  <c r="AD295" i="15"/>
  <c r="AD279" i="15"/>
  <c r="AD263" i="15"/>
  <c r="AD247" i="15"/>
  <c r="AD231" i="15"/>
  <c r="AD215" i="15"/>
  <c r="AD199" i="15"/>
  <c r="AD183" i="15"/>
  <c r="AD167" i="15"/>
  <c r="AD151" i="15"/>
  <c r="AD135" i="15"/>
  <c r="AD119" i="15"/>
  <c r="AD103" i="15"/>
  <c r="AD87" i="15"/>
  <c r="AD71" i="15"/>
  <c r="AD55" i="15"/>
  <c r="AD31" i="15"/>
  <c r="AD7" i="15"/>
  <c r="AD310" i="15"/>
  <c r="AD5" i="15"/>
  <c r="AD315" i="15"/>
  <c r="AD291" i="15"/>
  <c r="AD283" i="15"/>
  <c r="AD267" i="15"/>
  <c r="AD243" i="15"/>
  <c r="AD219" i="15"/>
  <c r="AD203" i="15"/>
  <c r="AD179" i="15"/>
  <c r="AD163" i="15"/>
  <c r="AD139" i="15"/>
  <c r="AD115" i="15"/>
  <c r="AD75" i="15"/>
  <c r="AD314" i="15"/>
  <c r="AD290" i="15"/>
  <c r="AD274" i="15"/>
  <c r="AD258" i="15"/>
  <c r="AD242" i="15"/>
  <c r="AD226" i="15"/>
  <c r="AD218" i="15"/>
  <c r="AD202" i="15"/>
  <c r="AD194" i="15"/>
  <c r="AD178" i="15"/>
  <c r="AD170" i="15"/>
  <c r="AD162" i="15"/>
  <c r="AD154" i="15"/>
  <c r="AD146" i="15"/>
  <c r="AD138" i="15"/>
  <c r="AD130" i="15"/>
  <c r="AD122" i="15"/>
  <c r="AD114" i="15"/>
  <c r="AD106" i="15"/>
  <c r="AD98" i="15"/>
  <c r="AD90" i="15"/>
  <c r="AD82" i="15"/>
  <c r="AD74" i="15"/>
  <c r="AD66" i="15"/>
  <c r="AD58" i="15"/>
  <c r="AD50" i="15"/>
  <c r="AD42" i="15"/>
  <c r="AD34" i="15"/>
  <c r="AD26" i="15"/>
  <c r="AD18" i="15"/>
  <c r="AD10" i="15"/>
  <c r="AD307" i="15"/>
  <c r="AD299" i="15"/>
  <c r="AD275" i="15"/>
  <c r="AD251" i="15"/>
  <c r="AD235" i="15"/>
  <c r="AD211" i="15"/>
  <c r="AD187" i="15"/>
  <c r="AD155" i="15"/>
  <c r="AD131" i="15"/>
  <c r="AD91" i="15"/>
  <c r="AD322" i="15"/>
  <c r="AD306" i="15"/>
  <c r="AD298" i="15"/>
  <c r="AD282" i="15"/>
  <c r="AD266" i="15"/>
  <c r="AD250" i="15"/>
  <c r="AD234" i="15"/>
  <c r="AD210" i="15"/>
  <c r="AD186" i="15"/>
  <c r="AD302" i="15"/>
  <c r="AD294" i="15"/>
  <c r="AD286" i="15"/>
  <c r="AD278" i="15"/>
  <c r="AD270" i="15"/>
  <c r="AD262" i="15"/>
  <c r="AD254" i="15"/>
  <c r="AD246" i="15"/>
  <c r="AD238" i="15"/>
  <c r="AD230" i="15"/>
  <c r="AD222" i="15"/>
  <c r="AD214" i="15"/>
  <c r="AD206" i="15"/>
  <c r="AD198" i="15"/>
  <c r="AD190" i="15"/>
  <c r="AD182" i="15"/>
  <c r="AD174" i="15"/>
  <c r="AD166" i="15"/>
  <c r="AD158" i="15"/>
  <c r="AD150" i="15"/>
  <c r="AD142" i="15"/>
  <c r="AD134" i="15"/>
  <c r="AD126" i="15"/>
  <c r="AD118" i="15"/>
  <c r="AD110" i="15"/>
  <c r="AD102" i="15"/>
  <c r="AD94" i="15"/>
  <c r="AD86" i="15"/>
  <c r="AD78" i="15"/>
  <c r="AD70" i="15"/>
  <c r="AD62" i="15"/>
  <c r="AD54" i="15"/>
  <c r="AD46" i="15"/>
  <c r="AD38" i="15"/>
  <c r="AD30" i="15"/>
  <c r="AD22" i="15"/>
  <c r="AD14" i="15"/>
  <c r="AD6" i="15"/>
  <c r="AD12" i="15"/>
  <c r="AD20" i="15"/>
  <c r="AD28" i="15"/>
  <c r="AD36" i="15"/>
  <c r="AD44" i="15"/>
  <c r="AD52" i="15"/>
  <c r="AD60" i="15"/>
  <c r="AD68" i="15"/>
  <c r="AD76" i="15"/>
  <c r="AD84" i="15"/>
  <c r="AD92" i="15"/>
  <c r="AD100" i="15"/>
  <c r="AD108" i="15"/>
  <c r="AD116" i="15"/>
  <c r="AD124" i="15"/>
  <c r="AD132" i="15"/>
  <c r="AD140" i="15"/>
  <c r="AD148" i="15"/>
  <c r="AD156" i="15"/>
  <c r="AD164" i="15"/>
  <c r="AD172" i="15"/>
  <c r="AD180" i="15"/>
  <c r="AD188" i="15"/>
  <c r="AD196" i="15"/>
  <c r="AD212" i="15"/>
  <c r="AD220" i="15"/>
  <c r="AD228" i="15"/>
  <c r="AD236" i="15"/>
  <c r="AD244" i="15"/>
  <c r="AD252" i="15"/>
  <c r="AD260" i="15"/>
  <c r="AD268" i="15"/>
  <c r="AD276" i="15"/>
  <c r="AD284" i="15"/>
  <c r="AD292" i="15"/>
  <c r="AD300" i="15"/>
  <c r="AD308" i="15"/>
  <c r="AD316" i="15"/>
  <c r="AD318" i="15"/>
  <c r="AD259" i="15"/>
  <c r="AD227" i="15"/>
  <c r="AD195" i="15"/>
  <c r="AD171" i="15"/>
  <c r="AD147" i="15"/>
  <c r="AD123" i="15"/>
  <c r="AD107" i="15"/>
  <c r="AD99" i="15"/>
  <c r="AD83" i="15"/>
  <c r="AD67" i="15"/>
  <c r="AD59" i="15"/>
  <c r="AD51" i="15"/>
  <c r="AD43" i="15"/>
  <c r="AD35" i="15"/>
  <c r="AD27" i="15"/>
  <c r="AD19" i="15"/>
  <c r="AD11" i="15"/>
  <c r="AD9" i="15"/>
  <c r="AD17" i="15"/>
  <c r="AD25" i="15"/>
  <c r="AD33" i="15"/>
  <c r="AD41" i="15"/>
  <c r="AD49" i="15"/>
  <c r="AD57" i="15"/>
  <c r="AD65" i="15"/>
  <c r="AD73" i="15"/>
  <c r="AD81" i="15"/>
  <c r="AD89" i="15"/>
  <c r="AD97" i="15"/>
  <c r="AD105" i="15"/>
  <c r="AD113" i="15"/>
  <c r="AD121" i="15"/>
  <c r="AD129" i="15"/>
  <c r="AD137" i="15"/>
  <c r="AD145" i="15"/>
  <c r="AD153" i="15"/>
  <c r="AD161" i="15"/>
  <c r="AD169" i="15"/>
  <c r="AD177" i="15"/>
  <c r="AD185" i="15"/>
  <c r="AD193" i="15"/>
  <c r="AD201" i="15"/>
  <c r="AD209" i="15"/>
  <c r="AD217" i="15"/>
  <c r="AD225" i="15"/>
  <c r="AD233" i="15"/>
  <c r="AD241" i="15"/>
  <c r="AD249" i="15"/>
  <c r="AD257" i="15"/>
  <c r="AD265" i="15"/>
  <c r="AD273" i="15"/>
  <c r="AD281" i="15"/>
  <c r="AD289" i="15"/>
  <c r="AD297" i="15"/>
  <c r="AD305" i="15"/>
  <c r="AD313" i="15"/>
  <c r="AD321" i="15"/>
  <c r="AD204" i="15"/>
  <c r="X23" i="6" l="1"/>
  <c r="K14" i="14"/>
  <c r="E81" i="14"/>
  <c r="D81" i="14"/>
  <c r="C81" i="14"/>
  <c r="E14" i="14"/>
  <c r="C73" i="14" l="1"/>
  <c r="C82" i="14" s="1"/>
  <c r="F6" i="3" a="1"/>
  <c r="F6" i="3" s="1"/>
  <c r="F7" i="3" a="1"/>
  <c r="F7" i="3" s="1"/>
  <c r="F8" i="3" a="1"/>
  <c r="F8" i="3" s="1"/>
  <c r="F9" i="3" a="1"/>
  <c r="F9" i="3" s="1"/>
  <c r="F10" i="3" a="1"/>
  <c r="F10" i="3" s="1"/>
  <c r="F11" i="3" a="1"/>
  <c r="F11" i="3" s="1"/>
  <c r="F12" i="3" a="1"/>
  <c r="F12" i="3" s="1"/>
  <c r="F13" i="3" a="1"/>
  <c r="F13" i="3" s="1"/>
  <c r="F14" i="3" a="1"/>
  <c r="F14" i="3" s="1"/>
  <c r="F15" i="3" a="1"/>
  <c r="F15" i="3" s="1"/>
  <c r="F16" i="3" a="1"/>
  <c r="F16" i="3" s="1"/>
  <c r="F17" i="3" a="1"/>
  <c r="F17" i="3" s="1"/>
  <c r="F18" i="3" a="1"/>
  <c r="F18" i="3" s="1"/>
  <c r="F19" i="3" a="1"/>
  <c r="F19" i="3" s="1"/>
  <c r="F20" i="3" a="1"/>
  <c r="F20" i="3" s="1"/>
  <c r="F21" i="3" a="1"/>
  <c r="F21" i="3" s="1"/>
  <c r="F22" i="3" a="1"/>
  <c r="F22" i="3" s="1"/>
  <c r="F23" i="3" a="1"/>
  <c r="F23" i="3" s="1"/>
  <c r="F24" i="3" a="1"/>
  <c r="F24" i="3" s="1"/>
  <c r="F25" i="3" a="1"/>
  <c r="F25" i="3" s="1"/>
  <c r="F26" i="3" a="1"/>
  <c r="F26" i="3" s="1"/>
  <c r="F27" i="3" a="1"/>
  <c r="F27" i="3" s="1"/>
  <c r="F28" i="3" a="1"/>
  <c r="F28" i="3" s="1"/>
  <c r="F29" i="3" a="1"/>
  <c r="F29" i="3" s="1"/>
  <c r="F30" i="3" a="1"/>
  <c r="F30" i="3" s="1"/>
  <c r="F31" i="3" a="1"/>
  <c r="F31" i="3" s="1"/>
  <c r="F32" i="3" a="1"/>
  <c r="F32" i="3" s="1"/>
  <c r="F33" i="3" a="1"/>
  <c r="F33" i="3" s="1"/>
  <c r="F34" i="3" a="1"/>
  <c r="F34" i="3" s="1"/>
  <c r="F35" i="3" a="1"/>
  <c r="F35" i="3" s="1"/>
  <c r="F36" i="3" a="1"/>
  <c r="F36" i="3" s="1"/>
  <c r="F37" i="3" a="1"/>
  <c r="F37" i="3" s="1"/>
  <c r="F38" i="3" a="1"/>
  <c r="F38" i="3" s="1"/>
  <c r="F39" i="3" a="1"/>
  <c r="F39" i="3" s="1"/>
  <c r="F40" i="3" a="1"/>
  <c r="F40" i="3" s="1"/>
  <c r="F41" i="3" a="1"/>
  <c r="F41" i="3" s="1"/>
  <c r="F42" i="3" a="1"/>
  <c r="F42" i="3" s="1"/>
  <c r="F43" i="3" a="1"/>
  <c r="F43" i="3" s="1"/>
  <c r="F44" i="3" a="1"/>
  <c r="F44" i="3" s="1"/>
  <c r="F45" i="3" a="1"/>
  <c r="F45" i="3" s="1"/>
  <c r="F46" i="3" a="1"/>
  <c r="F46" i="3" s="1"/>
  <c r="F47" i="3" a="1"/>
  <c r="F47" i="3" s="1"/>
  <c r="F48" i="3" a="1"/>
  <c r="F48" i="3" s="1"/>
  <c r="F49" i="3" a="1"/>
  <c r="F49" i="3" s="1"/>
  <c r="F50" i="3" a="1"/>
  <c r="F50" i="3" s="1"/>
  <c r="F51" i="3" a="1"/>
  <c r="F51" i="3" s="1"/>
  <c r="F52" i="3" a="1"/>
  <c r="F52" i="3" s="1"/>
  <c r="F53" i="3" a="1"/>
  <c r="F53" i="3" s="1"/>
  <c r="F54" i="3" a="1"/>
  <c r="F54" i="3" s="1"/>
  <c r="F55" i="3" a="1"/>
  <c r="F55" i="3" s="1"/>
  <c r="F56" i="3" a="1"/>
  <c r="F56" i="3" s="1"/>
  <c r="F57" i="3" a="1"/>
  <c r="F57" i="3" s="1"/>
  <c r="F58" i="3" a="1"/>
  <c r="F58" i="3" s="1"/>
  <c r="F59" i="3" a="1"/>
  <c r="F59" i="3" s="1"/>
  <c r="F60" i="3" a="1"/>
  <c r="F60" i="3" s="1"/>
  <c r="F61" i="3" a="1"/>
  <c r="F61" i="3" s="1"/>
  <c r="F62" i="3" a="1"/>
  <c r="F62" i="3" s="1"/>
  <c r="F63" i="3" a="1"/>
  <c r="F63" i="3" s="1"/>
  <c r="F64" i="3" a="1"/>
  <c r="F64" i="3" s="1"/>
  <c r="F65" i="3" a="1"/>
  <c r="F65" i="3" s="1"/>
  <c r="F66" i="3" a="1"/>
  <c r="F66" i="3" s="1"/>
  <c r="F67" i="3" a="1"/>
  <c r="F67" i="3" s="1"/>
  <c r="F68" i="3" a="1"/>
  <c r="F68" i="3" s="1"/>
  <c r="F69" i="3" a="1"/>
  <c r="F69" i="3" s="1"/>
  <c r="F70" i="3" a="1"/>
  <c r="F70" i="3" s="1"/>
  <c r="F71" i="3" a="1"/>
  <c r="F71" i="3" s="1"/>
  <c r="F72" i="3" a="1"/>
  <c r="F72" i="3" s="1"/>
  <c r="F73" i="3" a="1"/>
  <c r="F73" i="3" s="1"/>
  <c r="F74" i="3" a="1"/>
  <c r="F74" i="3" s="1"/>
  <c r="F75" i="3" a="1"/>
  <c r="F75" i="3" s="1"/>
  <c r="F76" i="3" a="1"/>
  <c r="F76" i="3" s="1"/>
  <c r="F77" i="3" a="1"/>
  <c r="F77" i="3" s="1"/>
  <c r="F78" i="3" a="1"/>
  <c r="F78" i="3" s="1"/>
  <c r="F79" i="3" a="1"/>
  <c r="F79" i="3" s="1"/>
  <c r="F80" i="3" a="1"/>
  <c r="F80" i="3" s="1"/>
  <c r="F81" i="3" a="1"/>
  <c r="F81" i="3" s="1"/>
  <c r="F82" i="3" a="1"/>
  <c r="F82" i="3" s="1"/>
  <c r="F83" i="3" a="1"/>
  <c r="F83" i="3" s="1"/>
  <c r="F84" i="3" a="1"/>
  <c r="F84" i="3" s="1"/>
  <c r="F85" i="3" a="1"/>
  <c r="F85" i="3" s="1"/>
  <c r="F86" i="3" a="1"/>
  <c r="F86" i="3" s="1"/>
  <c r="F87" i="3" a="1"/>
  <c r="F87" i="3" s="1"/>
  <c r="F88" i="3" a="1"/>
  <c r="F88" i="3" s="1"/>
  <c r="F89" i="3" a="1"/>
  <c r="F89" i="3" s="1"/>
  <c r="F90" i="3" a="1"/>
  <c r="F90" i="3" s="1"/>
  <c r="F91" i="3" a="1"/>
  <c r="F91" i="3" s="1"/>
  <c r="F92" i="3" a="1"/>
  <c r="F92" i="3" s="1"/>
  <c r="F93" i="3" a="1"/>
  <c r="F93" i="3" s="1"/>
  <c r="F94" i="3" a="1"/>
  <c r="F94" i="3" s="1"/>
  <c r="F95" i="3" a="1"/>
  <c r="F95" i="3" s="1"/>
  <c r="F96" i="3" a="1"/>
  <c r="F96" i="3" s="1"/>
  <c r="F97" i="3" a="1"/>
  <c r="F97" i="3" s="1"/>
  <c r="F98" i="3" a="1"/>
  <c r="F98" i="3" s="1"/>
  <c r="F99" i="3" a="1"/>
  <c r="F99" i="3" s="1"/>
  <c r="F100" i="3" a="1"/>
  <c r="F100" i="3" s="1"/>
  <c r="F101" i="3" a="1"/>
  <c r="F101" i="3" s="1"/>
  <c r="F102" i="3" a="1"/>
  <c r="F102" i="3" s="1"/>
  <c r="F103" i="3" a="1"/>
  <c r="F103" i="3" s="1"/>
  <c r="F104" i="3" a="1"/>
  <c r="F104" i="3" s="1"/>
  <c r="F105" i="3" a="1"/>
  <c r="F105" i="3" s="1"/>
  <c r="F106" i="3" a="1"/>
  <c r="F106" i="3" s="1"/>
  <c r="F107" i="3" a="1"/>
  <c r="F107" i="3" s="1"/>
  <c r="F108" i="3" a="1"/>
  <c r="F108" i="3" s="1"/>
  <c r="F109" i="3" a="1"/>
  <c r="F109" i="3" s="1"/>
  <c r="F110" i="3" a="1"/>
  <c r="F110" i="3" s="1"/>
  <c r="F111" i="3" a="1"/>
  <c r="F111" i="3" s="1"/>
  <c r="F112" i="3" a="1"/>
  <c r="F112" i="3" s="1"/>
  <c r="F113" i="3" a="1"/>
  <c r="F113" i="3" s="1"/>
  <c r="F114" i="3" a="1"/>
  <c r="F114" i="3" s="1"/>
  <c r="F115" i="3" a="1"/>
  <c r="F115" i="3" s="1"/>
  <c r="F116" i="3" a="1"/>
  <c r="F116" i="3" s="1"/>
  <c r="F117" i="3" a="1"/>
  <c r="F117" i="3" s="1"/>
  <c r="F118" i="3" a="1"/>
  <c r="F118" i="3" s="1"/>
  <c r="F119" i="3" a="1"/>
  <c r="F119" i="3" s="1"/>
  <c r="F120" i="3" a="1"/>
  <c r="F120" i="3" s="1"/>
  <c r="F121" i="3" a="1"/>
  <c r="F121" i="3" s="1"/>
  <c r="F122" i="3" a="1"/>
  <c r="F122" i="3" s="1"/>
  <c r="F123" i="3" a="1"/>
  <c r="F123" i="3" s="1"/>
  <c r="F124" i="3" a="1"/>
  <c r="F124" i="3" s="1"/>
  <c r="F125" i="3" a="1"/>
  <c r="F125" i="3" s="1"/>
  <c r="F126" i="3" a="1"/>
  <c r="F126" i="3" s="1"/>
  <c r="F127" i="3" a="1"/>
  <c r="F127" i="3" s="1"/>
  <c r="F128" i="3" a="1"/>
  <c r="F128" i="3" s="1"/>
  <c r="F129" i="3" a="1"/>
  <c r="F129" i="3" s="1"/>
  <c r="F130" i="3" a="1"/>
  <c r="F130" i="3" s="1"/>
  <c r="F131" i="3" a="1"/>
  <c r="F131" i="3" s="1"/>
  <c r="F132" i="3" a="1"/>
  <c r="F132" i="3" s="1"/>
  <c r="F133" i="3" a="1"/>
  <c r="F133" i="3" s="1"/>
  <c r="F134" i="3" a="1"/>
  <c r="F134" i="3" s="1"/>
  <c r="F135" i="3" a="1"/>
  <c r="F135" i="3" s="1"/>
  <c r="F136" i="3" a="1"/>
  <c r="F136" i="3" s="1"/>
  <c r="F137" i="3" a="1"/>
  <c r="F137" i="3" s="1"/>
  <c r="F138" i="3" a="1"/>
  <c r="F138" i="3" s="1"/>
  <c r="F139" i="3" a="1"/>
  <c r="F139" i="3" s="1"/>
  <c r="F140" i="3" a="1"/>
  <c r="F140" i="3" s="1"/>
  <c r="F141" i="3" a="1"/>
  <c r="F141" i="3" s="1"/>
  <c r="F142" i="3" a="1"/>
  <c r="F142" i="3" s="1"/>
  <c r="F143" i="3" a="1"/>
  <c r="F143" i="3" s="1"/>
  <c r="F144" i="3" a="1"/>
  <c r="F144" i="3" s="1"/>
  <c r="F145" i="3" a="1"/>
  <c r="F145" i="3" s="1"/>
  <c r="F146" i="3" a="1"/>
  <c r="F146" i="3" s="1"/>
  <c r="F147" i="3" a="1"/>
  <c r="F147" i="3" s="1"/>
  <c r="F148" i="3" a="1"/>
  <c r="F148" i="3" s="1"/>
  <c r="F149" i="3" a="1"/>
  <c r="F149" i="3" s="1"/>
  <c r="F150" i="3" a="1"/>
  <c r="F150" i="3" s="1"/>
  <c r="F151" i="3" a="1"/>
  <c r="F151" i="3" s="1"/>
  <c r="F152" i="3" a="1"/>
  <c r="F152" i="3" s="1"/>
  <c r="F153" i="3" a="1"/>
  <c r="F153" i="3" s="1"/>
  <c r="F154" i="3" a="1"/>
  <c r="F154" i="3" s="1"/>
  <c r="F155" i="3" a="1"/>
  <c r="F155" i="3" s="1"/>
  <c r="F156" i="3" a="1"/>
  <c r="F156" i="3" s="1"/>
  <c r="F157" i="3" a="1"/>
  <c r="F157" i="3" s="1"/>
  <c r="F158" i="3" a="1"/>
  <c r="F158" i="3" s="1"/>
  <c r="F159" i="3" a="1"/>
  <c r="F159" i="3" s="1"/>
  <c r="F160" i="3" a="1"/>
  <c r="F160" i="3" s="1"/>
  <c r="F161" i="3" a="1"/>
  <c r="F161" i="3" s="1"/>
  <c r="F162" i="3" a="1"/>
  <c r="F162" i="3" s="1"/>
  <c r="F163" i="3" a="1"/>
  <c r="F163" i="3" s="1"/>
  <c r="F164" i="3" a="1"/>
  <c r="F164" i="3" s="1"/>
  <c r="F165" i="3" a="1"/>
  <c r="F165" i="3" s="1"/>
  <c r="F166" i="3" a="1"/>
  <c r="F166" i="3" s="1"/>
  <c r="F167" i="3" a="1"/>
  <c r="F167" i="3" s="1"/>
  <c r="F168" i="3" a="1"/>
  <c r="F168" i="3" s="1"/>
  <c r="F169" i="3" a="1"/>
  <c r="F169" i="3" s="1"/>
  <c r="F170" i="3" a="1"/>
  <c r="F170" i="3" s="1"/>
  <c r="F171" i="3" a="1"/>
  <c r="F171" i="3" s="1"/>
  <c r="F172" i="3" a="1"/>
  <c r="F172" i="3" s="1"/>
  <c r="F173" i="3" a="1"/>
  <c r="F173" i="3" s="1"/>
  <c r="F174" i="3" a="1"/>
  <c r="F174" i="3" s="1"/>
  <c r="F175" i="3" a="1"/>
  <c r="F175" i="3" s="1"/>
  <c r="F176" i="3" a="1"/>
  <c r="F176" i="3" s="1"/>
  <c r="F177" i="3" a="1"/>
  <c r="F177" i="3" s="1"/>
  <c r="F178" i="3" a="1"/>
  <c r="F178" i="3" s="1"/>
  <c r="F179" i="3" a="1"/>
  <c r="F179" i="3" s="1"/>
  <c r="F180" i="3" a="1"/>
  <c r="F180" i="3" s="1"/>
  <c r="F181" i="3" a="1"/>
  <c r="F181" i="3" s="1"/>
  <c r="F182" i="3" a="1"/>
  <c r="F182" i="3" s="1"/>
  <c r="F183" i="3" a="1"/>
  <c r="F183" i="3" s="1"/>
  <c r="F184" i="3" a="1"/>
  <c r="F184" i="3" s="1"/>
  <c r="F185" i="3" a="1"/>
  <c r="F185" i="3" s="1"/>
  <c r="F186" i="3" a="1"/>
  <c r="F186" i="3" s="1"/>
  <c r="F187" i="3" a="1"/>
  <c r="F187" i="3" s="1"/>
  <c r="F188" i="3" a="1"/>
  <c r="F188" i="3" s="1"/>
  <c r="F189" i="3" a="1"/>
  <c r="F189" i="3" s="1"/>
  <c r="F190" i="3" a="1"/>
  <c r="F190" i="3" s="1"/>
  <c r="F191" i="3" a="1"/>
  <c r="F191" i="3" s="1"/>
  <c r="F192" i="3" a="1"/>
  <c r="F192" i="3" s="1"/>
  <c r="F193" i="3" a="1"/>
  <c r="F193" i="3" s="1"/>
  <c r="F194" i="3" a="1"/>
  <c r="F194" i="3" s="1"/>
  <c r="F195" i="3" a="1"/>
  <c r="F195" i="3" s="1"/>
  <c r="F196" i="3" a="1"/>
  <c r="F196" i="3" s="1"/>
  <c r="F197" i="3" a="1"/>
  <c r="F197" i="3" s="1"/>
  <c r="F198" i="3" a="1"/>
  <c r="F198" i="3" s="1"/>
  <c r="F199" i="3" a="1"/>
  <c r="F199" i="3" s="1"/>
  <c r="F200" i="3" a="1"/>
  <c r="F200" i="3" s="1"/>
  <c r="F201" i="3" a="1"/>
  <c r="F201" i="3" s="1"/>
  <c r="F202" i="3" a="1"/>
  <c r="F202" i="3" s="1"/>
  <c r="F203" i="3" a="1"/>
  <c r="F203" i="3" s="1"/>
  <c r="F204" i="3" a="1"/>
  <c r="F204" i="3" s="1"/>
  <c r="F205" i="3" a="1"/>
  <c r="F205" i="3" s="1"/>
  <c r="F206" i="3" a="1"/>
  <c r="F206" i="3" s="1"/>
  <c r="F207" i="3" a="1"/>
  <c r="F207" i="3" s="1"/>
  <c r="F208" i="3" a="1"/>
  <c r="F208" i="3" s="1"/>
  <c r="F209" i="3" a="1"/>
  <c r="F209" i="3" s="1"/>
  <c r="F210" i="3" a="1"/>
  <c r="F210" i="3" s="1"/>
  <c r="F211" i="3" a="1"/>
  <c r="F211" i="3" s="1"/>
  <c r="F212" i="3" a="1"/>
  <c r="F212" i="3" s="1"/>
  <c r="F213" i="3" a="1"/>
  <c r="F213" i="3" s="1"/>
  <c r="F214" i="3" a="1"/>
  <c r="F214" i="3" s="1"/>
  <c r="F215" i="3" a="1"/>
  <c r="F215" i="3" s="1"/>
  <c r="F216" i="3" a="1"/>
  <c r="F216" i="3" s="1"/>
  <c r="F217" i="3" a="1"/>
  <c r="F217" i="3" s="1"/>
  <c r="F218" i="3" a="1"/>
  <c r="F218" i="3" s="1"/>
  <c r="F219" i="3" a="1"/>
  <c r="F219" i="3" s="1"/>
  <c r="F220" i="3" a="1"/>
  <c r="F220" i="3" s="1"/>
  <c r="F221" i="3" a="1"/>
  <c r="F221" i="3" s="1"/>
  <c r="F222" i="3" a="1"/>
  <c r="F222" i="3" s="1"/>
  <c r="F223" i="3" a="1"/>
  <c r="F223" i="3" s="1"/>
  <c r="F224" i="3" a="1"/>
  <c r="F224" i="3" s="1"/>
  <c r="F225" i="3" a="1"/>
  <c r="F225" i="3" s="1"/>
  <c r="F226" i="3" a="1"/>
  <c r="F226" i="3" s="1"/>
  <c r="F227" i="3" a="1"/>
  <c r="F227" i="3" s="1"/>
  <c r="F228" i="3" a="1"/>
  <c r="F228" i="3" s="1"/>
  <c r="F229" i="3" a="1"/>
  <c r="F229" i="3" s="1"/>
  <c r="F230" i="3" a="1"/>
  <c r="F230" i="3" s="1"/>
  <c r="F231" i="3" a="1"/>
  <c r="F231" i="3" s="1"/>
  <c r="F232" i="3" a="1"/>
  <c r="F232" i="3" s="1"/>
  <c r="F233" i="3" a="1"/>
  <c r="F233" i="3" s="1"/>
  <c r="F234" i="3" a="1"/>
  <c r="F234" i="3" s="1"/>
  <c r="F235" i="3" a="1"/>
  <c r="F235" i="3" s="1"/>
  <c r="F236" i="3" a="1"/>
  <c r="F236" i="3" s="1"/>
  <c r="F237" i="3" a="1"/>
  <c r="F237" i="3" s="1"/>
  <c r="F238" i="3" a="1"/>
  <c r="F238" i="3" s="1"/>
  <c r="F239" i="3" a="1"/>
  <c r="F239" i="3" s="1"/>
  <c r="F240" i="3" a="1"/>
  <c r="F240" i="3" s="1"/>
  <c r="F241" i="3" a="1"/>
  <c r="F241" i="3" s="1"/>
  <c r="F242" i="3" a="1"/>
  <c r="F242" i="3" s="1"/>
  <c r="F243" i="3" a="1"/>
  <c r="F243" i="3" s="1"/>
  <c r="F244" i="3" a="1"/>
  <c r="F244" i="3" s="1"/>
  <c r="F245" i="3" a="1"/>
  <c r="F245" i="3" s="1"/>
  <c r="F246" i="3" a="1"/>
  <c r="F246" i="3" s="1"/>
  <c r="F247" i="3" a="1"/>
  <c r="F247" i="3" s="1"/>
  <c r="F248" i="3" a="1"/>
  <c r="F248" i="3" s="1"/>
  <c r="F249" i="3" a="1"/>
  <c r="F249" i="3" s="1"/>
  <c r="F250" i="3" a="1"/>
  <c r="F250" i="3" s="1"/>
  <c r="F251" i="3" a="1"/>
  <c r="F251" i="3" s="1"/>
  <c r="F252" i="3" a="1"/>
  <c r="F252" i="3" s="1"/>
  <c r="F253" i="3" a="1"/>
  <c r="F253" i="3" s="1"/>
  <c r="F254" i="3" a="1"/>
  <c r="F254" i="3" s="1"/>
  <c r="F255" i="3" a="1"/>
  <c r="F255" i="3" s="1"/>
  <c r="F256" i="3" a="1"/>
  <c r="F256" i="3" s="1"/>
  <c r="F257" i="3" a="1"/>
  <c r="F257" i="3" s="1"/>
  <c r="F258" i="3" a="1"/>
  <c r="F258" i="3" s="1"/>
  <c r="F259" i="3" a="1"/>
  <c r="F259" i="3" s="1"/>
  <c r="F260" i="3" a="1"/>
  <c r="F260" i="3" s="1"/>
  <c r="F261" i="3" a="1"/>
  <c r="F261" i="3" s="1"/>
  <c r="F262" i="3" a="1"/>
  <c r="F262" i="3" s="1"/>
  <c r="F263" i="3" a="1"/>
  <c r="F263" i="3" s="1"/>
  <c r="F264" i="3" a="1"/>
  <c r="F264" i="3" s="1"/>
  <c r="F265" i="3" a="1"/>
  <c r="F265" i="3" s="1"/>
  <c r="F266" i="3" a="1"/>
  <c r="F266" i="3" s="1"/>
  <c r="F267" i="3" a="1"/>
  <c r="F267" i="3" s="1"/>
  <c r="F268" i="3" a="1"/>
  <c r="F268" i="3" s="1"/>
  <c r="F269" i="3" a="1"/>
  <c r="F269" i="3" s="1"/>
  <c r="F270" i="3" a="1"/>
  <c r="F270" i="3" s="1"/>
  <c r="F271" i="3" a="1"/>
  <c r="F271" i="3" s="1"/>
  <c r="F272" i="3" a="1"/>
  <c r="F272" i="3" s="1"/>
  <c r="F273" i="3" a="1"/>
  <c r="F273" i="3" s="1"/>
  <c r="F274" i="3" a="1"/>
  <c r="F274" i="3" s="1"/>
  <c r="F275" i="3" a="1"/>
  <c r="F275" i="3" s="1"/>
  <c r="F276" i="3" a="1"/>
  <c r="F276" i="3" s="1"/>
  <c r="F277" i="3" a="1"/>
  <c r="F277" i="3" s="1"/>
  <c r="F278" i="3" a="1"/>
  <c r="F278" i="3" s="1"/>
  <c r="F279" i="3" a="1"/>
  <c r="F279" i="3" s="1"/>
  <c r="F280" i="3" a="1"/>
  <c r="F280" i="3" s="1"/>
  <c r="F281" i="3" a="1"/>
  <c r="F281" i="3" s="1"/>
  <c r="F282" i="3" a="1"/>
  <c r="F282" i="3" s="1"/>
  <c r="F283" i="3" a="1"/>
  <c r="F283" i="3" s="1"/>
  <c r="F284" i="3" a="1"/>
  <c r="F284" i="3" s="1"/>
  <c r="F285" i="3" a="1"/>
  <c r="F285" i="3" s="1"/>
  <c r="F286" i="3" a="1"/>
  <c r="F286" i="3" s="1"/>
  <c r="F287" i="3" a="1"/>
  <c r="F287" i="3" s="1"/>
  <c r="F288" i="3" a="1"/>
  <c r="F288" i="3" s="1"/>
  <c r="F289" i="3" a="1"/>
  <c r="F289" i="3" s="1"/>
  <c r="F290" i="3" a="1"/>
  <c r="F290" i="3" s="1"/>
  <c r="F291" i="3" a="1"/>
  <c r="F291" i="3" s="1"/>
  <c r="F292" i="3" a="1"/>
  <c r="F292" i="3" s="1"/>
  <c r="F293" i="3" a="1"/>
  <c r="F293" i="3" s="1"/>
  <c r="F294" i="3" a="1"/>
  <c r="F294" i="3" s="1"/>
  <c r="F295" i="3" a="1"/>
  <c r="F295" i="3" s="1"/>
  <c r="F296" i="3" a="1"/>
  <c r="F296" i="3" s="1"/>
  <c r="F297" i="3" a="1"/>
  <c r="F297" i="3" s="1"/>
  <c r="F298" i="3" a="1"/>
  <c r="F298" i="3" s="1"/>
  <c r="F299" i="3" a="1"/>
  <c r="F299" i="3" s="1"/>
  <c r="F300" i="3" a="1"/>
  <c r="F300" i="3" s="1"/>
  <c r="F301" i="3" a="1"/>
  <c r="F301" i="3" s="1"/>
  <c r="F302" i="3" a="1"/>
  <c r="F302" i="3" s="1"/>
  <c r="F303" i="3" a="1"/>
  <c r="F303" i="3" s="1"/>
  <c r="F304" i="3" a="1"/>
  <c r="F304" i="3" s="1"/>
  <c r="F305" i="3" a="1"/>
  <c r="F305" i="3" s="1"/>
  <c r="F306" i="3" a="1"/>
  <c r="F306" i="3" s="1"/>
  <c r="F307" i="3" a="1"/>
  <c r="F307" i="3" s="1"/>
  <c r="F308" i="3" a="1"/>
  <c r="F308" i="3" s="1"/>
  <c r="F309" i="3" a="1"/>
  <c r="F309" i="3" s="1"/>
  <c r="F310" i="3" a="1"/>
  <c r="F310" i="3" s="1"/>
  <c r="F311" i="3" a="1"/>
  <c r="F311" i="3" s="1"/>
  <c r="F312" i="3" a="1"/>
  <c r="F312" i="3" s="1"/>
  <c r="F313" i="3" a="1"/>
  <c r="F313" i="3" s="1"/>
  <c r="F314" i="3" a="1"/>
  <c r="F314" i="3" s="1"/>
  <c r="F315" i="3" a="1"/>
  <c r="F315" i="3" s="1"/>
  <c r="F316" i="3" a="1"/>
  <c r="F316" i="3" s="1"/>
  <c r="F317" i="3" a="1"/>
  <c r="F317" i="3" s="1"/>
  <c r="F318" i="3" a="1"/>
  <c r="F318" i="3" s="1"/>
  <c r="F319" i="3" a="1"/>
  <c r="F319" i="3" s="1"/>
  <c r="F320" i="3" a="1"/>
  <c r="F320" i="3" s="1"/>
  <c r="F321" i="3" a="1"/>
  <c r="F321" i="3" s="1"/>
  <c r="F322" i="3" a="1"/>
  <c r="F322" i="3" s="1"/>
  <c r="F323" i="3" a="1"/>
  <c r="F323" i="3" s="1"/>
  <c r="F324" i="3" a="1"/>
  <c r="F324" i="3" s="1"/>
  <c r="F325" i="3" a="1"/>
  <c r="F325" i="3" s="1"/>
  <c r="F5" i="3" a="1"/>
  <c r="F5" i="3" s="1"/>
  <c r="D6" i="9" a="1"/>
  <c r="D6" i="9" s="1"/>
  <c r="D7" i="9" a="1"/>
  <c r="D7" i="9" s="1"/>
  <c r="D8" i="9" a="1"/>
  <c r="D8" i="9" s="1"/>
  <c r="D9" i="9" a="1"/>
  <c r="D9" i="9" s="1"/>
  <c r="D10" i="9" a="1"/>
  <c r="D10" i="9" s="1"/>
  <c r="D11" i="9" a="1"/>
  <c r="D11" i="9" s="1"/>
  <c r="D12" i="9" a="1"/>
  <c r="D12" i="9" s="1"/>
  <c r="D13" i="9" a="1"/>
  <c r="D13" i="9" s="1"/>
  <c r="D14" i="9" a="1"/>
  <c r="D14" i="9" s="1"/>
  <c r="D15" i="9" a="1"/>
  <c r="D15" i="9" s="1"/>
  <c r="D16" i="9" a="1"/>
  <c r="D16" i="9" s="1"/>
  <c r="D17" i="9" a="1"/>
  <c r="D17" i="9" s="1"/>
  <c r="D18" i="9" a="1"/>
  <c r="D18" i="9" s="1"/>
  <c r="D19" i="9" a="1"/>
  <c r="D19" i="9" s="1"/>
  <c r="D20" i="9" a="1"/>
  <c r="D20" i="9" s="1"/>
  <c r="D21" i="9" a="1"/>
  <c r="D21" i="9" s="1"/>
  <c r="D22" i="9" a="1"/>
  <c r="D22" i="9" s="1"/>
  <c r="D23" i="9" a="1"/>
  <c r="D23" i="9" s="1"/>
  <c r="D24" i="9" a="1"/>
  <c r="D24" i="9" s="1"/>
  <c r="D25" i="9" a="1"/>
  <c r="D25" i="9" s="1"/>
  <c r="D26" i="9" a="1"/>
  <c r="D26" i="9" s="1"/>
  <c r="D27" i="9" a="1"/>
  <c r="D27" i="9" s="1"/>
  <c r="D28" i="9" a="1"/>
  <c r="D28" i="9" s="1"/>
  <c r="D29" i="9" a="1"/>
  <c r="D29" i="9" s="1"/>
  <c r="D30" i="9" a="1"/>
  <c r="D30" i="9" s="1"/>
  <c r="D31" i="9" a="1"/>
  <c r="D31" i="9" s="1"/>
  <c r="D32" i="9" a="1"/>
  <c r="D32" i="9" s="1"/>
  <c r="D33" i="9" a="1"/>
  <c r="D33" i="9" s="1"/>
  <c r="D34" i="9" a="1"/>
  <c r="D34" i="9" s="1"/>
  <c r="D35" i="9" a="1"/>
  <c r="D35" i="9" s="1"/>
  <c r="D36" i="9" a="1"/>
  <c r="D36" i="9" s="1"/>
  <c r="D37" i="9" a="1"/>
  <c r="D37" i="9" s="1"/>
  <c r="D38" i="9" a="1"/>
  <c r="D38" i="9" s="1"/>
  <c r="D39" i="9" a="1"/>
  <c r="D39" i="9" s="1"/>
  <c r="D40" i="9" a="1"/>
  <c r="D40" i="9" s="1"/>
  <c r="D41" i="9" a="1"/>
  <c r="D41" i="9" s="1"/>
  <c r="D42" i="9" a="1"/>
  <c r="D42" i="9" s="1"/>
  <c r="D43" i="9" a="1"/>
  <c r="D43" i="9" s="1"/>
  <c r="D44" i="9" a="1"/>
  <c r="D44" i="9" s="1"/>
  <c r="D45" i="9" a="1"/>
  <c r="D45" i="9" s="1"/>
  <c r="D46" i="9" a="1"/>
  <c r="D46" i="9" s="1"/>
  <c r="D47" i="9" a="1"/>
  <c r="D47" i="9" s="1"/>
  <c r="D48" i="9" a="1"/>
  <c r="D48" i="9" s="1"/>
  <c r="D49" i="9" a="1"/>
  <c r="D49" i="9" s="1"/>
  <c r="D50" i="9" a="1"/>
  <c r="D50" i="9" s="1"/>
  <c r="D51" i="9" a="1"/>
  <c r="D51" i="9" s="1"/>
  <c r="D52" i="9" a="1"/>
  <c r="D52" i="9" s="1"/>
  <c r="D53" i="9" a="1"/>
  <c r="D53" i="9" s="1"/>
  <c r="D54" i="9" a="1"/>
  <c r="D54" i="9" s="1"/>
  <c r="D55" i="9" a="1"/>
  <c r="D55" i="9" s="1"/>
  <c r="D56" i="9" a="1"/>
  <c r="D56" i="9" s="1"/>
  <c r="D57" i="9" a="1"/>
  <c r="D57" i="9" s="1"/>
  <c r="D58" i="9" a="1"/>
  <c r="D58" i="9" s="1"/>
  <c r="D59" i="9" a="1"/>
  <c r="D59" i="9" s="1"/>
  <c r="D60" i="9" a="1"/>
  <c r="D60" i="9" s="1"/>
  <c r="D61" i="9" a="1"/>
  <c r="D61" i="9" s="1"/>
  <c r="D62" i="9" a="1"/>
  <c r="D62" i="9" s="1"/>
  <c r="D63" i="9" a="1"/>
  <c r="D63" i="9" s="1"/>
  <c r="D64" i="9" a="1"/>
  <c r="D64" i="9" s="1"/>
  <c r="D65" i="9" a="1"/>
  <c r="D65" i="9" s="1"/>
  <c r="D66" i="9" a="1"/>
  <c r="D66" i="9" s="1"/>
  <c r="D67" i="9" a="1"/>
  <c r="D67" i="9" s="1"/>
  <c r="D68" i="9" a="1"/>
  <c r="D68" i="9" s="1"/>
  <c r="D69" i="9" a="1"/>
  <c r="D69" i="9" s="1"/>
  <c r="D70" i="9" a="1"/>
  <c r="D70" i="9" s="1"/>
  <c r="D71" i="9" a="1"/>
  <c r="D71" i="9" s="1"/>
  <c r="D72" i="9" a="1"/>
  <c r="D72" i="9" s="1"/>
  <c r="D73" i="9" a="1"/>
  <c r="D73" i="9" s="1"/>
  <c r="D74" i="9" a="1"/>
  <c r="D74" i="9" s="1"/>
  <c r="D75" i="9" a="1"/>
  <c r="D75" i="9" s="1"/>
  <c r="D76" i="9" a="1"/>
  <c r="D76" i="9" s="1"/>
  <c r="D77" i="9" a="1"/>
  <c r="D77" i="9" s="1"/>
  <c r="D78" i="9" a="1"/>
  <c r="D78" i="9" s="1"/>
  <c r="D79" i="9" a="1"/>
  <c r="D79" i="9" s="1"/>
  <c r="D80" i="9" a="1"/>
  <c r="D80" i="9" s="1"/>
  <c r="D81" i="9" a="1"/>
  <c r="D81" i="9" s="1"/>
  <c r="D82" i="9" a="1"/>
  <c r="D82" i="9" s="1"/>
  <c r="D83" i="9" a="1"/>
  <c r="D83" i="9" s="1"/>
  <c r="D84" i="9" a="1"/>
  <c r="D84" i="9" s="1"/>
  <c r="D85" i="9" a="1"/>
  <c r="D85" i="9" s="1"/>
  <c r="D86" i="9" a="1"/>
  <c r="D86" i="9" s="1"/>
  <c r="D87" i="9" a="1"/>
  <c r="D87" i="9" s="1"/>
  <c r="D88" i="9" a="1"/>
  <c r="D88" i="9" s="1"/>
  <c r="D89" i="9" a="1"/>
  <c r="D89" i="9" s="1"/>
  <c r="D90" i="9" a="1"/>
  <c r="D90" i="9" s="1"/>
  <c r="D91" i="9" a="1"/>
  <c r="D91" i="9" s="1"/>
  <c r="D92" i="9" a="1"/>
  <c r="D92" i="9" s="1"/>
  <c r="D93" i="9" a="1"/>
  <c r="D93" i="9" s="1"/>
  <c r="D94" i="9" a="1"/>
  <c r="D94" i="9" s="1"/>
  <c r="D95" i="9" a="1"/>
  <c r="D95" i="9" s="1"/>
  <c r="D96" i="9" a="1"/>
  <c r="D96" i="9" s="1"/>
  <c r="D97" i="9" a="1"/>
  <c r="D97" i="9" s="1"/>
  <c r="D98" i="9" a="1"/>
  <c r="D98" i="9" s="1"/>
  <c r="D99" i="9" a="1"/>
  <c r="D99" i="9" s="1"/>
  <c r="D100" i="9" a="1"/>
  <c r="D100" i="9" s="1"/>
  <c r="D101" i="9" a="1"/>
  <c r="D101" i="9" s="1"/>
  <c r="D102" i="9" a="1"/>
  <c r="D102" i="9" s="1"/>
  <c r="D103" i="9" a="1"/>
  <c r="D103" i="9" s="1"/>
  <c r="D104" i="9" a="1"/>
  <c r="D104" i="9" s="1"/>
  <c r="D105" i="9" a="1"/>
  <c r="D105" i="9" s="1"/>
  <c r="D106" i="9" a="1"/>
  <c r="D106" i="9" s="1"/>
  <c r="D107" i="9" a="1"/>
  <c r="D107" i="9" s="1"/>
  <c r="D108" i="9" a="1"/>
  <c r="D108" i="9" s="1"/>
  <c r="D109" i="9" a="1"/>
  <c r="D109" i="9" s="1"/>
  <c r="D110" i="9" a="1"/>
  <c r="D110" i="9" s="1"/>
  <c r="D111" i="9" a="1"/>
  <c r="D111" i="9" s="1"/>
  <c r="D112" i="9" a="1"/>
  <c r="D112" i="9" s="1"/>
  <c r="D113" i="9" a="1"/>
  <c r="D113" i="9" s="1"/>
  <c r="D114" i="9" a="1"/>
  <c r="D114" i="9" s="1"/>
  <c r="D115" i="9" a="1"/>
  <c r="D115" i="9" s="1"/>
  <c r="D116" i="9" a="1"/>
  <c r="D116" i="9" s="1"/>
  <c r="D117" i="9" a="1"/>
  <c r="D117" i="9" s="1"/>
  <c r="D118" i="9" a="1"/>
  <c r="D118" i="9" s="1"/>
  <c r="D119" i="9" a="1"/>
  <c r="D119" i="9" s="1"/>
  <c r="D120" i="9" a="1"/>
  <c r="D120" i="9" s="1"/>
  <c r="D121" i="9" a="1"/>
  <c r="D121" i="9" s="1"/>
  <c r="D122" i="9" a="1"/>
  <c r="D122" i="9" s="1"/>
  <c r="D123" i="9" a="1"/>
  <c r="D123" i="9" s="1"/>
  <c r="D124" i="9" a="1"/>
  <c r="D124" i="9" s="1"/>
  <c r="D125" i="9" a="1"/>
  <c r="D125" i="9" s="1"/>
  <c r="D126" i="9" a="1"/>
  <c r="D126" i="9" s="1"/>
  <c r="D127" i="9" a="1"/>
  <c r="D127" i="9" s="1"/>
  <c r="D128" i="9" a="1"/>
  <c r="D128" i="9" s="1"/>
  <c r="D129" i="9" a="1"/>
  <c r="D129" i="9" s="1"/>
  <c r="D130" i="9" a="1"/>
  <c r="D130" i="9" s="1"/>
  <c r="D131" i="9" a="1"/>
  <c r="D131" i="9" s="1"/>
  <c r="D132" i="9" a="1"/>
  <c r="D132" i="9" s="1"/>
  <c r="D133" i="9" a="1"/>
  <c r="D133" i="9" s="1"/>
  <c r="D134" i="9" a="1"/>
  <c r="D134" i="9" s="1"/>
  <c r="D135" i="9" a="1"/>
  <c r="D135" i="9" s="1"/>
  <c r="D136" i="9" a="1"/>
  <c r="D136" i="9" s="1"/>
  <c r="D137" i="9" a="1"/>
  <c r="D137" i="9" s="1"/>
  <c r="D138" i="9" a="1"/>
  <c r="D138" i="9" s="1"/>
  <c r="D139" i="9" a="1"/>
  <c r="D139" i="9" s="1"/>
  <c r="D140" i="9" a="1"/>
  <c r="D140" i="9" s="1"/>
  <c r="D141" i="9" a="1"/>
  <c r="D141" i="9" s="1"/>
  <c r="D142" i="9" a="1"/>
  <c r="D142" i="9" s="1"/>
  <c r="D143" i="9" a="1"/>
  <c r="D143" i="9" s="1"/>
  <c r="D144" i="9" a="1"/>
  <c r="D144" i="9" s="1"/>
  <c r="D145" i="9" a="1"/>
  <c r="D145" i="9" s="1"/>
  <c r="D146" i="9" a="1"/>
  <c r="D146" i="9" s="1"/>
  <c r="D147" i="9" a="1"/>
  <c r="D147" i="9" s="1"/>
  <c r="D148" i="9" a="1"/>
  <c r="D148" i="9" s="1"/>
  <c r="D149" i="9" a="1"/>
  <c r="D149" i="9" s="1"/>
  <c r="D150" i="9" a="1"/>
  <c r="D150" i="9" s="1"/>
  <c r="D151" i="9" a="1"/>
  <c r="D151" i="9" s="1"/>
  <c r="D152" i="9" a="1"/>
  <c r="D152" i="9" s="1"/>
  <c r="D153" i="9" a="1"/>
  <c r="D153" i="9" s="1"/>
  <c r="D154" i="9" a="1"/>
  <c r="D154" i="9" s="1"/>
  <c r="D155" i="9" a="1"/>
  <c r="D155" i="9" s="1"/>
  <c r="D156" i="9" a="1"/>
  <c r="D156" i="9" s="1"/>
  <c r="D157" i="9" a="1"/>
  <c r="D157" i="9" s="1"/>
  <c r="D158" i="9" a="1"/>
  <c r="D158" i="9" s="1"/>
  <c r="D159" i="9" a="1"/>
  <c r="D159" i="9" s="1"/>
  <c r="D160" i="9" a="1"/>
  <c r="D160" i="9" s="1"/>
  <c r="D161" i="9" a="1"/>
  <c r="D161" i="9" s="1"/>
  <c r="D162" i="9" a="1"/>
  <c r="D162" i="9" s="1"/>
  <c r="D163" i="9" a="1"/>
  <c r="D163" i="9" s="1"/>
  <c r="D164" i="9" a="1"/>
  <c r="D164" i="9" s="1"/>
  <c r="D165" i="9" a="1"/>
  <c r="D165" i="9" s="1"/>
  <c r="D166" i="9" a="1"/>
  <c r="D166" i="9" s="1"/>
  <c r="D167" i="9" a="1"/>
  <c r="D167" i="9" s="1"/>
  <c r="D168" i="9" a="1"/>
  <c r="D168" i="9" s="1"/>
  <c r="D169" i="9" a="1"/>
  <c r="D169" i="9" s="1"/>
  <c r="D170" i="9" a="1"/>
  <c r="D170" i="9" s="1"/>
  <c r="D171" i="9" a="1"/>
  <c r="D171" i="9" s="1"/>
  <c r="D172" i="9" a="1"/>
  <c r="D172" i="9" s="1"/>
  <c r="D173" i="9" a="1"/>
  <c r="D173" i="9" s="1"/>
  <c r="D174" i="9" a="1"/>
  <c r="D174" i="9" s="1"/>
  <c r="D175" i="9" a="1"/>
  <c r="D175" i="9" s="1"/>
  <c r="D176" i="9" a="1"/>
  <c r="D176" i="9" s="1"/>
  <c r="D177" i="9" a="1"/>
  <c r="D177" i="9" s="1"/>
  <c r="D178" i="9" a="1"/>
  <c r="D178" i="9" s="1"/>
  <c r="D179" i="9" a="1"/>
  <c r="D179" i="9" s="1"/>
  <c r="D180" i="9" a="1"/>
  <c r="D180" i="9" s="1"/>
  <c r="D181" i="9" a="1"/>
  <c r="D181" i="9" s="1"/>
  <c r="D182" i="9" a="1"/>
  <c r="D182" i="9" s="1"/>
  <c r="D183" i="9" a="1"/>
  <c r="D183" i="9" s="1"/>
  <c r="D184" i="9" a="1"/>
  <c r="D184" i="9" s="1"/>
  <c r="D185" i="9" a="1"/>
  <c r="D185" i="9" s="1"/>
  <c r="D186" i="9" a="1"/>
  <c r="D186" i="9" s="1"/>
  <c r="D187" i="9" a="1"/>
  <c r="D187" i="9" s="1"/>
  <c r="D188" i="9" a="1"/>
  <c r="D188" i="9" s="1"/>
  <c r="D189" i="9" a="1"/>
  <c r="D189" i="9" s="1"/>
  <c r="D190" i="9" a="1"/>
  <c r="D190" i="9" s="1"/>
  <c r="D191" i="9" a="1"/>
  <c r="D191" i="9" s="1"/>
  <c r="D192" i="9" a="1"/>
  <c r="D192" i="9" s="1"/>
  <c r="D193" i="9" a="1"/>
  <c r="D193" i="9" s="1"/>
  <c r="D194" i="9" a="1"/>
  <c r="D194" i="9" s="1"/>
  <c r="D195" i="9" a="1"/>
  <c r="D195" i="9" s="1"/>
  <c r="D196" i="9" a="1"/>
  <c r="D196" i="9" s="1"/>
  <c r="D197" i="9" a="1"/>
  <c r="D197" i="9" s="1"/>
  <c r="D198" i="9" a="1"/>
  <c r="D198" i="9" s="1"/>
  <c r="D199" i="9" a="1"/>
  <c r="D199" i="9" s="1"/>
  <c r="D200" i="9" a="1"/>
  <c r="D200" i="9" s="1"/>
  <c r="D201" i="9" a="1"/>
  <c r="D201" i="9" s="1"/>
  <c r="D202" i="9" a="1"/>
  <c r="D202" i="9" s="1"/>
  <c r="D203" i="9" a="1"/>
  <c r="D203" i="9" s="1"/>
  <c r="D204" i="9" a="1"/>
  <c r="D204" i="9" s="1"/>
  <c r="D205" i="9" a="1"/>
  <c r="D205" i="9" s="1"/>
  <c r="D206" i="9" a="1"/>
  <c r="D206" i="9" s="1"/>
  <c r="D207" i="9" a="1"/>
  <c r="D207" i="9" s="1"/>
  <c r="D208" i="9" a="1"/>
  <c r="D208" i="9" s="1"/>
  <c r="D209" i="9" a="1"/>
  <c r="D209" i="9" s="1"/>
  <c r="D210" i="9" a="1"/>
  <c r="D210" i="9" s="1"/>
  <c r="D211" i="9" a="1"/>
  <c r="D211" i="9" s="1"/>
  <c r="D212" i="9" a="1"/>
  <c r="D212" i="9" s="1"/>
  <c r="D213" i="9" a="1"/>
  <c r="D213" i="9" s="1"/>
  <c r="D214" i="9" a="1"/>
  <c r="D214" i="9" s="1"/>
  <c r="D215" i="9" a="1"/>
  <c r="D215" i="9" s="1"/>
  <c r="D216" i="9" a="1"/>
  <c r="D216" i="9" s="1"/>
  <c r="D217" i="9" a="1"/>
  <c r="D217" i="9" s="1"/>
  <c r="D218" i="9" a="1"/>
  <c r="D218" i="9" s="1"/>
  <c r="D219" i="9" a="1"/>
  <c r="D219" i="9" s="1"/>
  <c r="D220" i="9" a="1"/>
  <c r="D220" i="9" s="1"/>
  <c r="D221" i="9" a="1"/>
  <c r="D221" i="9" s="1"/>
  <c r="D222" i="9" a="1"/>
  <c r="D222" i="9" s="1"/>
  <c r="D223" i="9" a="1"/>
  <c r="D223" i="9" s="1"/>
  <c r="D224" i="9" a="1"/>
  <c r="D224" i="9" s="1"/>
  <c r="D225" i="9" a="1"/>
  <c r="D225" i="9" s="1"/>
  <c r="D226" i="9" a="1"/>
  <c r="D226" i="9" s="1"/>
  <c r="D227" i="9" a="1"/>
  <c r="D227" i="9" s="1"/>
  <c r="D228" i="9" a="1"/>
  <c r="D228" i="9" s="1"/>
  <c r="D229" i="9" a="1"/>
  <c r="D229" i="9" s="1"/>
  <c r="D230" i="9" a="1"/>
  <c r="D230" i="9" s="1"/>
  <c r="D231" i="9" a="1"/>
  <c r="D231" i="9" s="1"/>
  <c r="D232" i="9" a="1"/>
  <c r="D232" i="9" s="1"/>
  <c r="D233" i="9" a="1"/>
  <c r="D233" i="9" s="1"/>
  <c r="D234" i="9" a="1"/>
  <c r="D234" i="9" s="1"/>
  <c r="D235" i="9" a="1"/>
  <c r="D235" i="9" s="1"/>
  <c r="D236" i="9" a="1"/>
  <c r="D236" i="9" s="1"/>
  <c r="D237" i="9" a="1"/>
  <c r="D237" i="9" s="1"/>
  <c r="D238" i="9" a="1"/>
  <c r="D238" i="9" s="1"/>
  <c r="D239" i="9" a="1"/>
  <c r="D239" i="9" s="1"/>
  <c r="D240" i="9" a="1"/>
  <c r="D240" i="9" s="1"/>
  <c r="D241" i="9" a="1"/>
  <c r="D241" i="9" s="1"/>
  <c r="D242" i="9" a="1"/>
  <c r="D242" i="9" s="1"/>
  <c r="D243" i="9" a="1"/>
  <c r="D243" i="9" s="1"/>
  <c r="D244" i="9" a="1"/>
  <c r="D244" i="9" s="1"/>
  <c r="D245" i="9" a="1"/>
  <c r="D245" i="9" s="1"/>
  <c r="D246" i="9" a="1"/>
  <c r="D246" i="9" s="1"/>
  <c r="D247" i="9" a="1"/>
  <c r="D247" i="9" s="1"/>
  <c r="D248" i="9" a="1"/>
  <c r="D248" i="9" s="1"/>
  <c r="D249" i="9" a="1"/>
  <c r="D249" i="9" s="1"/>
  <c r="D250" i="9" a="1"/>
  <c r="D250" i="9" s="1"/>
  <c r="D251" i="9" a="1"/>
  <c r="D251" i="9" s="1"/>
  <c r="D252" i="9" a="1"/>
  <c r="D252" i="9" s="1"/>
  <c r="D253" i="9" a="1"/>
  <c r="D253" i="9" s="1"/>
  <c r="D254" i="9" a="1"/>
  <c r="D254" i="9" s="1"/>
  <c r="D255" i="9" a="1"/>
  <c r="D255" i="9" s="1"/>
  <c r="D256" i="9" a="1"/>
  <c r="D256" i="9" s="1"/>
  <c r="D257" i="9" a="1"/>
  <c r="D257" i="9" s="1"/>
  <c r="D258" i="9" a="1"/>
  <c r="D258" i="9" s="1"/>
  <c r="D259" i="9" a="1"/>
  <c r="D259" i="9" s="1"/>
  <c r="D260" i="9" a="1"/>
  <c r="D260" i="9" s="1"/>
  <c r="D261" i="9" a="1"/>
  <c r="D261" i="9" s="1"/>
  <c r="D262" i="9" a="1"/>
  <c r="D262" i="9" s="1"/>
  <c r="D263" i="9" a="1"/>
  <c r="D263" i="9" s="1"/>
  <c r="D264" i="9" a="1"/>
  <c r="D264" i="9" s="1"/>
  <c r="D265" i="9" a="1"/>
  <c r="D265" i="9" s="1"/>
  <c r="D266" i="9" a="1"/>
  <c r="D266" i="9" s="1"/>
  <c r="D267" i="9" a="1"/>
  <c r="D267" i="9" s="1"/>
  <c r="D268" i="9" a="1"/>
  <c r="D268" i="9" s="1"/>
  <c r="D269" i="9" a="1"/>
  <c r="D269" i="9" s="1"/>
  <c r="D270" i="9" a="1"/>
  <c r="D270" i="9" s="1"/>
  <c r="D271" i="9" a="1"/>
  <c r="D271" i="9" s="1"/>
  <c r="D272" i="9" a="1"/>
  <c r="D272" i="9" s="1"/>
  <c r="D273" i="9" a="1"/>
  <c r="D273" i="9" s="1"/>
  <c r="D274" i="9" a="1"/>
  <c r="D274" i="9" s="1"/>
  <c r="D275" i="9" a="1"/>
  <c r="D275" i="9" s="1"/>
  <c r="D276" i="9" a="1"/>
  <c r="D276" i="9" s="1"/>
  <c r="D277" i="9" a="1"/>
  <c r="D277" i="9" s="1"/>
  <c r="D278" i="9" a="1"/>
  <c r="D278" i="9" s="1"/>
  <c r="D279" i="9" a="1"/>
  <c r="D279" i="9" s="1"/>
  <c r="D280" i="9" a="1"/>
  <c r="D280" i="9" s="1"/>
  <c r="D281" i="9" a="1"/>
  <c r="D281" i="9" s="1"/>
  <c r="D282" i="9" a="1"/>
  <c r="D282" i="9" s="1"/>
  <c r="D283" i="9" a="1"/>
  <c r="D283" i="9" s="1"/>
  <c r="D284" i="9" a="1"/>
  <c r="D284" i="9" s="1"/>
  <c r="D285" i="9" a="1"/>
  <c r="D285" i="9" s="1"/>
  <c r="D286" i="9" a="1"/>
  <c r="D286" i="9" s="1"/>
  <c r="D287" i="9" a="1"/>
  <c r="D287" i="9" s="1"/>
  <c r="D288" i="9" a="1"/>
  <c r="D288" i="9" s="1"/>
  <c r="D289" i="9" a="1"/>
  <c r="D289" i="9" s="1"/>
  <c r="D290" i="9" a="1"/>
  <c r="D290" i="9" s="1"/>
  <c r="D291" i="9" a="1"/>
  <c r="D291" i="9" s="1"/>
  <c r="D292" i="9" a="1"/>
  <c r="D292" i="9" s="1"/>
  <c r="D293" i="9" a="1"/>
  <c r="D293" i="9" s="1"/>
  <c r="D294" i="9" a="1"/>
  <c r="D294" i="9" s="1"/>
  <c r="D295" i="9" a="1"/>
  <c r="D295" i="9" s="1"/>
  <c r="D296" i="9" a="1"/>
  <c r="D296" i="9" s="1"/>
  <c r="D297" i="9" a="1"/>
  <c r="D297" i="9" s="1"/>
  <c r="D298" i="9" a="1"/>
  <c r="D298" i="9" s="1"/>
  <c r="D299" i="9" a="1"/>
  <c r="D299" i="9" s="1"/>
  <c r="D300" i="9" a="1"/>
  <c r="D300" i="9" s="1"/>
  <c r="D301" i="9" a="1"/>
  <c r="D301" i="9" s="1"/>
  <c r="D302" i="9" a="1"/>
  <c r="D302" i="9" s="1"/>
  <c r="D303" i="9" a="1"/>
  <c r="D303" i="9" s="1"/>
  <c r="D304" i="9" a="1"/>
  <c r="D304" i="9" s="1"/>
  <c r="D305" i="9" a="1"/>
  <c r="D305" i="9" s="1"/>
  <c r="D306" i="9" a="1"/>
  <c r="D306" i="9" s="1"/>
  <c r="D307" i="9" a="1"/>
  <c r="D307" i="9" s="1"/>
  <c r="D308" i="9" a="1"/>
  <c r="D308" i="9" s="1"/>
  <c r="D309" i="9" a="1"/>
  <c r="D309" i="9" s="1"/>
  <c r="D310" i="9" a="1"/>
  <c r="D310" i="9" s="1"/>
  <c r="D311" i="9" a="1"/>
  <c r="D311" i="9" s="1"/>
  <c r="D312" i="9" a="1"/>
  <c r="D312" i="9" s="1"/>
  <c r="D313" i="9" a="1"/>
  <c r="D313" i="9" s="1"/>
  <c r="D314" i="9" a="1"/>
  <c r="D314" i="9" s="1"/>
  <c r="D315" i="9" a="1"/>
  <c r="D315" i="9" s="1"/>
  <c r="D316" i="9" a="1"/>
  <c r="D316" i="9" s="1"/>
  <c r="D317" i="9" a="1"/>
  <c r="D317" i="9" s="1"/>
  <c r="D318" i="9" a="1"/>
  <c r="D318" i="9" s="1"/>
  <c r="D319" i="9" a="1"/>
  <c r="D319" i="9" s="1"/>
  <c r="D320" i="9" a="1"/>
  <c r="D320" i="9" s="1"/>
  <c r="D321" i="9" a="1"/>
  <c r="D321" i="9" s="1"/>
  <c r="D322" i="9" a="1"/>
  <c r="D322" i="9" s="1"/>
  <c r="D5" i="9" a="1"/>
  <c r="D5" i="9" s="1"/>
  <c r="E6" i="3" a="1"/>
  <c r="E6" i="3" s="1"/>
  <c r="E7" i="3" a="1"/>
  <c r="E7" i="3" s="1"/>
  <c r="E8" i="3" a="1"/>
  <c r="E8" i="3" s="1"/>
  <c r="E9" i="3" a="1"/>
  <c r="E9" i="3" s="1"/>
  <c r="E10" i="3" a="1"/>
  <c r="E10" i="3" s="1"/>
  <c r="E11" i="3" a="1"/>
  <c r="E11" i="3" s="1"/>
  <c r="E12" i="3" a="1"/>
  <c r="E12" i="3" s="1"/>
  <c r="E13" i="3" a="1"/>
  <c r="E13" i="3" s="1"/>
  <c r="E14" i="3" a="1"/>
  <c r="E14" i="3" s="1"/>
  <c r="E15" i="3" a="1"/>
  <c r="E15" i="3" s="1"/>
  <c r="E16" i="3" a="1"/>
  <c r="E16" i="3" s="1"/>
  <c r="E17" i="3" a="1"/>
  <c r="E17" i="3" s="1"/>
  <c r="E18" i="3" a="1"/>
  <c r="E18" i="3" s="1"/>
  <c r="E19" i="3" a="1"/>
  <c r="E19" i="3" s="1"/>
  <c r="E20" i="3" a="1"/>
  <c r="E20" i="3" s="1"/>
  <c r="E21" i="3" a="1"/>
  <c r="E21" i="3" s="1"/>
  <c r="E22" i="3" a="1"/>
  <c r="E22" i="3" s="1"/>
  <c r="E23" i="3" a="1"/>
  <c r="E23" i="3" s="1"/>
  <c r="E24" i="3" a="1"/>
  <c r="E24" i="3" s="1"/>
  <c r="E25" i="3" a="1"/>
  <c r="E25" i="3" s="1"/>
  <c r="E26" i="3" a="1"/>
  <c r="E26" i="3" s="1"/>
  <c r="E27" i="3" a="1"/>
  <c r="E27" i="3" s="1"/>
  <c r="E28" i="3" a="1"/>
  <c r="E28" i="3" s="1"/>
  <c r="E29" i="3" a="1"/>
  <c r="E29" i="3" s="1"/>
  <c r="E30" i="3" a="1"/>
  <c r="E30" i="3" s="1"/>
  <c r="E31" i="3" a="1"/>
  <c r="E31" i="3" s="1"/>
  <c r="E32" i="3" a="1"/>
  <c r="E32" i="3" s="1"/>
  <c r="E33" i="3" a="1"/>
  <c r="E33" i="3" s="1"/>
  <c r="E34" i="3" a="1"/>
  <c r="E34" i="3" s="1"/>
  <c r="E35" i="3" a="1"/>
  <c r="E35" i="3" s="1"/>
  <c r="E36" i="3" a="1"/>
  <c r="E36" i="3" s="1"/>
  <c r="E37" i="3" a="1"/>
  <c r="E37" i="3" s="1"/>
  <c r="E38" i="3" a="1"/>
  <c r="E38" i="3" s="1"/>
  <c r="E39" i="3" a="1"/>
  <c r="E39" i="3" s="1"/>
  <c r="E40" i="3" a="1"/>
  <c r="E40" i="3" s="1"/>
  <c r="E41" i="3" a="1"/>
  <c r="E41" i="3" s="1"/>
  <c r="E42" i="3" a="1"/>
  <c r="E42" i="3" s="1"/>
  <c r="E43" i="3" a="1"/>
  <c r="E43" i="3" s="1"/>
  <c r="E44" i="3" a="1"/>
  <c r="E44" i="3" s="1"/>
  <c r="E45" i="3" a="1"/>
  <c r="E45" i="3" s="1"/>
  <c r="E46" i="3" a="1"/>
  <c r="E46" i="3" s="1"/>
  <c r="E47" i="3" a="1"/>
  <c r="E47" i="3" s="1"/>
  <c r="E48" i="3" a="1"/>
  <c r="E48" i="3" s="1"/>
  <c r="E49" i="3" a="1"/>
  <c r="E49" i="3" s="1"/>
  <c r="E50" i="3" a="1"/>
  <c r="E50" i="3" s="1"/>
  <c r="E51" i="3" a="1"/>
  <c r="E51" i="3" s="1"/>
  <c r="E52" i="3" a="1"/>
  <c r="E52" i="3" s="1"/>
  <c r="E53" i="3" a="1"/>
  <c r="E53" i="3" s="1"/>
  <c r="E54" i="3" a="1"/>
  <c r="E54" i="3" s="1"/>
  <c r="E55" i="3" a="1"/>
  <c r="E55" i="3" s="1"/>
  <c r="E56" i="3" a="1"/>
  <c r="E56" i="3" s="1"/>
  <c r="E57" i="3" a="1"/>
  <c r="E57" i="3" s="1"/>
  <c r="E58" i="3" a="1"/>
  <c r="E58" i="3" s="1"/>
  <c r="E59" i="3" a="1"/>
  <c r="E59" i="3" s="1"/>
  <c r="E60" i="3" a="1"/>
  <c r="E60" i="3" s="1"/>
  <c r="E61" i="3" a="1"/>
  <c r="E61" i="3" s="1"/>
  <c r="E62" i="3" a="1"/>
  <c r="E62" i="3" s="1"/>
  <c r="E63" i="3" a="1"/>
  <c r="E63" i="3" s="1"/>
  <c r="E64" i="3" a="1"/>
  <c r="E64" i="3" s="1"/>
  <c r="E65" i="3" a="1"/>
  <c r="E65" i="3" s="1"/>
  <c r="E66" i="3" a="1"/>
  <c r="E66" i="3" s="1"/>
  <c r="E67" i="3" a="1"/>
  <c r="E67" i="3" s="1"/>
  <c r="E68" i="3" a="1"/>
  <c r="E68" i="3" s="1"/>
  <c r="E69" i="3" a="1"/>
  <c r="E69" i="3" s="1"/>
  <c r="E70" i="3" a="1"/>
  <c r="E70" i="3" s="1"/>
  <c r="E71" i="3" a="1"/>
  <c r="E71" i="3" s="1"/>
  <c r="E72" i="3" a="1"/>
  <c r="E72" i="3" s="1"/>
  <c r="E73" i="3" a="1"/>
  <c r="E73" i="3" s="1"/>
  <c r="E74" i="3" a="1"/>
  <c r="E74" i="3" s="1"/>
  <c r="E75" i="3" a="1"/>
  <c r="E75" i="3" s="1"/>
  <c r="E76" i="3" a="1"/>
  <c r="E76" i="3" s="1"/>
  <c r="E77" i="3" a="1"/>
  <c r="E77" i="3" s="1"/>
  <c r="E78" i="3" a="1"/>
  <c r="E78" i="3" s="1"/>
  <c r="E79" i="3" a="1"/>
  <c r="E79" i="3" s="1"/>
  <c r="E80" i="3" a="1"/>
  <c r="E80" i="3" s="1"/>
  <c r="E81" i="3" a="1"/>
  <c r="E81" i="3" s="1"/>
  <c r="E82" i="3" a="1"/>
  <c r="E82" i="3" s="1"/>
  <c r="E83" i="3" a="1"/>
  <c r="E83" i="3" s="1"/>
  <c r="E84" i="3" a="1"/>
  <c r="E84" i="3" s="1"/>
  <c r="E85" i="3" a="1"/>
  <c r="E85" i="3" s="1"/>
  <c r="E86" i="3" a="1"/>
  <c r="E86" i="3" s="1"/>
  <c r="E87" i="3" a="1"/>
  <c r="E87" i="3" s="1"/>
  <c r="E88" i="3" a="1"/>
  <c r="E88" i="3" s="1"/>
  <c r="E89" i="3" a="1"/>
  <c r="E89" i="3" s="1"/>
  <c r="E90" i="3" a="1"/>
  <c r="E90" i="3" s="1"/>
  <c r="E91" i="3" a="1"/>
  <c r="E91" i="3" s="1"/>
  <c r="E92" i="3" a="1"/>
  <c r="E92" i="3" s="1"/>
  <c r="E93" i="3" a="1"/>
  <c r="E93" i="3" s="1"/>
  <c r="E94" i="3" a="1"/>
  <c r="E94" i="3" s="1"/>
  <c r="E95" i="3" a="1"/>
  <c r="E95" i="3" s="1"/>
  <c r="E96" i="3" a="1"/>
  <c r="E96" i="3" s="1"/>
  <c r="E97" i="3" a="1"/>
  <c r="E97" i="3" s="1"/>
  <c r="E98" i="3" a="1"/>
  <c r="E98" i="3" s="1"/>
  <c r="E99" i="3" a="1"/>
  <c r="E99" i="3" s="1"/>
  <c r="E100" i="3" a="1"/>
  <c r="E100" i="3" s="1"/>
  <c r="E101" i="3" a="1"/>
  <c r="E101" i="3" s="1"/>
  <c r="E102" i="3" a="1"/>
  <c r="E102" i="3" s="1"/>
  <c r="E103" i="3" a="1"/>
  <c r="E103" i="3" s="1"/>
  <c r="E104" i="3" a="1"/>
  <c r="E104" i="3" s="1"/>
  <c r="E105" i="3" a="1"/>
  <c r="E105" i="3" s="1"/>
  <c r="E106" i="3" a="1"/>
  <c r="E106" i="3" s="1"/>
  <c r="E107" i="3" a="1"/>
  <c r="E107" i="3" s="1"/>
  <c r="E108" i="3" a="1"/>
  <c r="E108" i="3" s="1"/>
  <c r="E109" i="3" a="1"/>
  <c r="E109" i="3" s="1"/>
  <c r="E110" i="3" a="1"/>
  <c r="E110" i="3" s="1"/>
  <c r="E111" i="3" a="1"/>
  <c r="E111" i="3" s="1"/>
  <c r="E112" i="3" a="1"/>
  <c r="E112" i="3" s="1"/>
  <c r="E113" i="3" a="1"/>
  <c r="E113" i="3" s="1"/>
  <c r="E114" i="3" a="1"/>
  <c r="E114" i="3" s="1"/>
  <c r="E115" i="3" a="1"/>
  <c r="E115" i="3" s="1"/>
  <c r="E116" i="3" a="1"/>
  <c r="E116" i="3" s="1"/>
  <c r="E117" i="3" a="1"/>
  <c r="E117" i="3" s="1"/>
  <c r="E118" i="3" a="1"/>
  <c r="E118" i="3" s="1"/>
  <c r="E119" i="3" a="1"/>
  <c r="E119" i="3" s="1"/>
  <c r="E120" i="3" a="1"/>
  <c r="E120" i="3" s="1"/>
  <c r="E121" i="3" a="1"/>
  <c r="E121" i="3" s="1"/>
  <c r="E122" i="3" a="1"/>
  <c r="E122" i="3" s="1"/>
  <c r="E123" i="3" a="1"/>
  <c r="E123" i="3" s="1"/>
  <c r="E124" i="3" a="1"/>
  <c r="E124" i="3" s="1"/>
  <c r="E125" i="3" a="1"/>
  <c r="E125" i="3" s="1"/>
  <c r="E126" i="3" a="1"/>
  <c r="E126" i="3" s="1"/>
  <c r="E127" i="3" a="1"/>
  <c r="E127" i="3" s="1"/>
  <c r="E128" i="3" a="1"/>
  <c r="E128" i="3" s="1"/>
  <c r="E129" i="3" a="1"/>
  <c r="E129" i="3" s="1"/>
  <c r="E130" i="3" a="1"/>
  <c r="E130" i="3" s="1"/>
  <c r="E131" i="3" a="1"/>
  <c r="E131" i="3" s="1"/>
  <c r="E132" i="3" a="1"/>
  <c r="E132" i="3" s="1"/>
  <c r="E133" i="3" a="1"/>
  <c r="E133" i="3" s="1"/>
  <c r="E134" i="3" a="1"/>
  <c r="E134" i="3" s="1"/>
  <c r="E135" i="3" a="1"/>
  <c r="E135" i="3" s="1"/>
  <c r="E136" i="3" a="1"/>
  <c r="E136" i="3" s="1"/>
  <c r="E137" i="3" a="1"/>
  <c r="E137" i="3" s="1"/>
  <c r="E138" i="3" a="1"/>
  <c r="E138" i="3" s="1"/>
  <c r="E139" i="3" a="1"/>
  <c r="E139" i="3" s="1"/>
  <c r="E140" i="3" a="1"/>
  <c r="E140" i="3" s="1"/>
  <c r="E141" i="3" a="1"/>
  <c r="E141" i="3" s="1"/>
  <c r="E142" i="3" a="1"/>
  <c r="E142" i="3" s="1"/>
  <c r="E143" i="3" a="1"/>
  <c r="E143" i="3" s="1"/>
  <c r="E144" i="3" a="1"/>
  <c r="E144" i="3" s="1"/>
  <c r="E145" i="3" a="1"/>
  <c r="E145" i="3" s="1"/>
  <c r="E146" i="3" a="1"/>
  <c r="E146" i="3" s="1"/>
  <c r="E147" i="3" a="1"/>
  <c r="E147" i="3" s="1"/>
  <c r="E148" i="3" a="1"/>
  <c r="E148" i="3" s="1"/>
  <c r="E149" i="3" a="1"/>
  <c r="E149" i="3" s="1"/>
  <c r="E150" i="3" a="1"/>
  <c r="E150" i="3" s="1"/>
  <c r="E151" i="3" a="1"/>
  <c r="E151" i="3" s="1"/>
  <c r="E152" i="3" a="1"/>
  <c r="E152" i="3" s="1"/>
  <c r="E153" i="3" a="1"/>
  <c r="E153" i="3" s="1"/>
  <c r="E154" i="3" a="1"/>
  <c r="E154" i="3" s="1"/>
  <c r="E155" i="3" a="1"/>
  <c r="E155" i="3" s="1"/>
  <c r="E156" i="3" a="1"/>
  <c r="E156" i="3" s="1"/>
  <c r="E157" i="3" a="1"/>
  <c r="E157" i="3" s="1"/>
  <c r="E158" i="3" a="1"/>
  <c r="E158" i="3" s="1"/>
  <c r="E159" i="3" a="1"/>
  <c r="E159" i="3" s="1"/>
  <c r="E160" i="3" a="1"/>
  <c r="E160" i="3" s="1"/>
  <c r="E161" i="3" a="1"/>
  <c r="E161" i="3" s="1"/>
  <c r="E162" i="3" a="1"/>
  <c r="E162" i="3" s="1"/>
  <c r="E163" i="3" a="1"/>
  <c r="E163" i="3" s="1"/>
  <c r="E164" i="3" a="1"/>
  <c r="E164" i="3" s="1"/>
  <c r="E165" i="3" a="1"/>
  <c r="E165" i="3" s="1"/>
  <c r="E166" i="3" a="1"/>
  <c r="E166" i="3" s="1"/>
  <c r="E167" i="3" a="1"/>
  <c r="E167" i="3" s="1"/>
  <c r="E168" i="3" a="1"/>
  <c r="E168" i="3" s="1"/>
  <c r="E169" i="3" a="1"/>
  <c r="E169" i="3" s="1"/>
  <c r="E170" i="3" a="1"/>
  <c r="E170" i="3" s="1"/>
  <c r="E171" i="3" a="1"/>
  <c r="E171" i="3" s="1"/>
  <c r="E172" i="3" a="1"/>
  <c r="E172" i="3" s="1"/>
  <c r="E173" i="3" a="1"/>
  <c r="E173" i="3" s="1"/>
  <c r="E174" i="3" a="1"/>
  <c r="E174" i="3" s="1"/>
  <c r="E175" i="3" a="1"/>
  <c r="E175" i="3" s="1"/>
  <c r="E176" i="3" a="1"/>
  <c r="E176" i="3" s="1"/>
  <c r="E177" i="3" a="1"/>
  <c r="E177" i="3" s="1"/>
  <c r="E178" i="3" a="1"/>
  <c r="E178" i="3" s="1"/>
  <c r="E179" i="3" a="1"/>
  <c r="E179" i="3" s="1"/>
  <c r="E180" i="3" a="1"/>
  <c r="E180" i="3" s="1"/>
  <c r="E181" i="3" a="1"/>
  <c r="E181" i="3" s="1"/>
  <c r="E182" i="3" a="1"/>
  <c r="E182" i="3" s="1"/>
  <c r="E183" i="3" a="1"/>
  <c r="E183" i="3" s="1"/>
  <c r="E184" i="3" a="1"/>
  <c r="E184" i="3" s="1"/>
  <c r="E185" i="3" a="1"/>
  <c r="E185" i="3" s="1"/>
  <c r="E186" i="3" a="1"/>
  <c r="E186" i="3" s="1"/>
  <c r="E187" i="3" a="1"/>
  <c r="E187" i="3" s="1"/>
  <c r="E188" i="3" a="1"/>
  <c r="E188" i="3" s="1"/>
  <c r="E189" i="3" a="1"/>
  <c r="E189" i="3" s="1"/>
  <c r="E190" i="3" a="1"/>
  <c r="E190" i="3" s="1"/>
  <c r="E191" i="3" a="1"/>
  <c r="E191" i="3" s="1"/>
  <c r="E192" i="3" a="1"/>
  <c r="E192" i="3" s="1"/>
  <c r="E193" i="3" a="1"/>
  <c r="E193" i="3" s="1"/>
  <c r="E194" i="3" a="1"/>
  <c r="E194" i="3" s="1"/>
  <c r="E195" i="3" a="1"/>
  <c r="E195" i="3" s="1"/>
  <c r="E196" i="3" a="1"/>
  <c r="E196" i="3" s="1"/>
  <c r="E197" i="3" a="1"/>
  <c r="E197" i="3" s="1"/>
  <c r="E198" i="3" a="1"/>
  <c r="E198" i="3" s="1"/>
  <c r="E199" i="3" a="1"/>
  <c r="E199" i="3" s="1"/>
  <c r="E200" i="3" a="1"/>
  <c r="E200" i="3" s="1"/>
  <c r="E201" i="3" a="1"/>
  <c r="E201" i="3" s="1"/>
  <c r="E202" i="3" a="1"/>
  <c r="E202" i="3" s="1"/>
  <c r="E203" i="3" a="1"/>
  <c r="E203" i="3" s="1"/>
  <c r="E204" i="3" a="1"/>
  <c r="E204" i="3" s="1"/>
  <c r="E205" i="3" a="1"/>
  <c r="E205" i="3" s="1"/>
  <c r="E206" i="3" a="1"/>
  <c r="E206" i="3" s="1"/>
  <c r="E207" i="3" a="1"/>
  <c r="E207" i="3" s="1"/>
  <c r="E208" i="3" a="1"/>
  <c r="E208" i="3" s="1"/>
  <c r="E209" i="3" a="1"/>
  <c r="E209" i="3" s="1"/>
  <c r="E210" i="3" a="1"/>
  <c r="E210" i="3" s="1"/>
  <c r="E211" i="3" a="1"/>
  <c r="E211" i="3" s="1"/>
  <c r="E212" i="3" a="1"/>
  <c r="E212" i="3" s="1"/>
  <c r="E213" i="3" a="1"/>
  <c r="E213" i="3" s="1"/>
  <c r="E214" i="3" a="1"/>
  <c r="E214" i="3" s="1"/>
  <c r="E215" i="3" a="1"/>
  <c r="E215" i="3" s="1"/>
  <c r="E216" i="3" a="1"/>
  <c r="E216" i="3" s="1"/>
  <c r="E217" i="3" a="1"/>
  <c r="E217" i="3" s="1"/>
  <c r="E218" i="3" a="1"/>
  <c r="E218" i="3" s="1"/>
  <c r="E219" i="3" a="1"/>
  <c r="E219" i="3" s="1"/>
  <c r="E220" i="3" a="1"/>
  <c r="E220" i="3" s="1"/>
  <c r="E221" i="3" a="1"/>
  <c r="E221" i="3" s="1"/>
  <c r="E222" i="3" a="1"/>
  <c r="E222" i="3" s="1"/>
  <c r="E223" i="3" a="1"/>
  <c r="E223" i="3" s="1"/>
  <c r="E224" i="3" a="1"/>
  <c r="E224" i="3" s="1"/>
  <c r="E225" i="3" a="1"/>
  <c r="E225" i="3" s="1"/>
  <c r="E226" i="3" a="1"/>
  <c r="E226" i="3" s="1"/>
  <c r="E227" i="3" a="1"/>
  <c r="E227" i="3" s="1"/>
  <c r="E228" i="3" a="1"/>
  <c r="E228" i="3" s="1"/>
  <c r="E229" i="3" a="1"/>
  <c r="E229" i="3" s="1"/>
  <c r="E230" i="3" a="1"/>
  <c r="E230" i="3" s="1"/>
  <c r="E231" i="3" a="1"/>
  <c r="E231" i="3" s="1"/>
  <c r="E232" i="3" a="1"/>
  <c r="E232" i="3" s="1"/>
  <c r="E233" i="3" a="1"/>
  <c r="E233" i="3" s="1"/>
  <c r="E234" i="3" a="1"/>
  <c r="E234" i="3" s="1"/>
  <c r="E235" i="3" a="1"/>
  <c r="E235" i="3" s="1"/>
  <c r="E236" i="3" a="1"/>
  <c r="E236" i="3" s="1"/>
  <c r="E237" i="3" a="1"/>
  <c r="E237" i="3" s="1"/>
  <c r="E238" i="3" a="1"/>
  <c r="E238" i="3" s="1"/>
  <c r="E239" i="3" a="1"/>
  <c r="E239" i="3" s="1"/>
  <c r="E240" i="3" a="1"/>
  <c r="E240" i="3" s="1"/>
  <c r="E241" i="3" a="1"/>
  <c r="E241" i="3" s="1"/>
  <c r="E242" i="3" a="1"/>
  <c r="E242" i="3" s="1"/>
  <c r="E243" i="3" a="1"/>
  <c r="E243" i="3" s="1"/>
  <c r="E244" i="3" a="1"/>
  <c r="E244" i="3" s="1"/>
  <c r="E245" i="3" a="1"/>
  <c r="E245" i="3" s="1"/>
  <c r="E246" i="3" a="1"/>
  <c r="E246" i="3" s="1"/>
  <c r="E247" i="3" a="1"/>
  <c r="E247" i="3" s="1"/>
  <c r="E248" i="3" a="1"/>
  <c r="E248" i="3" s="1"/>
  <c r="E249" i="3" a="1"/>
  <c r="E249" i="3" s="1"/>
  <c r="E250" i="3" a="1"/>
  <c r="E250" i="3" s="1"/>
  <c r="E251" i="3" a="1"/>
  <c r="E251" i="3" s="1"/>
  <c r="E252" i="3" a="1"/>
  <c r="E252" i="3" s="1"/>
  <c r="E253" i="3" a="1"/>
  <c r="E253" i="3" s="1"/>
  <c r="E254" i="3" a="1"/>
  <c r="E254" i="3" s="1"/>
  <c r="E255" i="3" a="1"/>
  <c r="E255" i="3" s="1"/>
  <c r="E256" i="3" a="1"/>
  <c r="E256" i="3" s="1"/>
  <c r="E257" i="3" a="1"/>
  <c r="E257" i="3" s="1"/>
  <c r="E258" i="3" a="1"/>
  <c r="E258" i="3" s="1"/>
  <c r="E259" i="3" a="1"/>
  <c r="E259" i="3" s="1"/>
  <c r="E260" i="3" a="1"/>
  <c r="E260" i="3" s="1"/>
  <c r="E261" i="3" a="1"/>
  <c r="E261" i="3" s="1"/>
  <c r="E262" i="3" a="1"/>
  <c r="E262" i="3" s="1"/>
  <c r="E263" i="3" a="1"/>
  <c r="E263" i="3" s="1"/>
  <c r="E264" i="3" a="1"/>
  <c r="E264" i="3" s="1"/>
  <c r="E265" i="3" a="1"/>
  <c r="E265" i="3" s="1"/>
  <c r="E266" i="3" a="1"/>
  <c r="E266" i="3" s="1"/>
  <c r="E267" i="3" a="1"/>
  <c r="E267" i="3" s="1"/>
  <c r="E268" i="3" a="1"/>
  <c r="E268" i="3" s="1"/>
  <c r="E269" i="3" a="1"/>
  <c r="E269" i="3" s="1"/>
  <c r="E270" i="3" a="1"/>
  <c r="E270" i="3" s="1"/>
  <c r="E271" i="3" a="1"/>
  <c r="E271" i="3" s="1"/>
  <c r="E272" i="3" a="1"/>
  <c r="E272" i="3" s="1"/>
  <c r="E273" i="3" a="1"/>
  <c r="E273" i="3" s="1"/>
  <c r="E274" i="3" a="1"/>
  <c r="E274" i="3" s="1"/>
  <c r="E275" i="3" a="1"/>
  <c r="E275" i="3" s="1"/>
  <c r="E276" i="3" a="1"/>
  <c r="E276" i="3" s="1"/>
  <c r="E277" i="3" a="1"/>
  <c r="E277" i="3" s="1"/>
  <c r="E278" i="3" a="1"/>
  <c r="E278" i="3" s="1"/>
  <c r="E279" i="3" a="1"/>
  <c r="E279" i="3" s="1"/>
  <c r="E280" i="3" a="1"/>
  <c r="E280" i="3" s="1"/>
  <c r="E281" i="3" a="1"/>
  <c r="E281" i="3" s="1"/>
  <c r="E282" i="3" a="1"/>
  <c r="E282" i="3" s="1"/>
  <c r="E283" i="3" a="1"/>
  <c r="E283" i="3" s="1"/>
  <c r="E284" i="3" a="1"/>
  <c r="E284" i="3" s="1"/>
  <c r="E285" i="3" a="1"/>
  <c r="E285" i="3" s="1"/>
  <c r="E286" i="3" a="1"/>
  <c r="E286" i="3" s="1"/>
  <c r="E287" i="3" a="1"/>
  <c r="E287" i="3" s="1"/>
  <c r="E288" i="3" a="1"/>
  <c r="E288" i="3" s="1"/>
  <c r="E289" i="3" a="1"/>
  <c r="E289" i="3" s="1"/>
  <c r="E290" i="3" a="1"/>
  <c r="E290" i="3" s="1"/>
  <c r="E291" i="3" a="1"/>
  <c r="E291" i="3" s="1"/>
  <c r="E292" i="3" a="1"/>
  <c r="E292" i="3" s="1"/>
  <c r="E293" i="3" a="1"/>
  <c r="E293" i="3" s="1"/>
  <c r="E294" i="3" a="1"/>
  <c r="E294" i="3" s="1"/>
  <c r="E295" i="3" a="1"/>
  <c r="E295" i="3" s="1"/>
  <c r="E296" i="3" a="1"/>
  <c r="E296" i="3" s="1"/>
  <c r="E297" i="3" a="1"/>
  <c r="E297" i="3" s="1"/>
  <c r="E298" i="3" a="1"/>
  <c r="E298" i="3" s="1"/>
  <c r="E299" i="3" a="1"/>
  <c r="E299" i="3" s="1"/>
  <c r="E300" i="3" a="1"/>
  <c r="E300" i="3" s="1"/>
  <c r="E301" i="3" a="1"/>
  <c r="E301" i="3" s="1"/>
  <c r="E302" i="3" a="1"/>
  <c r="E302" i="3" s="1"/>
  <c r="E303" i="3" a="1"/>
  <c r="E303" i="3" s="1"/>
  <c r="E304" i="3" a="1"/>
  <c r="E304" i="3" s="1"/>
  <c r="E305" i="3" a="1"/>
  <c r="E305" i="3" s="1"/>
  <c r="E306" i="3" a="1"/>
  <c r="E306" i="3" s="1"/>
  <c r="E307" i="3" a="1"/>
  <c r="E307" i="3" s="1"/>
  <c r="E308" i="3" a="1"/>
  <c r="E308" i="3" s="1"/>
  <c r="E309" i="3" a="1"/>
  <c r="E309" i="3" s="1"/>
  <c r="E310" i="3" a="1"/>
  <c r="E310" i="3" s="1"/>
  <c r="E311" i="3" a="1"/>
  <c r="E311" i="3" s="1"/>
  <c r="E312" i="3" a="1"/>
  <c r="E312" i="3" s="1"/>
  <c r="E313" i="3" a="1"/>
  <c r="E313" i="3" s="1"/>
  <c r="E314" i="3" a="1"/>
  <c r="E314" i="3" s="1"/>
  <c r="E315" i="3" a="1"/>
  <c r="E315" i="3" s="1"/>
  <c r="E316" i="3" a="1"/>
  <c r="E316" i="3" s="1"/>
  <c r="E317" i="3" a="1"/>
  <c r="E317" i="3" s="1"/>
  <c r="E318" i="3" a="1"/>
  <c r="E318" i="3" s="1"/>
  <c r="E319" i="3" a="1"/>
  <c r="E319" i="3" s="1"/>
  <c r="E320" i="3" a="1"/>
  <c r="E320" i="3" s="1"/>
  <c r="E321" i="3" a="1"/>
  <c r="E321" i="3" s="1"/>
  <c r="E322" i="3" a="1"/>
  <c r="E322" i="3" s="1"/>
  <c r="E323" i="3" a="1"/>
  <c r="E323" i="3" s="1"/>
  <c r="E324" i="3" a="1"/>
  <c r="E324" i="3" s="1"/>
  <c r="E325" i="3" a="1"/>
  <c r="E325" i="3" s="1"/>
  <c r="E5" i="3" a="1"/>
  <c r="E5" i="3" s="1"/>
  <c r="AC6" i="6"/>
  <c r="AD6" i="6"/>
  <c r="AC7" i="6"/>
  <c r="AD7" i="6"/>
  <c r="AC8" i="6"/>
  <c r="AD8" i="6"/>
  <c r="AC9" i="6"/>
  <c r="AD9" i="6"/>
  <c r="AC10" i="6"/>
  <c r="AD10" i="6"/>
  <c r="AC11" i="6"/>
  <c r="AD11" i="6"/>
  <c r="AC12" i="6"/>
  <c r="AD12" i="6"/>
  <c r="AC13" i="6"/>
  <c r="AD13" i="6"/>
  <c r="AC14" i="6"/>
  <c r="AD14" i="6"/>
  <c r="AC15" i="6"/>
  <c r="AD15" i="6"/>
  <c r="AC16" i="6"/>
  <c r="AD16" i="6"/>
  <c r="AC17" i="6"/>
  <c r="AD17" i="6"/>
  <c r="AC18" i="6"/>
  <c r="AD18" i="6"/>
  <c r="AC19" i="6"/>
  <c r="AD19" i="6"/>
  <c r="AC20" i="6"/>
  <c r="AD20" i="6"/>
  <c r="AC21" i="6"/>
  <c r="AD21" i="6"/>
  <c r="AC22" i="6"/>
  <c r="AD22" i="6"/>
  <c r="AC23" i="6"/>
  <c r="AD23" i="6"/>
  <c r="AC24" i="6"/>
  <c r="AD24" i="6"/>
  <c r="AC25" i="6"/>
  <c r="AD25" i="6"/>
  <c r="AC26" i="6"/>
  <c r="AD26" i="6"/>
  <c r="AC27" i="6"/>
  <c r="AD27" i="6"/>
  <c r="AC28" i="6"/>
  <c r="AD28" i="6"/>
  <c r="AC29" i="6"/>
  <c r="AD29" i="6"/>
  <c r="AC30" i="6"/>
  <c r="AD30" i="6"/>
  <c r="AC31" i="6"/>
  <c r="AD31" i="6"/>
  <c r="AC32" i="6"/>
  <c r="AD32" i="6"/>
  <c r="AC33" i="6"/>
  <c r="AD33" i="6"/>
  <c r="AC34" i="6"/>
  <c r="AD34" i="6"/>
  <c r="AC35" i="6"/>
  <c r="AD35" i="6"/>
  <c r="AC36" i="6"/>
  <c r="AD36" i="6"/>
  <c r="AC37" i="6"/>
  <c r="AD37" i="6"/>
  <c r="AC38" i="6"/>
  <c r="AD38" i="6"/>
  <c r="AC39" i="6"/>
  <c r="AD39" i="6"/>
  <c r="AC40" i="6"/>
  <c r="AD40" i="6"/>
  <c r="AC41" i="6"/>
  <c r="AD41" i="6"/>
  <c r="AC42" i="6"/>
  <c r="AD42" i="6"/>
  <c r="AC44" i="6"/>
  <c r="AD44" i="6"/>
  <c r="AF44" i="6"/>
  <c r="AC43" i="6"/>
  <c r="AD43" i="6"/>
  <c r="AC45" i="6"/>
  <c r="AD45" i="6"/>
  <c r="AC46" i="6"/>
  <c r="AD46" i="6"/>
  <c r="AC47" i="6"/>
  <c r="AD47" i="6"/>
  <c r="AC48" i="6"/>
  <c r="AD48" i="6"/>
  <c r="AC49" i="6"/>
  <c r="AD49" i="6"/>
  <c r="AC50" i="6"/>
  <c r="AD50" i="6"/>
  <c r="AC51" i="6"/>
  <c r="AD51" i="6"/>
  <c r="AC52" i="6"/>
  <c r="AD52" i="6"/>
  <c r="AC53" i="6"/>
  <c r="AD53" i="6"/>
  <c r="AC54" i="6"/>
  <c r="AD54" i="6"/>
  <c r="AC55" i="6"/>
  <c r="AD55" i="6"/>
  <c r="AC56" i="6"/>
  <c r="AD56" i="6"/>
  <c r="AC57" i="6"/>
  <c r="AD57" i="6"/>
  <c r="AC58" i="6"/>
  <c r="AD58" i="6"/>
  <c r="AC59" i="6"/>
  <c r="AD59" i="6"/>
  <c r="AC60" i="6"/>
  <c r="AD60" i="6"/>
  <c r="AC61" i="6"/>
  <c r="AD61" i="6"/>
  <c r="AC62" i="6"/>
  <c r="AD62" i="6"/>
  <c r="AC63" i="6"/>
  <c r="AD63" i="6"/>
  <c r="AC64" i="6"/>
  <c r="AD64" i="6"/>
  <c r="AC65" i="6"/>
  <c r="AD65" i="6"/>
  <c r="AC66" i="6"/>
  <c r="AD66" i="6"/>
  <c r="AC67" i="6"/>
  <c r="AD67" i="6"/>
  <c r="AC68" i="6"/>
  <c r="AD68" i="6"/>
  <c r="AC69" i="6"/>
  <c r="AD69" i="6"/>
  <c r="AC70" i="6"/>
  <c r="AD70" i="6"/>
  <c r="AC71" i="6"/>
  <c r="AD71" i="6"/>
  <c r="AC72" i="6"/>
  <c r="AD72" i="6"/>
  <c r="AC73" i="6"/>
  <c r="AD73" i="6"/>
  <c r="AC74" i="6"/>
  <c r="AD74" i="6"/>
  <c r="AC75" i="6"/>
  <c r="AD75" i="6"/>
  <c r="AC76" i="6"/>
  <c r="AD76" i="6"/>
  <c r="AC77" i="6"/>
  <c r="AD77" i="6"/>
  <c r="AC78" i="6"/>
  <c r="AD78" i="6"/>
  <c r="AC79" i="6"/>
  <c r="AD79" i="6"/>
  <c r="AC80" i="6"/>
  <c r="AD80" i="6"/>
  <c r="AC81" i="6"/>
  <c r="AD81" i="6"/>
  <c r="AC82" i="6"/>
  <c r="AD82" i="6"/>
  <c r="AC83" i="6"/>
  <c r="AD83" i="6"/>
  <c r="AC84" i="6"/>
  <c r="AD84" i="6"/>
  <c r="AC85" i="6"/>
  <c r="AD85" i="6"/>
  <c r="AC86" i="6"/>
  <c r="AD86" i="6"/>
  <c r="AC87" i="6"/>
  <c r="AD87" i="6"/>
  <c r="AC88" i="6"/>
  <c r="AD88" i="6"/>
  <c r="AC89" i="6"/>
  <c r="AD89" i="6"/>
  <c r="AC90" i="6"/>
  <c r="AD90" i="6"/>
  <c r="AC91" i="6"/>
  <c r="AD91" i="6"/>
  <c r="AC92" i="6"/>
  <c r="AD92" i="6"/>
  <c r="AC93" i="6"/>
  <c r="AD93" i="6"/>
  <c r="AC94" i="6"/>
  <c r="AD94" i="6"/>
  <c r="AC95" i="6"/>
  <c r="AD95" i="6"/>
  <c r="AC96" i="6"/>
  <c r="AD96" i="6"/>
  <c r="AC97" i="6"/>
  <c r="AD97" i="6"/>
  <c r="AC98" i="6"/>
  <c r="AD98" i="6"/>
  <c r="AC99" i="6"/>
  <c r="AD99" i="6"/>
  <c r="AC100" i="6"/>
  <c r="AD100" i="6"/>
  <c r="AC101" i="6"/>
  <c r="AD101" i="6"/>
  <c r="AC102" i="6"/>
  <c r="AD102" i="6"/>
  <c r="AC103" i="6"/>
  <c r="AD103" i="6"/>
  <c r="AC104" i="6"/>
  <c r="AD104" i="6"/>
  <c r="AC105" i="6"/>
  <c r="AD105" i="6"/>
  <c r="AC106" i="6"/>
  <c r="AD106" i="6"/>
  <c r="AC107" i="6"/>
  <c r="AD107" i="6"/>
  <c r="AC108" i="6"/>
  <c r="AD108" i="6"/>
  <c r="AC109" i="6"/>
  <c r="AD109" i="6"/>
  <c r="AC110" i="6"/>
  <c r="AD110" i="6"/>
  <c r="AC111" i="6"/>
  <c r="AD111" i="6"/>
  <c r="AC112" i="6"/>
  <c r="AD112" i="6"/>
  <c r="AC113" i="6"/>
  <c r="AD113" i="6"/>
  <c r="AC114" i="6"/>
  <c r="AD114" i="6"/>
  <c r="AC115" i="6"/>
  <c r="AD115" i="6"/>
  <c r="AC116" i="6"/>
  <c r="AD116" i="6"/>
  <c r="AC117" i="6"/>
  <c r="AD117" i="6"/>
  <c r="AC118" i="6"/>
  <c r="AD118" i="6"/>
  <c r="AC119" i="6"/>
  <c r="AD119" i="6"/>
  <c r="AC120" i="6"/>
  <c r="AD120" i="6"/>
  <c r="AC121" i="6"/>
  <c r="AD121" i="6"/>
  <c r="AC122" i="6"/>
  <c r="AD122" i="6"/>
  <c r="AC123" i="6"/>
  <c r="AD123" i="6"/>
  <c r="AC124" i="6"/>
  <c r="AD124" i="6"/>
  <c r="AC125" i="6"/>
  <c r="AD125" i="6"/>
  <c r="AC126" i="6"/>
  <c r="AD126" i="6"/>
  <c r="AC127" i="6"/>
  <c r="AD127" i="6"/>
  <c r="AC128" i="6"/>
  <c r="AD128" i="6"/>
  <c r="AC129" i="6"/>
  <c r="AD129" i="6"/>
  <c r="AC130" i="6"/>
  <c r="AD130" i="6"/>
  <c r="AC131" i="6"/>
  <c r="AD131" i="6"/>
  <c r="AC132" i="6"/>
  <c r="AD132" i="6"/>
  <c r="AC133" i="6"/>
  <c r="AD133" i="6"/>
  <c r="AC134" i="6"/>
  <c r="AD134" i="6"/>
  <c r="AC135" i="6"/>
  <c r="AD135" i="6"/>
  <c r="AC136" i="6"/>
  <c r="AD136" i="6"/>
  <c r="AC137" i="6"/>
  <c r="AD137" i="6"/>
  <c r="AC138" i="6"/>
  <c r="AD138" i="6"/>
  <c r="AC139" i="6"/>
  <c r="AD139" i="6"/>
  <c r="AC140" i="6"/>
  <c r="AD140" i="6"/>
  <c r="AC141" i="6"/>
  <c r="AD141" i="6"/>
  <c r="AC142" i="6"/>
  <c r="AD142" i="6"/>
  <c r="AC143" i="6"/>
  <c r="AD143" i="6"/>
  <c r="AC144" i="6"/>
  <c r="AD144" i="6"/>
  <c r="AC145" i="6"/>
  <c r="AD145" i="6"/>
  <c r="AC146" i="6"/>
  <c r="AD146" i="6"/>
  <c r="AC147" i="6"/>
  <c r="AD147" i="6"/>
  <c r="AC148" i="6"/>
  <c r="AD148" i="6"/>
  <c r="AC149" i="6"/>
  <c r="AD149" i="6"/>
  <c r="AC150" i="6"/>
  <c r="AD150" i="6"/>
  <c r="AC151" i="6"/>
  <c r="AD151" i="6"/>
  <c r="AC152" i="6"/>
  <c r="AD152" i="6"/>
  <c r="AC153" i="6"/>
  <c r="AD153" i="6"/>
  <c r="AC154" i="6"/>
  <c r="AD154" i="6"/>
  <c r="AC155" i="6"/>
  <c r="AD155" i="6"/>
  <c r="AC156" i="6"/>
  <c r="AD156" i="6"/>
  <c r="AC157" i="6"/>
  <c r="AD157" i="6"/>
  <c r="AC158" i="6"/>
  <c r="AD158" i="6"/>
  <c r="AC159" i="6"/>
  <c r="AD159" i="6"/>
  <c r="AC160" i="6"/>
  <c r="AD160" i="6"/>
  <c r="AC161" i="6"/>
  <c r="AD161" i="6"/>
  <c r="AC162" i="6"/>
  <c r="AD162" i="6"/>
  <c r="AC163" i="6"/>
  <c r="AD163" i="6"/>
  <c r="AC164" i="6"/>
  <c r="AD164" i="6"/>
  <c r="AC165" i="6"/>
  <c r="AD165" i="6"/>
  <c r="AC166" i="6"/>
  <c r="AD166" i="6"/>
  <c r="AC167" i="6"/>
  <c r="AD167" i="6"/>
  <c r="AC168" i="6"/>
  <c r="AD168" i="6"/>
  <c r="AC169" i="6"/>
  <c r="AD169" i="6"/>
  <c r="AC170" i="6"/>
  <c r="AD170" i="6"/>
  <c r="AC171" i="6"/>
  <c r="AD171" i="6"/>
  <c r="AC172" i="6"/>
  <c r="AD172" i="6"/>
  <c r="AC173" i="6"/>
  <c r="AD173" i="6"/>
  <c r="AC174" i="6"/>
  <c r="AD174" i="6"/>
  <c r="AC175" i="6"/>
  <c r="AD175" i="6"/>
  <c r="AC176" i="6"/>
  <c r="AD176" i="6"/>
  <c r="AC177" i="6"/>
  <c r="AD177" i="6"/>
  <c r="AC178" i="6"/>
  <c r="AD178" i="6"/>
  <c r="AC179" i="6"/>
  <c r="AD179" i="6"/>
  <c r="AC180" i="6"/>
  <c r="AD180" i="6"/>
  <c r="AF180" i="6"/>
  <c r="AC181" i="6"/>
  <c r="AD181" i="6"/>
  <c r="AC182" i="6"/>
  <c r="AD182" i="6"/>
  <c r="AC183" i="6"/>
  <c r="AD183" i="6"/>
  <c r="AC184" i="6"/>
  <c r="AD184" i="6"/>
  <c r="AC185" i="6"/>
  <c r="AD185" i="6"/>
  <c r="AC186" i="6"/>
  <c r="AD186" i="6"/>
  <c r="AC187" i="6"/>
  <c r="AD187" i="6"/>
  <c r="AC188" i="6"/>
  <c r="AD188" i="6"/>
  <c r="AC189" i="6"/>
  <c r="AD189" i="6"/>
  <c r="AC190" i="6"/>
  <c r="AD190" i="6"/>
  <c r="AC191" i="6"/>
  <c r="AD191" i="6"/>
  <c r="AC192" i="6"/>
  <c r="AD192" i="6"/>
  <c r="AC193" i="6"/>
  <c r="AD193" i="6"/>
  <c r="AC194" i="6"/>
  <c r="AD194" i="6"/>
  <c r="AC195" i="6"/>
  <c r="AD195" i="6"/>
  <c r="AC196" i="6"/>
  <c r="AD196" i="6"/>
  <c r="AC197" i="6"/>
  <c r="AD197" i="6"/>
  <c r="AC198" i="6"/>
  <c r="AD198" i="6"/>
  <c r="AC199" i="6"/>
  <c r="AD199" i="6"/>
  <c r="AC200" i="6"/>
  <c r="AD200" i="6"/>
  <c r="AC201" i="6"/>
  <c r="AD201" i="6"/>
  <c r="AC202" i="6"/>
  <c r="AD202" i="6"/>
  <c r="AC203" i="6"/>
  <c r="AD203" i="6"/>
  <c r="AC204" i="6"/>
  <c r="AD204" i="6"/>
  <c r="AC205" i="6"/>
  <c r="AD205" i="6"/>
  <c r="AC206" i="6"/>
  <c r="AD206" i="6"/>
  <c r="AC207" i="6"/>
  <c r="AD207" i="6"/>
  <c r="AC208" i="6"/>
  <c r="AD208" i="6"/>
  <c r="AC209" i="6"/>
  <c r="AD209" i="6"/>
  <c r="AC210" i="6"/>
  <c r="AD210" i="6"/>
  <c r="AC211" i="6"/>
  <c r="AD211" i="6"/>
  <c r="AC212" i="6"/>
  <c r="AD212" i="6"/>
  <c r="AC213" i="6"/>
  <c r="AD213" i="6"/>
  <c r="AC214" i="6"/>
  <c r="AD214" i="6"/>
  <c r="AC215" i="6"/>
  <c r="AD215" i="6"/>
  <c r="AC216" i="6"/>
  <c r="AD216" i="6"/>
  <c r="AC217" i="6"/>
  <c r="AD217" i="6"/>
  <c r="AC218" i="6"/>
  <c r="AD218" i="6"/>
  <c r="AC219" i="6"/>
  <c r="AD219" i="6"/>
  <c r="AC220" i="6"/>
  <c r="AD220" i="6"/>
  <c r="AC221" i="6"/>
  <c r="AD221" i="6"/>
  <c r="AC222" i="6"/>
  <c r="AD222" i="6"/>
  <c r="AC223" i="6"/>
  <c r="AD223" i="6"/>
  <c r="AC224" i="6"/>
  <c r="AD224" i="6"/>
  <c r="AC225" i="6"/>
  <c r="AD225" i="6"/>
  <c r="AC226" i="6"/>
  <c r="AD226" i="6"/>
  <c r="AC227" i="6"/>
  <c r="AD227" i="6"/>
  <c r="AC228" i="6"/>
  <c r="AD228" i="6"/>
  <c r="AC229" i="6"/>
  <c r="AD229" i="6"/>
  <c r="AC230" i="6"/>
  <c r="AD230" i="6"/>
  <c r="AC231" i="6"/>
  <c r="AD231" i="6"/>
  <c r="AC232" i="6"/>
  <c r="AD232" i="6"/>
  <c r="AC233" i="6"/>
  <c r="AD233" i="6"/>
  <c r="AC234" i="6"/>
  <c r="AD234" i="6"/>
  <c r="AC235" i="6"/>
  <c r="AD235" i="6"/>
  <c r="AC236" i="6"/>
  <c r="AD236" i="6"/>
  <c r="AC237" i="6"/>
  <c r="AD237" i="6"/>
  <c r="AC238" i="6"/>
  <c r="AD238" i="6"/>
  <c r="AC239" i="6"/>
  <c r="AD239" i="6"/>
  <c r="AC240" i="6"/>
  <c r="AD240" i="6"/>
  <c r="AC241" i="6"/>
  <c r="AD241" i="6"/>
  <c r="AC242" i="6"/>
  <c r="AD242" i="6"/>
  <c r="AC243" i="6"/>
  <c r="AD243" i="6"/>
  <c r="AC244" i="6"/>
  <c r="AD244" i="6"/>
  <c r="AC245" i="6"/>
  <c r="AD245" i="6"/>
  <c r="AC246" i="6"/>
  <c r="AD246" i="6"/>
  <c r="AC247" i="6"/>
  <c r="AD247" i="6"/>
  <c r="AC248" i="6"/>
  <c r="AD248" i="6"/>
  <c r="AC249" i="6"/>
  <c r="AD249" i="6"/>
  <c r="AC250" i="6"/>
  <c r="AD250" i="6"/>
  <c r="AC251" i="6"/>
  <c r="AD251" i="6"/>
  <c r="AC252" i="6"/>
  <c r="AD252" i="6"/>
  <c r="AC253" i="6"/>
  <c r="AD253" i="6"/>
  <c r="AC254" i="6"/>
  <c r="AD254" i="6"/>
  <c r="AC255" i="6"/>
  <c r="AD255" i="6"/>
  <c r="AC256" i="6"/>
  <c r="AD256" i="6"/>
  <c r="AC257" i="6"/>
  <c r="AD257" i="6"/>
  <c r="AC258" i="6"/>
  <c r="AD258" i="6"/>
  <c r="AC259" i="6"/>
  <c r="AD259" i="6"/>
  <c r="AC260" i="6"/>
  <c r="AD260" i="6"/>
  <c r="AC261" i="6"/>
  <c r="AD261" i="6"/>
  <c r="AC262" i="6"/>
  <c r="AD262" i="6"/>
  <c r="AC263" i="6"/>
  <c r="AD263" i="6"/>
  <c r="AC264" i="6"/>
  <c r="AD264" i="6"/>
  <c r="AC265" i="6"/>
  <c r="AD265" i="6"/>
  <c r="AC266" i="6"/>
  <c r="AD266" i="6"/>
  <c r="AC267" i="6"/>
  <c r="AD267" i="6"/>
  <c r="AC268" i="6"/>
  <c r="AD268" i="6"/>
  <c r="AC269" i="6"/>
  <c r="AD269" i="6"/>
  <c r="AC270" i="6"/>
  <c r="AD270" i="6"/>
  <c r="AC271" i="6"/>
  <c r="AD271" i="6"/>
  <c r="AC272" i="6"/>
  <c r="AD272" i="6"/>
  <c r="AC273" i="6"/>
  <c r="AD273" i="6"/>
  <c r="AC274" i="6"/>
  <c r="AD274" i="6"/>
  <c r="AC275" i="6"/>
  <c r="AD275" i="6"/>
  <c r="AC276" i="6"/>
  <c r="AD276" i="6"/>
  <c r="AC277" i="6"/>
  <c r="AD277" i="6"/>
  <c r="AC278" i="6"/>
  <c r="AD278" i="6"/>
  <c r="AC279" i="6"/>
  <c r="AD279" i="6"/>
  <c r="AC280" i="6"/>
  <c r="AD280" i="6"/>
  <c r="AC281" i="6"/>
  <c r="AD281" i="6"/>
  <c r="AC282" i="6"/>
  <c r="AD282" i="6"/>
  <c r="AC283" i="6"/>
  <c r="AD283" i="6"/>
  <c r="AC284" i="6"/>
  <c r="AD284" i="6"/>
  <c r="AC285" i="6"/>
  <c r="AD285" i="6"/>
  <c r="AC286" i="6"/>
  <c r="AD286" i="6"/>
  <c r="AC287" i="6"/>
  <c r="AD287" i="6"/>
  <c r="AC288" i="6"/>
  <c r="AD288" i="6"/>
  <c r="AC289" i="6"/>
  <c r="AD289" i="6"/>
  <c r="AC290" i="6"/>
  <c r="AD290" i="6"/>
  <c r="AC291" i="6"/>
  <c r="AD291" i="6"/>
  <c r="AC292" i="6"/>
  <c r="AD292" i="6"/>
  <c r="AC293" i="6"/>
  <c r="AD293" i="6"/>
  <c r="AC294" i="6"/>
  <c r="AD294" i="6"/>
  <c r="AC295" i="6"/>
  <c r="AD295" i="6"/>
  <c r="AC296" i="6"/>
  <c r="AD296" i="6"/>
  <c r="AC297" i="6"/>
  <c r="AD297" i="6"/>
  <c r="AC298" i="6"/>
  <c r="AD298" i="6"/>
  <c r="AC299" i="6"/>
  <c r="AD299" i="6"/>
  <c r="AC300" i="6"/>
  <c r="AD300" i="6"/>
  <c r="AC301" i="6"/>
  <c r="AD301" i="6"/>
  <c r="AC302" i="6"/>
  <c r="AD302" i="6"/>
  <c r="AC303" i="6"/>
  <c r="AD303" i="6"/>
  <c r="AC304" i="6"/>
  <c r="AD304" i="6"/>
  <c r="AC305" i="6"/>
  <c r="AD305" i="6"/>
  <c r="AC306" i="6"/>
  <c r="AD306" i="6"/>
  <c r="AC307" i="6"/>
  <c r="AD307" i="6"/>
  <c r="AC308" i="6"/>
  <c r="AD308" i="6"/>
  <c r="AC309" i="6"/>
  <c r="AD309" i="6"/>
  <c r="AC310" i="6"/>
  <c r="AD310" i="6"/>
  <c r="AC311" i="6"/>
  <c r="AD311" i="6"/>
  <c r="AC312" i="6"/>
  <c r="AD312" i="6"/>
  <c r="AC313" i="6"/>
  <c r="AD313" i="6"/>
  <c r="AC314" i="6"/>
  <c r="AD314" i="6"/>
  <c r="AC315" i="6"/>
  <c r="AD315" i="6"/>
  <c r="AC316" i="6"/>
  <c r="AD316" i="6"/>
  <c r="AC317" i="6"/>
  <c r="AD317" i="6"/>
  <c r="AC318" i="6"/>
  <c r="AD318" i="6"/>
  <c r="AC319" i="6"/>
  <c r="AD319" i="6"/>
  <c r="AC320" i="6"/>
  <c r="AD320" i="6"/>
  <c r="AC321" i="6"/>
  <c r="AD321" i="6"/>
  <c r="AC322" i="6"/>
  <c r="AD322" i="6"/>
  <c r="AC323" i="6"/>
  <c r="AD323" i="6"/>
  <c r="AC324" i="6"/>
  <c r="AD324" i="6"/>
  <c r="AC325" i="6"/>
  <c r="AD325" i="6"/>
  <c r="AC326" i="6"/>
  <c r="AD326" i="6"/>
  <c r="AC327" i="6"/>
  <c r="AD327" i="6"/>
  <c r="AC328" i="6"/>
  <c r="AD328" i="6"/>
  <c r="AC329" i="6"/>
  <c r="AD329" i="6"/>
  <c r="AC330" i="6"/>
  <c r="AD330" i="6"/>
  <c r="AC331" i="6"/>
  <c r="AD331" i="6"/>
  <c r="AC332" i="6"/>
  <c r="AD332" i="6"/>
  <c r="AD5" i="6"/>
  <c r="AC5" i="6"/>
  <c r="K180" i="6"/>
  <c r="G180" i="6"/>
  <c r="O180" i="6"/>
  <c r="S180" i="6"/>
  <c r="W180" i="6"/>
  <c r="AB180" i="6"/>
  <c r="AB44" i="6"/>
  <c r="W5" i="6"/>
  <c r="W6" i="6"/>
  <c r="W7"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4" i="6"/>
  <c r="W43" i="6"/>
  <c r="W45" i="6"/>
  <c r="W46" i="6"/>
  <c r="W47" i="6"/>
  <c r="W48" i="6"/>
  <c r="W49" i="6"/>
  <c r="W50" i="6"/>
  <c r="W51" i="6"/>
  <c r="W52" i="6"/>
  <c r="W53" i="6"/>
  <c r="W54" i="6"/>
  <c r="W55" i="6"/>
  <c r="W56" i="6"/>
  <c r="W57" i="6"/>
  <c r="W58" i="6"/>
  <c r="W59" i="6"/>
  <c r="W60" i="6"/>
  <c r="W61" i="6"/>
  <c r="W62" i="6"/>
  <c r="W63" i="6"/>
  <c r="W64" i="6"/>
  <c r="W65" i="6"/>
  <c r="W66" i="6"/>
  <c r="W67" i="6"/>
  <c r="W68" i="6"/>
  <c r="W69" i="6"/>
  <c r="W70" i="6"/>
  <c r="W71" i="6"/>
  <c r="W72" i="6"/>
  <c r="W73" i="6"/>
  <c r="W74" i="6"/>
  <c r="W75" i="6"/>
  <c r="W76" i="6"/>
  <c r="W77" i="6"/>
  <c r="W78" i="6"/>
  <c r="W79" i="6"/>
  <c r="W80" i="6"/>
  <c r="W82" i="6"/>
  <c r="W83" i="6"/>
  <c r="W84" i="6"/>
  <c r="W85"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13" i="6"/>
  <c r="W114" i="6"/>
  <c r="W115" i="6"/>
  <c r="W116" i="6"/>
  <c r="W117" i="6"/>
  <c r="W118" i="6"/>
  <c r="W119" i="6"/>
  <c r="W120" i="6"/>
  <c r="W121" i="6"/>
  <c r="W122" i="6"/>
  <c r="W123" i="6"/>
  <c r="W124" i="6"/>
  <c r="W125" i="6"/>
  <c r="W126" i="6"/>
  <c r="W127" i="6"/>
  <c r="W128" i="6"/>
  <c r="W129" i="6"/>
  <c r="W130" i="6"/>
  <c r="W131" i="6"/>
  <c r="W132" i="6"/>
  <c r="W133" i="6"/>
  <c r="W134" i="6"/>
  <c r="W135" i="6"/>
  <c r="W136" i="6"/>
  <c r="W137" i="6"/>
  <c r="W138" i="6"/>
  <c r="W139" i="6"/>
  <c r="W140" i="6"/>
  <c r="W141" i="6"/>
  <c r="W142" i="6"/>
  <c r="W143" i="6"/>
  <c r="W144" i="6"/>
  <c r="W145" i="6"/>
  <c r="W146" i="6"/>
  <c r="W147" i="6"/>
  <c r="W148" i="6"/>
  <c r="W149" i="6"/>
  <c r="W150" i="6"/>
  <c r="W151" i="6"/>
  <c r="W152" i="6"/>
  <c r="W153" i="6"/>
  <c r="W154" i="6"/>
  <c r="W155" i="6"/>
  <c r="W156" i="6"/>
  <c r="W157" i="6"/>
  <c r="W158" i="6"/>
  <c r="W159" i="6"/>
  <c r="W160" i="6"/>
  <c r="W161" i="6"/>
  <c r="W162" i="6"/>
  <c r="W163" i="6"/>
  <c r="W164" i="6"/>
  <c r="W165" i="6"/>
  <c r="W167" i="6"/>
  <c r="W168" i="6"/>
  <c r="W169" i="6"/>
  <c r="W170" i="6"/>
  <c r="W171" i="6"/>
  <c r="W172" i="6"/>
  <c r="W173" i="6"/>
  <c r="W174" i="6"/>
  <c r="W175" i="6"/>
  <c r="W176" i="6"/>
  <c r="W177" i="6"/>
  <c r="W178" i="6"/>
  <c r="W179" i="6"/>
  <c r="W181" i="6"/>
  <c r="W182" i="6"/>
  <c r="W183" i="6"/>
  <c r="W184" i="6"/>
  <c r="W185" i="6"/>
  <c r="W186" i="6"/>
  <c r="W187" i="6"/>
  <c r="W188" i="6"/>
  <c r="W189" i="6"/>
  <c r="W190" i="6"/>
  <c r="W191" i="6"/>
  <c r="W192" i="6"/>
  <c r="W193" i="6"/>
  <c r="W194" i="6"/>
  <c r="W195" i="6"/>
  <c r="W196" i="6"/>
  <c r="W197" i="6"/>
  <c r="W198" i="6"/>
  <c r="W199" i="6"/>
  <c r="W200" i="6"/>
  <c r="W201" i="6"/>
  <c r="W202" i="6"/>
  <c r="W203" i="6"/>
  <c r="W204" i="6"/>
  <c r="W205" i="6"/>
  <c r="W206" i="6"/>
  <c r="W207" i="6"/>
  <c r="W208" i="6"/>
  <c r="W209" i="6"/>
  <c r="W210" i="6"/>
  <c r="W211" i="6"/>
  <c r="W212" i="6"/>
  <c r="W213" i="6"/>
  <c r="W214" i="6"/>
  <c r="W215" i="6"/>
  <c r="W216" i="6"/>
  <c r="W217" i="6"/>
  <c r="W218" i="6"/>
  <c r="W219" i="6"/>
  <c r="W220" i="6"/>
  <c r="W221" i="6"/>
  <c r="W222" i="6"/>
  <c r="W223" i="6"/>
  <c r="W224" i="6"/>
  <c r="W225" i="6"/>
  <c r="W226" i="6"/>
  <c r="W227" i="6"/>
  <c r="W228" i="6"/>
  <c r="W229" i="6"/>
  <c r="W230" i="6"/>
  <c r="W231" i="6"/>
  <c r="W232" i="6"/>
  <c r="W233" i="6"/>
  <c r="W234" i="6"/>
  <c r="W235" i="6"/>
  <c r="W236" i="6"/>
  <c r="W237" i="6"/>
  <c r="W238" i="6"/>
  <c r="W239" i="6"/>
  <c r="W240" i="6"/>
  <c r="W241" i="6"/>
  <c r="W242" i="6"/>
  <c r="W243" i="6"/>
  <c r="W244" i="6"/>
  <c r="W245" i="6"/>
  <c r="W246" i="6"/>
  <c r="W247" i="6"/>
  <c r="W248" i="6"/>
  <c r="W249" i="6"/>
  <c r="W250" i="6"/>
  <c r="W251" i="6"/>
  <c r="W252" i="6"/>
  <c r="W253" i="6"/>
  <c r="W254" i="6"/>
  <c r="W255" i="6"/>
  <c r="W256" i="6"/>
  <c r="W257" i="6"/>
  <c r="W258" i="6"/>
  <c r="W259" i="6"/>
  <c r="W260" i="6"/>
  <c r="W261" i="6"/>
  <c r="W262" i="6"/>
  <c r="W263" i="6"/>
  <c r="W264" i="6"/>
  <c r="W265" i="6"/>
  <c r="W266" i="6"/>
  <c r="W267" i="6"/>
  <c r="W268" i="6"/>
  <c r="W269" i="6"/>
  <c r="W270" i="6"/>
  <c r="W271" i="6"/>
  <c r="W272" i="6"/>
  <c r="W273" i="6"/>
  <c r="W274" i="6"/>
  <c r="W275" i="6"/>
  <c r="W276" i="6"/>
  <c r="W277" i="6"/>
  <c r="W278" i="6"/>
  <c r="W279" i="6"/>
  <c r="W280" i="6"/>
  <c r="W281" i="6"/>
  <c r="W282" i="6"/>
  <c r="W283" i="6"/>
  <c r="W284" i="6"/>
  <c r="W285" i="6"/>
  <c r="W286" i="6"/>
  <c r="W287" i="6"/>
  <c r="W288" i="6"/>
  <c r="W289" i="6"/>
  <c r="W290" i="6"/>
  <c r="W291" i="6"/>
  <c r="W292" i="6"/>
  <c r="W293" i="6"/>
  <c r="W294" i="6"/>
  <c r="W295" i="6"/>
  <c r="W296" i="6"/>
  <c r="W297" i="6"/>
  <c r="W298" i="6"/>
  <c r="W299" i="6"/>
  <c r="W300" i="6"/>
  <c r="W301" i="6"/>
  <c r="W302" i="6"/>
  <c r="W303" i="6"/>
  <c r="W304" i="6"/>
  <c r="W305" i="6"/>
  <c r="W306" i="6"/>
  <c r="W307" i="6"/>
  <c r="W308" i="6"/>
  <c r="W309" i="6"/>
  <c r="W310" i="6"/>
  <c r="W311" i="6"/>
  <c r="W312" i="6"/>
  <c r="W313" i="6"/>
  <c r="W314" i="6"/>
  <c r="W315" i="6"/>
  <c r="W316" i="6"/>
  <c r="W317" i="6"/>
  <c r="W318" i="6"/>
  <c r="W319" i="6"/>
  <c r="W320" i="6"/>
  <c r="W321" i="6"/>
  <c r="W322" i="6"/>
  <c r="W323" i="6"/>
  <c r="W324" i="6"/>
  <c r="W325" i="6"/>
  <c r="W326" i="6"/>
  <c r="W327" i="6"/>
  <c r="W328" i="6"/>
  <c r="W329" i="6"/>
  <c r="W330" i="6"/>
  <c r="W331" i="6"/>
  <c r="W332" i="6"/>
  <c r="W81" i="6"/>
  <c r="T6" i="6" a="1"/>
  <c r="T6" i="6" s="1"/>
  <c r="AF6" i="6" s="1"/>
  <c r="T7" i="6" a="1"/>
  <c r="T7" i="6" s="1"/>
  <c r="T8" i="6" a="1"/>
  <c r="T8" i="6" s="1"/>
  <c r="AF8" i="6" s="1"/>
  <c r="T9" i="6" a="1"/>
  <c r="T9" i="6" s="1"/>
  <c r="T10" i="6" a="1"/>
  <c r="T10" i="6" s="1"/>
  <c r="T11" i="6" a="1"/>
  <c r="T11" i="6" s="1"/>
  <c r="AF11" i="6" s="1"/>
  <c r="T13" i="6" a="1"/>
  <c r="T13" i="6" s="1"/>
  <c r="AF13" i="6" s="1"/>
  <c r="T14" i="6" a="1"/>
  <c r="T14" i="6" s="1"/>
  <c r="AF14" i="6" s="1"/>
  <c r="T15" i="6" a="1"/>
  <c r="T15" i="6" s="1"/>
  <c r="AF15" i="6" s="1"/>
  <c r="T16" i="6" a="1"/>
  <c r="T16" i="6" s="1"/>
  <c r="AF16" i="6" s="1"/>
  <c r="T17" i="6" a="1"/>
  <c r="T17" i="6" s="1"/>
  <c r="AF17" i="6" s="1"/>
  <c r="T18" i="6" a="1"/>
  <c r="T18" i="6" s="1"/>
  <c r="T19" i="6" a="1"/>
  <c r="T19" i="6" s="1"/>
  <c r="T20" i="6" a="1"/>
  <c r="T20" i="6" s="1"/>
  <c r="AF20" i="6" s="1"/>
  <c r="T21" i="6" a="1"/>
  <c r="T21" i="6" s="1"/>
  <c r="AF21" i="6" s="1"/>
  <c r="T22" i="6" a="1"/>
  <c r="T22" i="6" s="1"/>
  <c r="AF22" i="6" s="1"/>
  <c r="T23" i="6" a="1"/>
  <c r="T23" i="6" s="1"/>
  <c r="AF23" i="6" s="1"/>
  <c r="T24" i="6" a="1"/>
  <c r="T24" i="6" s="1"/>
  <c r="T25" i="6" a="1"/>
  <c r="T25" i="6" s="1"/>
  <c r="T26" i="6" a="1"/>
  <c r="T26" i="6" s="1"/>
  <c r="AF26" i="6" s="1"/>
  <c r="T27" i="6" a="1"/>
  <c r="T27" i="6" s="1"/>
  <c r="AF27" i="6" s="1"/>
  <c r="T28" i="6" a="1"/>
  <c r="T28" i="6" s="1"/>
  <c r="AF28" i="6" s="1"/>
  <c r="T29" i="6" a="1"/>
  <c r="T29" i="6" s="1"/>
  <c r="AF29" i="6" s="1"/>
  <c r="T30" i="6" a="1"/>
  <c r="T30" i="6" s="1"/>
  <c r="T31" i="6" a="1"/>
  <c r="T31" i="6" s="1"/>
  <c r="T32" i="6" a="1"/>
  <c r="T32" i="6" s="1"/>
  <c r="AF32" i="6" s="1"/>
  <c r="T33" i="6" a="1"/>
  <c r="T33" i="6" s="1"/>
  <c r="AF33" i="6" s="1"/>
  <c r="T34" i="6" a="1"/>
  <c r="T34" i="6" s="1"/>
  <c r="AF34" i="6" s="1"/>
  <c r="T35" i="6" a="1"/>
  <c r="T35" i="6" s="1"/>
  <c r="AF35" i="6" s="1"/>
  <c r="T36" i="6" a="1"/>
  <c r="T36" i="6" s="1"/>
  <c r="T37" i="6" a="1"/>
  <c r="T37" i="6" s="1"/>
  <c r="AF37" i="6" s="1"/>
  <c r="T38" i="6" a="1"/>
  <c r="T38" i="6" s="1"/>
  <c r="AF38" i="6" s="1"/>
  <c r="T39" i="6" a="1"/>
  <c r="T39" i="6" s="1"/>
  <c r="AF39" i="6" s="1"/>
  <c r="T40" i="6" a="1"/>
  <c r="T40" i="6" s="1"/>
  <c r="AF40" i="6" s="1"/>
  <c r="T41" i="6" a="1"/>
  <c r="T41" i="6" s="1"/>
  <c r="AF41" i="6" s="1"/>
  <c r="T42" i="6" a="1"/>
  <c r="T42" i="6" s="1"/>
  <c r="AF42" i="6" s="1"/>
  <c r="T43" i="6" a="1"/>
  <c r="T43" i="6" s="1"/>
  <c r="AF43" i="6" s="1"/>
  <c r="T45" i="6" a="1"/>
  <c r="T45" i="6" s="1"/>
  <c r="AF45" i="6" s="1"/>
  <c r="T46" i="6" a="1"/>
  <c r="T46" i="6" s="1"/>
  <c r="AF46" i="6" s="1"/>
  <c r="T47" i="6" a="1"/>
  <c r="T47" i="6" s="1"/>
  <c r="T48" i="6" a="1"/>
  <c r="T48" i="6" s="1"/>
  <c r="AF48" i="6" s="1"/>
  <c r="T49" i="6" a="1"/>
  <c r="T49" i="6" s="1"/>
  <c r="AF49" i="6" s="1"/>
  <c r="T50" i="6" a="1"/>
  <c r="T50" i="6" s="1"/>
  <c r="AF50" i="6" s="1"/>
  <c r="T51" i="6" a="1"/>
  <c r="T51" i="6" s="1"/>
  <c r="AF51" i="6" s="1"/>
  <c r="T52" i="6" a="1"/>
  <c r="T52" i="6" s="1"/>
  <c r="AF52" i="6" s="1"/>
  <c r="T53" i="6" a="1"/>
  <c r="T53" i="6" s="1"/>
  <c r="T54" i="6" a="1"/>
  <c r="T54" i="6" s="1"/>
  <c r="AF54" i="6" s="1"/>
  <c r="T55" i="6" a="1"/>
  <c r="T55" i="6" s="1"/>
  <c r="AF55" i="6" s="1"/>
  <c r="T56" i="6" a="1"/>
  <c r="T56" i="6" s="1"/>
  <c r="AF56" i="6" s="1"/>
  <c r="T57" i="6" a="1"/>
  <c r="T57" i="6" s="1"/>
  <c r="T58" i="6" a="1"/>
  <c r="T58" i="6" s="1"/>
  <c r="AF58" i="6" s="1"/>
  <c r="T59" i="6" a="1"/>
  <c r="T59" i="6" s="1"/>
  <c r="AF59" i="6" s="1"/>
  <c r="T60" i="6" a="1"/>
  <c r="T60" i="6" s="1"/>
  <c r="AF60" i="6" s="1"/>
  <c r="T61" i="6" a="1"/>
  <c r="T61" i="6" s="1"/>
  <c r="AF61" i="6" s="1"/>
  <c r="T62" i="6" a="1"/>
  <c r="T62" i="6" s="1"/>
  <c r="AF62" i="6" s="1"/>
  <c r="T63" i="6" a="1"/>
  <c r="T63" i="6" s="1"/>
  <c r="AF63" i="6" s="1"/>
  <c r="T64" i="6" a="1"/>
  <c r="T64" i="6" s="1"/>
  <c r="T65" i="6" a="1"/>
  <c r="T65" i="6" s="1"/>
  <c r="AF65" i="6" s="1"/>
  <c r="T66" i="6" a="1"/>
  <c r="T66" i="6" s="1"/>
  <c r="AF66" i="6" s="1"/>
  <c r="T67" i="6" a="1"/>
  <c r="T67" i="6" s="1"/>
  <c r="AF67" i="6" s="1"/>
  <c r="T68" i="6" a="1"/>
  <c r="T68" i="6" s="1"/>
  <c r="AF68" i="6" s="1"/>
  <c r="T69" i="6" a="1"/>
  <c r="T69" i="6" s="1"/>
  <c r="AF69" i="6" s="1"/>
  <c r="T70" i="6" a="1"/>
  <c r="T70" i="6" s="1"/>
  <c r="AF70" i="6" s="1"/>
  <c r="T71" i="6" a="1"/>
  <c r="T71" i="6" s="1"/>
  <c r="AF71" i="6" s="1"/>
  <c r="T72" i="6" a="1"/>
  <c r="T72" i="6" s="1"/>
  <c r="AF72" i="6" s="1"/>
  <c r="T73" i="6" a="1"/>
  <c r="T73" i="6" s="1"/>
  <c r="AF73" i="6" s="1"/>
  <c r="T74" i="6" a="1"/>
  <c r="T74" i="6" s="1"/>
  <c r="AF74" i="6" s="1"/>
  <c r="T75" i="6" a="1"/>
  <c r="T75" i="6" s="1"/>
  <c r="AF75" i="6" s="1"/>
  <c r="T76" i="6" a="1"/>
  <c r="T76" i="6" s="1"/>
  <c r="T77" i="6" a="1"/>
  <c r="T77" i="6" s="1"/>
  <c r="AF77" i="6" s="1"/>
  <c r="T79" i="6" a="1"/>
  <c r="T79" i="6" s="1"/>
  <c r="AF79" i="6" s="1"/>
  <c r="T81" i="6" a="1"/>
  <c r="T81" i="6" s="1"/>
  <c r="AF81" i="6" s="1"/>
  <c r="T82" i="6" a="1"/>
  <c r="T82" i="6" s="1"/>
  <c r="AF82" i="6" s="1"/>
  <c r="T83" i="6" a="1"/>
  <c r="T83" i="6" s="1"/>
  <c r="AF83" i="6" s="1"/>
  <c r="T84" i="6" a="1"/>
  <c r="T84" i="6" s="1"/>
  <c r="AF84" i="6" s="1"/>
  <c r="T85" i="6" a="1"/>
  <c r="T85" i="6" s="1"/>
  <c r="AF85" i="6" s="1"/>
  <c r="T86" i="6" a="1"/>
  <c r="T86" i="6" s="1"/>
  <c r="AF86" i="6" s="1"/>
  <c r="T87" i="6" a="1"/>
  <c r="T87" i="6" s="1"/>
  <c r="AF87" i="6" s="1"/>
  <c r="T88" i="6" a="1"/>
  <c r="T88" i="6" s="1"/>
  <c r="AF88" i="6" s="1"/>
  <c r="T89" i="6" a="1"/>
  <c r="T89" i="6" s="1"/>
  <c r="AF89" i="6" s="1"/>
  <c r="T90" i="6" a="1"/>
  <c r="T90" i="6" s="1"/>
  <c r="AF90" i="6" s="1"/>
  <c r="T91" i="6" a="1"/>
  <c r="T91" i="6" s="1"/>
  <c r="T92" i="6" a="1"/>
  <c r="T92" i="6" s="1"/>
  <c r="AF92" i="6" s="1"/>
  <c r="T93" i="6" a="1"/>
  <c r="T93" i="6" s="1"/>
  <c r="T94" i="6" a="1"/>
  <c r="T94" i="6" s="1"/>
  <c r="AF94" i="6" s="1"/>
  <c r="T95" i="6" a="1"/>
  <c r="T95" i="6" s="1"/>
  <c r="AF95" i="6" s="1"/>
  <c r="T96" i="6" a="1"/>
  <c r="T96" i="6" s="1"/>
  <c r="T97" i="6" a="1"/>
  <c r="T97" i="6" s="1"/>
  <c r="AF97" i="6" s="1"/>
  <c r="T98" i="6" a="1"/>
  <c r="T98" i="6" s="1"/>
  <c r="AF98" i="6" s="1"/>
  <c r="T99" i="6" a="1"/>
  <c r="T99" i="6" s="1"/>
  <c r="AF99" i="6" s="1"/>
  <c r="T100" i="6" a="1"/>
  <c r="T100" i="6" s="1"/>
  <c r="AF100" i="6" s="1"/>
  <c r="T101" i="6" a="1"/>
  <c r="T101" i="6" s="1"/>
  <c r="AF101" i="6" s="1"/>
  <c r="T102" i="6" a="1"/>
  <c r="T102" i="6" s="1"/>
  <c r="AF102" i="6" s="1"/>
  <c r="T103" i="6" a="1"/>
  <c r="T103" i="6" s="1"/>
  <c r="AF103" i="6" s="1"/>
  <c r="T104" i="6" a="1"/>
  <c r="T104" i="6" s="1"/>
  <c r="T105" i="6" a="1"/>
  <c r="T105" i="6" s="1"/>
  <c r="AF105" i="6" s="1"/>
  <c r="T106" i="6" a="1"/>
  <c r="T106" i="6" s="1"/>
  <c r="AF106" i="6" s="1"/>
  <c r="T107" i="6" a="1"/>
  <c r="T107" i="6" s="1"/>
  <c r="AF107" i="6" s="1"/>
  <c r="T108" i="6" a="1"/>
  <c r="T108" i="6" s="1"/>
  <c r="T109" i="6" a="1"/>
  <c r="T109" i="6" s="1"/>
  <c r="T110" i="6" a="1"/>
  <c r="T110" i="6" s="1"/>
  <c r="T111" i="6" a="1"/>
  <c r="T111" i="6" s="1"/>
  <c r="AF111" i="6" s="1"/>
  <c r="T113" i="6" a="1"/>
  <c r="T113" i="6" s="1"/>
  <c r="AF113" i="6" s="1"/>
  <c r="T114" i="6" a="1"/>
  <c r="T114" i="6" s="1"/>
  <c r="AF114" i="6" s="1"/>
  <c r="T115" i="6" a="1"/>
  <c r="T115" i="6" s="1"/>
  <c r="AF115" i="6" s="1"/>
  <c r="T116" i="6" a="1"/>
  <c r="T116" i="6" s="1"/>
  <c r="T117" i="6" a="1"/>
  <c r="T117" i="6" s="1"/>
  <c r="AF117" i="6" s="1"/>
  <c r="T118" i="6" a="1"/>
  <c r="T118" i="6" s="1"/>
  <c r="AF118" i="6" s="1"/>
  <c r="T119" i="6" a="1"/>
  <c r="T119" i="6" s="1"/>
  <c r="AF119" i="6" s="1"/>
  <c r="T120" i="6" a="1"/>
  <c r="T120" i="6" s="1"/>
  <c r="AF120" i="6" s="1"/>
  <c r="T121" i="6" a="1"/>
  <c r="T121" i="6" s="1"/>
  <c r="AF121" i="6" s="1"/>
  <c r="T122" i="6" a="1"/>
  <c r="T122" i="6" s="1"/>
  <c r="T123" i="6" a="1"/>
  <c r="T123" i="6" s="1"/>
  <c r="AF123" i="6" s="1"/>
  <c r="T124" i="6" a="1"/>
  <c r="T124" i="6" s="1"/>
  <c r="T125" i="6" a="1"/>
  <c r="T125" i="6" s="1"/>
  <c r="AF125" i="6" s="1"/>
  <c r="T126" i="6" a="1"/>
  <c r="T126" i="6" s="1"/>
  <c r="AF126" i="6" s="1"/>
  <c r="T127" i="6" a="1"/>
  <c r="T127" i="6" s="1"/>
  <c r="AF127" i="6" s="1"/>
  <c r="T128" i="6" a="1"/>
  <c r="T128" i="6" s="1"/>
  <c r="AF128" i="6" s="1"/>
  <c r="T129" i="6" a="1"/>
  <c r="T129" i="6" s="1"/>
  <c r="AF129" i="6" s="1"/>
  <c r="T130" i="6" a="1"/>
  <c r="T130" i="6" s="1"/>
  <c r="AF130" i="6" s="1"/>
  <c r="T131" i="6" a="1"/>
  <c r="T131" i="6" s="1"/>
  <c r="AF131" i="6" s="1"/>
  <c r="T132" i="6" a="1"/>
  <c r="T132" i="6" s="1"/>
  <c r="AF132" i="6" s="1"/>
  <c r="T133" i="6" a="1"/>
  <c r="T133" i="6" s="1"/>
  <c r="T134" i="6" a="1"/>
  <c r="T134" i="6" s="1"/>
  <c r="AF134" i="6" s="1"/>
  <c r="T135" i="6" a="1"/>
  <c r="T135" i="6" s="1"/>
  <c r="AF135" i="6" s="1"/>
  <c r="T136" i="6" a="1"/>
  <c r="T136" i="6" s="1"/>
  <c r="AF136" i="6" s="1"/>
  <c r="T137" i="6" a="1"/>
  <c r="T137" i="6" s="1"/>
  <c r="AF137" i="6" s="1"/>
  <c r="T138" i="6" a="1"/>
  <c r="T138" i="6" s="1"/>
  <c r="T139" i="6" a="1"/>
  <c r="T139" i="6" s="1"/>
  <c r="AF139" i="6" s="1"/>
  <c r="T140" i="6" a="1"/>
  <c r="T140" i="6" s="1"/>
  <c r="AF140" i="6" s="1"/>
  <c r="T141" i="6" a="1"/>
  <c r="T141" i="6" s="1"/>
  <c r="AF141" i="6" s="1"/>
  <c r="T142" i="6" a="1"/>
  <c r="T142" i="6" s="1"/>
  <c r="AF142" i="6" s="1"/>
  <c r="T143" i="6" a="1"/>
  <c r="T143" i="6" s="1"/>
  <c r="AF143" i="6" s="1"/>
  <c r="T144" i="6" a="1"/>
  <c r="T144" i="6" s="1"/>
  <c r="AF144" i="6" s="1"/>
  <c r="T145" i="6" a="1"/>
  <c r="T145" i="6" s="1"/>
  <c r="AF145" i="6" s="1"/>
  <c r="T146" i="6" a="1"/>
  <c r="T146" i="6" s="1"/>
  <c r="T147" i="6" a="1"/>
  <c r="T147" i="6" s="1"/>
  <c r="AF147" i="6" s="1"/>
  <c r="T148" i="6" a="1"/>
  <c r="T148" i="6" s="1"/>
  <c r="T149" i="6" a="1"/>
  <c r="T149" i="6" s="1"/>
  <c r="AF149" i="6" s="1"/>
  <c r="T150" i="6" a="1"/>
  <c r="T150" i="6" s="1"/>
  <c r="AF150" i="6" s="1"/>
  <c r="T151" i="6" a="1"/>
  <c r="T151" i="6" s="1"/>
  <c r="AF151" i="6" s="1"/>
  <c r="T152" i="6" a="1"/>
  <c r="T152" i="6" s="1"/>
  <c r="AF152" i="6" s="1"/>
  <c r="T153" i="6" a="1"/>
  <c r="T153" i="6" s="1"/>
  <c r="AF153" i="6" s="1"/>
  <c r="T154" i="6" a="1"/>
  <c r="T154" i="6" s="1"/>
  <c r="AF154" i="6" s="1"/>
  <c r="T155" i="6" a="1"/>
  <c r="T155" i="6" s="1"/>
  <c r="AF155" i="6" s="1"/>
  <c r="T156" i="6" a="1"/>
  <c r="T156" i="6" s="1"/>
  <c r="AF156" i="6" s="1"/>
  <c r="T157" i="6" a="1"/>
  <c r="T157" i="6" s="1"/>
  <c r="AF157" i="6" s="1"/>
  <c r="T158" i="6" a="1"/>
  <c r="T158" i="6" s="1"/>
  <c r="T159" i="6" a="1"/>
  <c r="T159" i="6" s="1"/>
  <c r="AF159" i="6" s="1"/>
  <c r="T160" i="6" a="1"/>
  <c r="T160" i="6" s="1"/>
  <c r="AF160" i="6" s="1"/>
  <c r="T161" i="6" a="1"/>
  <c r="T161" i="6" s="1"/>
  <c r="T162" i="6" a="1"/>
  <c r="T162" i="6" s="1"/>
  <c r="T163" i="6" a="1"/>
  <c r="T163" i="6" s="1"/>
  <c r="AF163" i="6" s="1"/>
  <c r="T164" i="6" a="1"/>
  <c r="T164" i="6" s="1"/>
  <c r="AF164" i="6" s="1"/>
  <c r="T165" i="6" a="1"/>
  <c r="T165" i="6" s="1"/>
  <c r="T167" i="6" a="1"/>
  <c r="T167" i="6" s="1"/>
  <c r="AF167" i="6" s="1"/>
  <c r="T168" i="6" a="1"/>
  <c r="T168" i="6" s="1"/>
  <c r="AF168" i="6" s="1"/>
  <c r="T169" i="6" a="1"/>
  <c r="T169" i="6" s="1"/>
  <c r="T170" i="6" a="1"/>
  <c r="T170" i="6" s="1"/>
  <c r="AF170" i="6" s="1"/>
  <c r="T171" i="6" a="1"/>
  <c r="T171" i="6" s="1"/>
  <c r="T172" i="6" a="1"/>
  <c r="T172" i="6" s="1"/>
  <c r="AF172" i="6" s="1"/>
  <c r="T173" i="6" a="1"/>
  <c r="T173" i="6" s="1"/>
  <c r="AF173" i="6" s="1"/>
  <c r="T174" i="6" a="1"/>
  <c r="T174" i="6" s="1"/>
  <c r="AF174" i="6" s="1"/>
  <c r="T175" i="6" a="1"/>
  <c r="T175" i="6" s="1"/>
  <c r="AF175" i="6" s="1"/>
  <c r="T176" i="6" a="1"/>
  <c r="T176" i="6" s="1"/>
  <c r="T177" i="6" a="1"/>
  <c r="T177" i="6" s="1"/>
  <c r="AF177" i="6" s="1"/>
  <c r="T178" i="6" a="1"/>
  <c r="T178" i="6" s="1"/>
  <c r="AF178" i="6" s="1"/>
  <c r="T179" i="6" a="1"/>
  <c r="T179" i="6" s="1"/>
  <c r="AF179" i="6" s="1"/>
  <c r="T181" i="6" a="1"/>
  <c r="T181" i="6" s="1"/>
  <c r="AF181" i="6" s="1"/>
  <c r="T182" i="6" a="1"/>
  <c r="T182" i="6" s="1"/>
  <c r="AF182" i="6" s="1"/>
  <c r="T183" i="6" a="1"/>
  <c r="T183" i="6" s="1"/>
  <c r="AF183" i="6" s="1"/>
  <c r="T184" i="6" a="1"/>
  <c r="T184" i="6" s="1"/>
  <c r="AF184" i="6" s="1"/>
  <c r="T185" i="6" a="1"/>
  <c r="T185" i="6" s="1"/>
  <c r="AF185" i="6" s="1"/>
  <c r="T186" i="6" a="1"/>
  <c r="T186" i="6" s="1"/>
  <c r="AF186" i="6" s="1"/>
  <c r="T187" i="6" a="1"/>
  <c r="T187" i="6" s="1"/>
  <c r="AF187" i="6" s="1"/>
  <c r="T188" i="6" a="1"/>
  <c r="T188" i="6" s="1"/>
  <c r="AF188" i="6" s="1"/>
  <c r="T189" i="6" a="1"/>
  <c r="T189" i="6" s="1"/>
  <c r="AF189" i="6" s="1"/>
  <c r="T190" i="6" a="1"/>
  <c r="T190" i="6" s="1"/>
  <c r="AF190" i="6" s="1"/>
  <c r="T191" i="6" a="1"/>
  <c r="T191" i="6" s="1"/>
  <c r="T192" i="6" a="1"/>
  <c r="T192" i="6" s="1"/>
  <c r="AF192" i="6" s="1"/>
  <c r="T193" i="6" a="1"/>
  <c r="T193" i="6" s="1"/>
  <c r="AF193" i="6" s="1"/>
  <c r="T194" i="6" a="1"/>
  <c r="T194" i="6" s="1"/>
  <c r="AF194" i="6" s="1"/>
  <c r="T195" i="6" a="1"/>
  <c r="T195" i="6" s="1"/>
  <c r="AF195" i="6" s="1"/>
  <c r="T196" i="6" a="1"/>
  <c r="T196" i="6" s="1"/>
  <c r="AF196" i="6" s="1"/>
  <c r="T197" i="6" a="1"/>
  <c r="T197" i="6" s="1"/>
  <c r="AF197" i="6" s="1"/>
  <c r="T198" i="6" a="1"/>
  <c r="T198" i="6" s="1"/>
  <c r="AF198" i="6" s="1"/>
  <c r="T199" i="6" a="1"/>
  <c r="T199" i="6" s="1"/>
  <c r="T200" i="6" a="1"/>
  <c r="T200" i="6" s="1"/>
  <c r="AF200" i="6" s="1"/>
  <c r="T201" i="6" a="1"/>
  <c r="T201" i="6" s="1"/>
  <c r="AF201" i="6" s="1"/>
  <c r="T202" i="6" a="1"/>
  <c r="T202" i="6" s="1"/>
  <c r="AF202" i="6" s="1"/>
  <c r="T203" i="6" a="1"/>
  <c r="T203" i="6" s="1"/>
  <c r="AF203" i="6" s="1"/>
  <c r="T204" i="6" a="1"/>
  <c r="T204" i="6" s="1"/>
  <c r="AF204" i="6" s="1"/>
  <c r="T205" i="6" a="1"/>
  <c r="T205" i="6" s="1"/>
  <c r="AF205" i="6" s="1"/>
  <c r="T206" i="6" a="1"/>
  <c r="T206" i="6" s="1"/>
  <c r="AF206" i="6" s="1"/>
  <c r="T207" i="6" a="1"/>
  <c r="T207" i="6" s="1"/>
  <c r="AF207" i="6" s="1"/>
  <c r="T208" i="6" a="1"/>
  <c r="T208" i="6" s="1"/>
  <c r="AF208" i="6" s="1"/>
  <c r="T209" i="6" a="1"/>
  <c r="T209" i="6" s="1"/>
  <c r="AF209" i="6" s="1"/>
  <c r="T210" i="6" a="1"/>
  <c r="T210" i="6" s="1"/>
  <c r="T211" i="6" a="1"/>
  <c r="T211" i="6" s="1"/>
  <c r="AF211" i="6" s="1"/>
  <c r="T212" i="6" a="1"/>
  <c r="T212" i="6" s="1"/>
  <c r="AF212" i="6" s="1"/>
  <c r="T213" i="6" a="1"/>
  <c r="T213" i="6" s="1"/>
  <c r="AF213" i="6" s="1"/>
  <c r="T214" i="6" a="1"/>
  <c r="T214" i="6" s="1"/>
  <c r="T215" i="6" a="1"/>
  <c r="T215" i="6" s="1"/>
  <c r="AF215" i="6" s="1"/>
  <c r="T216" i="6" a="1"/>
  <c r="T216" i="6" s="1"/>
  <c r="AF216" i="6" s="1"/>
  <c r="T217" i="6" a="1"/>
  <c r="T217" i="6" s="1"/>
  <c r="AF217" i="6" s="1"/>
  <c r="T218" i="6" a="1"/>
  <c r="T218" i="6" s="1"/>
  <c r="AF218" i="6" s="1"/>
  <c r="T219" i="6" a="1"/>
  <c r="T219" i="6" s="1"/>
  <c r="AF219" i="6" s="1"/>
  <c r="T220" i="6" a="1"/>
  <c r="T220" i="6" s="1"/>
  <c r="AF220" i="6" s="1"/>
  <c r="T221" i="6" a="1"/>
  <c r="T221" i="6" s="1"/>
  <c r="AF221" i="6" s="1"/>
  <c r="T222" i="6" a="1"/>
  <c r="T222" i="6" s="1"/>
  <c r="AF222" i="6" s="1"/>
  <c r="T223" i="6" a="1"/>
  <c r="T223" i="6" s="1"/>
  <c r="AF223" i="6" s="1"/>
  <c r="T224" i="6" a="1"/>
  <c r="T224" i="6" s="1"/>
  <c r="AF224" i="6" s="1"/>
  <c r="T225" i="6" a="1"/>
  <c r="T225" i="6" s="1"/>
  <c r="AF225" i="6" s="1"/>
  <c r="T226" i="6" a="1"/>
  <c r="T226" i="6" s="1"/>
  <c r="AF226" i="6" s="1"/>
  <c r="T227" i="6" a="1"/>
  <c r="T227" i="6" s="1"/>
  <c r="AF227" i="6" s="1"/>
  <c r="T228" i="6" a="1"/>
  <c r="T228" i="6" s="1"/>
  <c r="AF228" i="6" s="1"/>
  <c r="T229" i="6" a="1"/>
  <c r="T229" i="6" s="1"/>
  <c r="AF229" i="6" s="1"/>
  <c r="T230" i="6" a="1"/>
  <c r="T230" i="6" s="1"/>
  <c r="AF230" i="6" s="1"/>
  <c r="T231" i="6" a="1"/>
  <c r="T231" i="6" s="1"/>
  <c r="AF231" i="6" s="1"/>
  <c r="T232" i="6" a="1"/>
  <c r="T232" i="6" s="1"/>
  <c r="AF232" i="6" s="1"/>
  <c r="T233" i="6" a="1"/>
  <c r="T233" i="6" s="1"/>
  <c r="AF233" i="6" s="1"/>
  <c r="T234" i="6" a="1"/>
  <c r="T234" i="6" s="1"/>
  <c r="AF234" i="6" s="1"/>
  <c r="T235" i="6" a="1"/>
  <c r="T235" i="6" s="1"/>
  <c r="AF235" i="6" s="1"/>
  <c r="T236" i="6" a="1"/>
  <c r="T236" i="6" s="1"/>
  <c r="T237" i="6" a="1"/>
  <c r="T237" i="6" s="1"/>
  <c r="AF237" i="6" s="1"/>
  <c r="T238" i="6" a="1"/>
  <c r="T238" i="6" s="1"/>
  <c r="AF238" i="6" s="1"/>
  <c r="T239" i="6" a="1"/>
  <c r="T239" i="6" s="1"/>
  <c r="AF239" i="6" s="1"/>
  <c r="T240" i="6" a="1"/>
  <c r="T240" i="6" s="1"/>
  <c r="AF240" i="6" s="1"/>
  <c r="T241" i="6" a="1"/>
  <c r="T241" i="6" s="1"/>
  <c r="AF241" i="6" s="1"/>
  <c r="T242" i="6" a="1"/>
  <c r="T242" i="6" s="1"/>
  <c r="T243" i="6" a="1"/>
  <c r="T243" i="6" s="1"/>
  <c r="AF243" i="6" s="1"/>
  <c r="T244" i="6" a="1"/>
  <c r="T244" i="6" s="1"/>
  <c r="AF244" i="6" s="1"/>
  <c r="T245" i="6" a="1"/>
  <c r="T245" i="6" s="1"/>
  <c r="AF245" i="6" s="1"/>
  <c r="T246" i="6" a="1"/>
  <c r="T246" i="6" s="1"/>
  <c r="AF246" i="6" s="1"/>
  <c r="T247" i="6" a="1"/>
  <c r="T247" i="6" s="1"/>
  <c r="T248" i="6" a="1"/>
  <c r="T248" i="6" s="1"/>
  <c r="AF248" i="6" s="1"/>
  <c r="T249" i="6" a="1"/>
  <c r="T249" i="6" s="1"/>
  <c r="AF249" i="6" s="1"/>
  <c r="T250" i="6" a="1"/>
  <c r="T250" i="6" s="1"/>
  <c r="AF250" i="6" s="1"/>
  <c r="T251" i="6" a="1"/>
  <c r="T251" i="6" s="1"/>
  <c r="AF251" i="6" s="1"/>
  <c r="T252" i="6" a="1"/>
  <c r="T252" i="6" s="1"/>
  <c r="AF252" i="6" s="1"/>
  <c r="T253" i="6" a="1"/>
  <c r="T253" i="6" s="1"/>
  <c r="AF253" i="6" s="1"/>
  <c r="T254" i="6" a="1"/>
  <c r="T254" i="6" s="1"/>
  <c r="AF254" i="6" s="1"/>
  <c r="T255" i="6" a="1"/>
  <c r="T255" i="6" s="1"/>
  <c r="AF255" i="6" s="1"/>
  <c r="T256" i="6" a="1"/>
  <c r="T256" i="6" s="1"/>
  <c r="AF256" i="6" s="1"/>
  <c r="T257" i="6" a="1"/>
  <c r="T257" i="6" s="1"/>
  <c r="T258" i="6" a="1"/>
  <c r="T258" i="6" s="1"/>
  <c r="AF258" i="6" s="1"/>
  <c r="T259" i="6" a="1"/>
  <c r="T259" i="6" s="1"/>
  <c r="AF259" i="6" s="1"/>
  <c r="T260" i="6" a="1"/>
  <c r="T260" i="6" s="1"/>
  <c r="AF260" i="6" s="1"/>
  <c r="T261" i="6" a="1"/>
  <c r="T261" i="6" s="1"/>
  <c r="T262" i="6" a="1"/>
  <c r="T262" i="6" s="1"/>
  <c r="AF262" i="6" s="1"/>
  <c r="T263" i="6" a="1"/>
  <c r="T263" i="6" s="1"/>
  <c r="AF263" i="6" s="1"/>
  <c r="T264" i="6" a="1"/>
  <c r="T264" i="6" s="1"/>
  <c r="AF264" i="6" s="1"/>
  <c r="T265" i="6" a="1"/>
  <c r="T265" i="6" s="1"/>
  <c r="AF265" i="6" s="1"/>
  <c r="T266" i="6" a="1"/>
  <c r="T266" i="6" s="1"/>
  <c r="AF266" i="6" s="1"/>
  <c r="T267" i="6" a="1"/>
  <c r="T267" i="6" s="1"/>
  <c r="AF267" i="6" s="1"/>
  <c r="T268" i="6" a="1"/>
  <c r="T268" i="6" s="1"/>
  <c r="AF268" i="6" s="1"/>
  <c r="T269" i="6" a="1"/>
  <c r="T269" i="6" s="1"/>
  <c r="AF269" i="6" s="1"/>
  <c r="T270" i="6" a="1"/>
  <c r="T270" i="6" s="1"/>
  <c r="AF270" i="6" s="1"/>
  <c r="T271" i="6" a="1"/>
  <c r="T271" i="6" s="1"/>
  <c r="AF271" i="6" s="1"/>
  <c r="T272" i="6" a="1"/>
  <c r="T272" i="6" s="1"/>
  <c r="AF272" i="6" s="1"/>
  <c r="T273" i="6" a="1"/>
  <c r="T273" i="6" s="1"/>
  <c r="AF273" i="6" s="1"/>
  <c r="T274" i="6" a="1"/>
  <c r="T274" i="6" s="1"/>
  <c r="AF274" i="6" s="1"/>
  <c r="T275" i="6" a="1"/>
  <c r="T275" i="6" s="1"/>
  <c r="AF275" i="6" s="1"/>
  <c r="T276" i="6" a="1"/>
  <c r="T276" i="6" s="1"/>
  <c r="AF276" i="6" s="1"/>
  <c r="T278" i="6" a="1"/>
  <c r="T278" i="6" s="1"/>
  <c r="T279" i="6" a="1"/>
  <c r="T279" i="6" s="1"/>
  <c r="T280" i="6" a="1"/>
  <c r="T280" i="6" s="1"/>
  <c r="T281" i="6" a="1"/>
  <c r="T281" i="6" s="1"/>
  <c r="AF281" i="6" s="1"/>
  <c r="T282" i="6" a="1"/>
  <c r="T282" i="6" s="1"/>
  <c r="AF282" i="6" s="1"/>
  <c r="T283" i="6" a="1"/>
  <c r="T283" i="6" s="1"/>
  <c r="AF283" i="6" s="1"/>
  <c r="T284" i="6" a="1"/>
  <c r="T284" i="6" s="1"/>
  <c r="AF284" i="6" s="1"/>
  <c r="T285" i="6" a="1"/>
  <c r="T285" i="6" s="1"/>
  <c r="T286" i="6" a="1"/>
  <c r="T286" i="6" s="1"/>
  <c r="AF286" i="6" s="1"/>
  <c r="T287" i="6" a="1"/>
  <c r="T287" i="6" s="1"/>
  <c r="AF287" i="6" s="1"/>
  <c r="T288" i="6" a="1"/>
  <c r="T288" i="6" s="1"/>
  <c r="T289" i="6" a="1"/>
  <c r="T289" i="6" s="1"/>
  <c r="AF289" i="6" s="1"/>
  <c r="T290" i="6" a="1"/>
  <c r="T290" i="6" s="1"/>
  <c r="AF290" i="6" s="1"/>
  <c r="T291" i="6" a="1"/>
  <c r="T291" i="6" s="1"/>
  <c r="AF291" i="6" s="1"/>
  <c r="T292" i="6" a="1"/>
  <c r="T292" i="6" s="1"/>
  <c r="AF292" i="6" s="1"/>
  <c r="T293" i="6" a="1"/>
  <c r="T293" i="6" s="1"/>
  <c r="T294" i="6" a="1"/>
  <c r="T294" i="6" s="1"/>
  <c r="AF294" i="6" s="1"/>
  <c r="T295" i="6" a="1"/>
  <c r="T295" i="6" s="1"/>
  <c r="AF295" i="6" s="1"/>
  <c r="T296" i="6" a="1"/>
  <c r="T296" i="6" s="1"/>
  <c r="AF296" i="6" s="1"/>
  <c r="T297" i="6" a="1"/>
  <c r="T297" i="6" s="1"/>
  <c r="AF297" i="6" s="1"/>
  <c r="T298" i="6" a="1"/>
  <c r="T298" i="6" s="1"/>
  <c r="T299" i="6" a="1"/>
  <c r="T299" i="6" s="1"/>
  <c r="AF299" i="6" s="1"/>
  <c r="T300" i="6" a="1"/>
  <c r="T300" i="6" s="1"/>
  <c r="T301" i="6" a="1"/>
  <c r="T301" i="6" s="1"/>
  <c r="AF301" i="6" s="1"/>
  <c r="T302" i="6" a="1"/>
  <c r="T302" i="6" s="1"/>
  <c r="AF302" i="6" s="1"/>
  <c r="T303" i="6" a="1"/>
  <c r="T303" i="6" s="1"/>
  <c r="AF303" i="6" s="1"/>
  <c r="T304" i="6" a="1"/>
  <c r="T304" i="6" s="1"/>
  <c r="AF304" i="6" s="1"/>
  <c r="T305" i="6" a="1"/>
  <c r="T305" i="6" s="1"/>
  <c r="AF305" i="6" s="1"/>
  <c r="T306" i="6" a="1"/>
  <c r="T306" i="6" s="1"/>
  <c r="AF306" i="6" s="1"/>
  <c r="T307" i="6" a="1"/>
  <c r="T307" i="6" s="1"/>
  <c r="AF307" i="6" s="1"/>
  <c r="T308" i="6" a="1"/>
  <c r="T308" i="6" s="1"/>
  <c r="T309" i="6" a="1"/>
  <c r="T309" i="6" s="1"/>
  <c r="T310" i="6" a="1"/>
  <c r="T310" i="6" s="1"/>
  <c r="T311" i="6" a="1"/>
  <c r="T311" i="6" s="1"/>
  <c r="AF311" i="6" s="1"/>
  <c r="T312" i="6" a="1"/>
  <c r="T312" i="6" s="1"/>
  <c r="AF312" i="6" s="1"/>
  <c r="T313" i="6" a="1"/>
  <c r="T313" i="6" s="1"/>
  <c r="AF313" i="6" s="1"/>
  <c r="T314" i="6" a="1"/>
  <c r="T314" i="6" s="1"/>
  <c r="AF314" i="6" s="1"/>
  <c r="T315" i="6" a="1"/>
  <c r="T315" i="6" s="1"/>
  <c r="T316" i="6" a="1"/>
  <c r="T316" i="6" s="1"/>
  <c r="AF316" i="6" s="1"/>
  <c r="T317" i="6" a="1"/>
  <c r="T317" i="6" s="1"/>
  <c r="AF317" i="6" s="1"/>
  <c r="T318" i="6" a="1"/>
  <c r="T318" i="6" s="1"/>
  <c r="AF318" i="6" s="1"/>
  <c r="T319" i="6" a="1"/>
  <c r="T319" i="6" s="1"/>
  <c r="AF319" i="6" s="1"/>
  <c r="T321" i="6" a="1"/>
  <c r="T321" i="6" s="1"/>
  <c r="AF321" i="6" s="1"/>
  <c r="T322" i="6" a="1"/>
  <c r="T322" i="6" s="1"/>
  <c r="AF322" i="6" s="1"/>
  <c r="T323" i="6" a="1"/>
  <c r="T323" i="6" s="1"/>
  <c r="AF323" i="6" s="1"/>
  <c r="T324" i="6" a="1"/>
  <c r="T324" i="6" s="1"/>
  <c r="AF324" i="6" s="1"/>
  <c r="T325" i="6" a="1"/>
  <c r="T325" i="6" s="1"/>
  <c r="T326" i="6" a="1"/>
  <c r="T326" i="6" s="1"/>
  <c r="T327" i="6" a="1"/>
  <c r="T327" i="6" s="1"/>
  <c r="AF327" i="6" s="1"/>
  <c r="T329" i="6" a="1"/>
  <c r="T329" i="6" s="1"/>
  <c r="AF329" i="6" s="1"/>
  <c r="T330" i="6" a="1"/>
  <c r="T330" i="6" s="1"/>
  <c r="AF330" i="6" s="1"/>
  <c r="T331" i="6" a="1"/>
  <c r="T331" i="6" s="1"/>
  <c r="AF331" i="6" s="1"/>
  <c r="T332" i="6" a="1"/>
  <c r="T332" i="6" s="1"/>
  <c r="AF332" i="6" s="1"/>
  <c r="P6" i="6" a="1"/>
  <c r="P6" i="6" s="1"/>
  <c r="P7" i="6" a="1"/>
  <c r="P7" i="6" s="1"/>
  <c r="P8" i="6" a="1"/>
  <c r="P8" i="6" s="1"/>
  <c r="P9" i="6" a="1"/>
  <c r="P9" i="6" s="1"/>
  <c r="P10" i="6" a="1"/>
  <c r="P10" i="6" s="1"/>
  <c r="P11" i="6" a="1"/>
  <c r="P11" i="6" s="1"/>
  <c r="P13" i="6" a="1"/>
  <c r="P13" i="6" s="1"/>
  <c r="P14" i="6" a="1"/>
  <c r="P14" i="6" s="1"/>
  <c r="P15" i="6" a="1"/>
  <c r="P15" i="6" s="1"/>
  <c r="P16" i="6" a="1"/>
  <c r="P16" i="6" s="1"/>
  <c r="P17" i="6" a="1"/>
  <c r="P17" i="6" s="1"/>
  <c r="P18" i="6" a="1"/>
  <c r="P18" i="6" s="1"/>
  <c r="P19" i="6" a="1"/>
  <c r="P19" i="6" s="1"/>
  <c r="P20" i="6" a="1"/>
  <c r="P20" i="6" s="1"/>
  <c r="P21" i="6" a="1"/>
  <c r="P21" i="6" s="1"/>
  <c r="P22" i="6" a="1"/>
  <c r="P22" i="6" s="1"/>
  <c r="P23" i="6" a="1"/>
  <c r="P23" i="6" s="1"/>
  <c r="P24" i="6" a="1"/>
  <c r="P24" i="6" s="1"/>
  <c r="P25" i="6" a="1"/>
  <c r="P25" i="6" s="1"/>
  <c r="P26" i="6" a="1"/>
  <c r="P26" i="6" s="1"/>
  <c r="P27" i="6" a="1"/>
  <c r="P27" i="6" s="1"/>
  <c r="P28" i="6" a="1"/>
  <c r="P28" i="6" s="1"/>
  <c r="P29" i="6" a="1"/>
  <c r="P29" i="6" s="1"/>
  <c r="P30" i="6" a="1"/>
  <c r="P30" i="6" s="1"/>
  <c r="P31" i="6" a="1"/>
  <c r="P31" i="6" s="1"/>
  <c r="P32" i="6" a="1"/>
  <c r="P32" i="6" s="1"/>
  <c r="P33" i="6" a="1"/>
  <c r="P33" i="6" s="1"/>
  <c r="P34" i="6" a="1"/>
  <c r="P34" i="6" s="1"/>
  <c r="P35" i="6" a="1"/>
  <c r="P35" i="6" s="1"/>
  <c r="P36" i="6" a="1"/>
  <c r="P36" i="6" s="1"/>
  <c r="P37" i="6" a="1"/>
  <c r="P37" i="6" s="1"/>
  <c r="P38" i="6" a="1"/>
  <c r="P38" i="6" s="1"/>
  <c r="P39" i="6" a="1"/>
  <c r="P39" i="6" s="1"/>
  <c r="P40" i="6" a="1"/>
  <c r="P40" i="6" s="1"/>
  <c r="P41" i="6" a="1"/>
  <c r="P41" i="6" s="1"/>
  <c r="P42" i="6" a="1"/>
  <c r="P42" i="6" s="1"/>
  <c r="P43" i="6" a="1"/>
  <c r="P43" i="6" s="1"/>
  <c r="P45" i="6" a="1"/>
  <c r="P45" i="6" s="1"/>
  <c r="P46" i="6" a="1"/>
  <c r="P46" i="6" s="1"/>
  <c r="P47" i="6" a="1"/>
  <c r="P47" i="6" s="1"/>
  <c r="P48" i="6" a="1"/>
  <c r="P48" i="6" s="1"/>
  <c r="P49" i="6" a="1"/>
  <c r="P49" i="6" s="1"/>
  <c r="P50" i="6" a="1"/>
  <c r="P50" i="6" s="1"/>
  <c r="P51" i="6" a="1"/>
  <c r="P51" i="6" s="1"/>
  <c r="P52" i="6" a="1"/>
  <c r="P52" i="6" s="1"/>
  <c r="P53" i="6" a="1"/>
  <c r="P53" i="6" s="1"/>
  <c r="P54" i="6" a="1"/>
  <c r="P54" i="6" s="1"/>
  <c r="P55" i="6" a="1"/>
  <c r="P55" i="6" s="1"/>
  <c r="P56" i="6" a="1"/>
  <c r="P56" i="6" s="1"/>
  <c r="P57" i="6" a="1"/>
  <c r="P57" i="6" s="1"/>
  <c r="P58" i="6" a="1"/>
  <c r="P58" i="6" s="1"/>
  <c r="P59" i="6" a="1"/>
  <c r="P59" i="6" s="1"/>
  <c r="P60" i="6" a="1"/>
  <c r="P60" i="6" s="1"/>
  <c r="P61" i="6" a="1"/>
  <c r="P61" i="6" s="1"/>
  <c r="P62" i="6" a="1"/>
  <c r="P62" i="6" s="1"/>
  <c r="P63" i="6" a="1"/>
  <c r="P63" i="6" s="1"/>
  <c r="P64" i="6" a="1"/>
  <c r="P64" i="6" s="1"/>
  <c r="P65" i="6" a="1"/>
  <c r="P65" i="6" s="1"/>
  <c r="P66" i="6" a="1"/>
  <c r="P66" i="6" s="1"/>
  <c r="P67" i="6" a="1"/>
  <c r="P67" i="6" s="1"/>
  <c r="P68" i="6" a="1"/>
  <c r="P68" i="6" s="1"/>
  <c r="P69" i="6" a="1"/>
  <c r="P69" i="6" s="1"/>
  <c r="P70" i="6" a="1"/>
  <c r="P70" i="6" s="1"/>
  <c r="P71" i="6" a="1"/>
  <c r="P71" i="6" s="1"/>
  <c r="P72" i="6" a="1"/>
  <c r="P72" i="6" s="1"/>
  <c r="P73" i="6" a="1"/>
  <c r="P73" i="6" s="1"/>
  <c r="P74" i="6" a="1"/>
  <c r="P74" i="6" s="1"/>
  <c r="P75" i="6" a="1"/>
  <c r="P75" i="6" s="1"/>
  <c r="P76" i="6" a="1"/>
  <c r="P76" i="6" s="1"/>
  <c r="P77" i="6" a="1"/>
  <c r="P77" i="6" s="1"/>
  <c r="P79" i="6" a="1"/>
  <c r="P79" i="6" s="1"/>
  <c r="P81" i="6" a="1"/>
  <c r="P81" i="6" s="1"/>
  <c r="P82" i="6" a="1"/>
  <c r="P82" i="6" s="1"/>
  <c r="P83" i="6" a="1"/>
  <c r="P83" i="6" s="1"/>
  <c r="P84" i="6" a="1"/>
  <c r="P84" i="6" s="1"/>
  <c r="P85" i="6" a="1"/>
  <c r="P85" i="6" s="1"/>
  <c r="P86" i="6" a="1"/>
  <c r="P86" i="6" s="1"/>
  <c r="P87" i="6" a="1"/>
  <c r="P87" i="6" s="1"/>
  <c r="P88" i="6" a="1"/>
  <c r="P88" i="6" s="1"/>
  <c r="P89" i="6" a="1"/>
  <c r="P89" i="6" s="1"/>
  <c r="P90" i="6" a="1"/>
  <c r="P90" i="6" s="1"/>
  <c r="P91" i="6" a="1"/>
  <c r="P91" i="6" s="1"/>
  <c r="P92" i="6" a="1"/>
  <c r="P92" i="6" s="1"/>
  <c r="P93" i="6" a="1"/>
  <c r="P93" i="6" s="1"/>
  <c r="P94" i="6" a="1"/>
  <c r="P94" i="6" s="1"/>
  <c r="P95" i="6" a="1"/>
  <c r="P95" i="6" s="1"/>
  <c r="P96" i="6" a="1"/>
  <c r="P96" i="6" s="1"/>
  <c r="P97" i="6" a="1"/>
  <c r="P97" i="6" s="1"/>
  <c r="P98" i="6" a="1"/>
  <c r="P98" i="6" s="1"/>
  <c r="P99" i="6" a="1"/>
  <c r="P99" i="6" s="1"/>
  <c r="P100" i="6" a="1"/>
  <c r="P100" i="6" s="1"/>
  <c r="P101" i="6" a="1"/>
  <c r="P101" i="6" s="1"/>
  <c r="P102" i="6" a="1"/>
  <c r="P102" i="6" s="1"/>
  <c r="P103" i="6" a="1"/>
  <c r="P103" i="6" s="1"/>
  <c r="P104" i="6" a="1"/>
  <c r="P104" i="6" s="1"/>
  <c r="P105" i="6" a="1"/>
  <c r="P105" i="6" s="1"/>
  <c r="P106" i="6" a="1"/>
  <c r="P106" i="6" s="1"/>
  <c r="P107" i="6" a="1"/>
  <c r="P107" i="6" s="1"/>
  <c r="P108" i="6" a="1"/>
  <c r="P108" i="6" s="1"/>
  <c r="P109" i="6" a="1"/>
  <c r="P109" i="6" s="1"/>
  <c r="P110" i="6" a="1"/>
  <c r="P110" i="6" s="1"/>
  <c r="P111" i="6" a="1"/>
  <c r="P111" i="6" s="1"/>
  <c r="P113" i="6" a="1"/>
  <c r="P113" i="6" s="1"/>
  <c r="P114" i="6" a="1"/>
  <c r="P114" i="6" s="1"/>
  <c r="P115" i="6" a="1"/>
  <c r="P115" i="6" s="1"/>
  <c r="P116" i="6" a="1"/>
  <c r="P116" i="6" s="1"/>
  <c r="P117" i="6" a="1"/>
  <c r="P117" i="6" s="1"/>
  <c r="P118" i="6" a="1"/>
  <c r="P118" i="6" s="1"/>
  <c r="P119" i="6" a="1"/>
  <c r="P119" i="6" s="1"/>
  <c r="P120" i="6" a="1"/>
  <c r="P120" i="6" s="1"/>
  <c r="P121" i="6" a="1"/>
  <c r="P121" i="6" s="1"/>
  <c r="P122" i="6" a="1"/>
  <c r="P122" i="6" s="1"/>
  <c r="P123" i="6" a="1"/>
  <c r="P123" i="6" s="1"/>
  <c r="P124" i="6" a="1"/>
  <c r="P124" i="6" s="1"/>
  <c r="P125" i="6" a="1"/>
  <c r="P125" i="6" s="1"/>
  <c r="P126" i="6" a="1"/>
  <c r="P126" i="6" s="1"/>
  <c r="P127" i="6" a="1"/>
  <c r="P127" i="6" s="1"/>
  <c r="P128" i="6" a="1"/>
  <c r="P128" i="6" s="1"/>
  <c r="P129" i="6" a="1"/>
  <c r="P129" i="6" s="1"/>
  <c r="P130" i="6" a="1"/>
  <c r="P130" i="6" s="1"/>
  <c r="P131" i="6" a="1"/>
  <c r="P131" i="6" s="1"/>
  <c r="P132" i="6" a="1"/>
  <c r="P132" i="6" s="1"/>
  <c r="P133" i="6" a="1"/>
  <c r="P133" i="6" s="1"/>
  <c r="P134" i="6" a="1"/>
  <c r="P134" i="6" s="1"/>
  <c r="P135" i="6" a="1"/>
  <c r="P135" i="6" s="1"/>
  <c r="P136" i="6" a="1"/>
  <c r="P136" i="6" s="1"/>
  <c r="P137" i="6" a="1"/>
  <c r="P137" i="6" s="1"/>
  <c r="P138" i="6" a="1"/>
  <c r="P138" i="6" s="1"/>
  <c r="P139" i="6" a="1"/>
  <c r="P139" i="6" s="1"/>
  <c r="P140" i="6" a="1"/>
  <c r="P140" i="6" s="1"/>
  <c r="P141" i="6" a="1"/>
  <c r="P141" i="6" s="1"/>
  <c r="P142" i="6" a="1"/>
  <c r="P142" i="6" s="1"/>
  <c r="P143" i="6" a="1"/>
  <c r="P143" i="6" s="1"/>
  <c r="P144" i="6" a="1"/>
  <c r="P144" i="6" s="1"/>
  <c r="P145" i="6" a="1"/>
  <c r="P145" i="6" s="1"/>
  <c r="P146" i="6" a="1"/>
  <c r="P146" i="6" s="1"/>
  <c r="P147" i="6" a="1"/>
  <c r="P147" i="6" s="1"/>
  <c r="P148" i="6" a="1"/>
  <c r="P148" i="6" s="1"/>
  <c r="P149" i="6" a="1"/>
  <c r="P149" i="6" s="1"/>
  <c r="P150" i="6" a="1"/>
  <c r="P150" i="6" s="1"/>
  <c r="P151" i="6" a="1"/>
  <c r="P151" i="6" s="1"/>
  <c r="P152" i="6" a="1"/>
  <c r="P152" i="6" s="1"/>
  <c r="P153" i="6" a="1"/>
  <c r="P153" i="6" s="1"/>
  <c r="P154" i="6" a="1"/>
  <c r="P154" i="6" s="1"/>
  <c r="P155" i="6" a="1"/>
  <c r="P155" i="6" s="1"/>
  <c r="P156" i="6" a="1"/>
  <c r="P156" i="6" s="1"/>
  <c r="P157" i="6" a="1"/>
  <c r="P157" i="6" s="1"/>
  <c r="P158" i="6" a="1"/>
  <c r="P158" i="6" s="1"/>
  <c r="P159" i="6" a="1"/>
  <c r="P159" i="6" s="1"/>
  <c r="P160" i="6" a="1"/>
  <c r="P160" i="6" s="1"/>
  <c r="P161" i="6" a="1"/>
  <c r="P161" i="6" s="1"/>
  <c r="P162" i="6" a="1"/>
  <c r="P162" i="6" s="1"/>
  <c r="P163" i="6" a="1"/>
  <c r="P163" i="6" s="1"/>
  <c r="P164" i="6" a="1"/>
  <c r="P164" i="6" s="1"/>
  <c r="P165" i="6" a="1"/>
  <c r="P165" i="6" s="1"/>
  <c r="P167" i="6" a="1"/>
  <c r="P167" i="6" s="1"/>
  <c r="P168" i="6" a="1"/>
  <c r="P168" i="6" s="1"/>
  <c r="P169" i="6" a="1"/>
  <c r="P169" i="6" s="1"/>
  <c r="P170" i="6" a="1"/>
  <c r="P170" i="6" s="1"/>
  <c r="P171" i="6" a="1"/>
  <c r="P171" i="6" s="1"/>
  <c r="P172" i="6" a="1"/>
  <c r="P172" i="6" s="1"/>
  <c r="P173" i="6" a="1"/>
  <c r="P173" i="6" s="1"/>
  <c r="P174" i="6" a="1"/>
  <c r="P174" i="6" s="1"/>
  <c r="P175" i="6" a="1"/>
  <c r="P175" i="6" s="1"/>
  <c r="P176" i="6" a="1"/>
  <c r="P176" i="6" s="1"/>
  <c r="P177" i="6" a="1"/>
  <c r="P177" i="6" s="1"/>
  <c r="P178" i="6" a="1"/>
  <c r="P178" i="6" s="1"/>
  <c r="P179" i="6" a="1"/>
  <c r="P179" i="6" s="1"/>
  <c r="P181" i="6" a="1"/>
  <c r="P181" i="6" s="1"/>
  <c r="P182" i="6" a="1"/>
  <c r="P182" i="6" s="1"/>
  <c r="P183" i="6" a="1"/>
  <c r="P183" i="6" s="1"/>
  <c r="P184" i="6" a="1"/>
  <c r="P184" i="6" s="1"/>
  <c r="P185" i="6" a="1"/>
  <c r="P185" i="6" s="1"/>
  <c r="P186" i="6" a="1"/>
  <c r="P186" i="6" s="1"/>
  <c r="P187" i="6" a="1"/>
  <c r="P187" i="6" s="1"/>
  <c r="P188" i="6" a="1"/>
  <c r="P188" i="6" s="1"/>
  <c r="P189" i="6" a="1"/>
  <c r="P189" i="6" s="1"/>
  <c r="P190" i="6" a="1"/>
  <c r="P190" i="6" s="1"/>
  <c r="P191" i="6" a="1"/>
  <c r="P191" i="6" s="1"/>
  <c r="P192" i="6" a="1"/>
  <c r="P192" i="6" s="1"/>
  <c r="P193" i="6" a="1"/>
  <c r="P193" i="6" s="1"/>
  <c r="P194" i="6" a="1"/>
  <c r="P194" i="6" s="1"/>
  <c r="P195" i="6" a="1"/>
  <c r="P195" i="6" s="1"/>
  <c r="P196" i="6" a="1"/>
  <c r="P196" i="6" s="1"/>
  <c r="P197" i="6" a="1"/>
  <c r="P197" i="6" s="1"/>
  <c r="P198" i="6" a="1"/>
  <c r="P198" i="6" s="1"/>
  <c r="P199" i="6" a="1"/>
  <c r="P199" i="6" s="1"/>
  <c r="P200" i="6" a="1"/>
  <c r="P200" i="6" s="1"/>
  <c r="P201" i="6" a="1"/>
  <c r="P201" i="6" s="1"/>
  <c r="P202" i="6" a="1"/>
  <c r="P202" i="6" s="1"/>
  <c r="P203" i="6" a="1"/>
  <c r="P203" i="6" s="1"/>
  <c r="P204" i="6" a="1"/>
  <c r="P204" i="6" s="1"/>
  <c r="P205" i="6" a="1"/>
  <c r="P205" i="6" s="1"/>
  <c r="P206" i="6" a="1"/>
  <c r="P206" i="6" s="1"/>
  <c r="P207" i="6" a="1"/>
  <c r="P207" i="6" s="1"/>
  <c r="P208" i="6" a="1"/>
  <c r="P208" i="6" s="1"/>
  <c r="P209" i="6" a="1"/>
  <c r="P209" i="6" s="1"/>
  <c r="P210" i="6" a="1"/>
  <c r="P210" i="6" s="1"/>
  <c r="P211" i="6" a="1"/>
  <c r="P211" i="6" s="1"/>
  <c r="P212" i="6" a="1"/>
  <c r="P212" i="6" s="1"/>
  <c r="P213" i="6" a="1"/>
  <c r="P213" i="6" s="1"/>
  <c r="P214" i="6" a="1"/>
  <c r="P214" i="6" s="1"/>
  <c r="P215" i="6" a="1"/>
  <c r="P215" i="6" s="1"/>
  <c r="P216" i="6" a="1"/>
  <c r="P216" i="6" s="1"/>
  <c r="P217" i="6" a="1"/>
  <c r="P217" i="6" s="1"/>
  <c r="P218" i="6" a="1"/>
  <c r="P218" i="6" s="1"/>
  <c r="P219" i="6" a="1"/>
  <c r="P219" i="6" s="1"/>
  <c r="P220" i="6" a="1"/>
  <c r="P220" i="6" s="1"/>
  <c r="P221" i="6" a="1"/>
  <c r="P221" i="6" s="1"/>
  <c r="P222" i="6" a="1"/>
  <c r="P222" i="6" s="1"/>
  <c r="P223" i="6" a="1"/>
  <c r="P223" i="6" s="1"/>
  <c r="P224" i="6" a="1"/>
  <c r="P224" i="6" s="1"/>
  <c r="P225" i="6" a="1"/>
  <c r="P225" i="6" s="1"/>
  <c r="P226" i="6" a="1"/>
  <c r="P226" i="6" s="1"/>
  <c r="P227" i="6" a="1"/>
  <c r="P227" i="6" s="1"/>
  <c r="P228" i="6" a="1"/>
  <c r="P228" i="6" s="1"/>
  <c r="P229" i="6" a="1"/>
  <c r="P229" i="6" s="1"/>
  <c r="P230" i="6" a="1"/>
  <c r="P230" i="6" s="1"/>
  <c r="P231" i="6" a="1"/>
  <c r="P231" i="6" s="1"/>
  <c r="P232" i="6" a="1"/>
  <c r="P232" i="6" s="1"/>
  <c r="P233" i="6" a="1"/>
  <c r="P233" i="6" s="1"/>
  <c r="P234" i="6" a="1"/>
  <c r="P234" i="6" s="1"/>
  <c r="P235" i="6" a="1"/>
  <c r="P235" i="6" s="1"/>
  <c r="P236" i="6" a="1"/>
  <c r="P236" i="6" s="1"/>
  <c r="P237" i="6" a="1"/>
  <c r="P237" i="6" s="1"/>
  <c r="P238" i="6" a="1"/>
  <c r="P238" i="6" s="1"/>
  <c r="P239" i="6" a="1"/>
  <c r="P239" i="6" s="1"/>
  <c r="P240" i="6" a="1"/>
  <c r="P240" i="6" s="1"/>
  <c r="P241" i="6" a="1"/>
  <c r="P241" i="6" s="1"/>
  <c r="P242" i="6" a="1"/>
  <c r="P242" i="6" s="1"/>
  <c r="P243" i="6" a="1"/>
  <c r="P243" i="6" s="1"/>
  <c r="P244" i="6" a="1"/>
  <c r="P244" i="6" s="1"/>
  <c r="P245" i="6" a="1"/>
  <c r="P245" i="6" s="1"/>
  <c r="P246" i="6" a="1"/>
  <c r="P246" i="6" s="1"/>
  <c r="P247" i="6" a="1"/>
  <c r="P247" i="6" s="1"/>
  <c r="P248" i="6" a="1"/>
  <c r="P248" i="6" s="1"/>
  <c r="P249" i="6" a="1"/>
  <c r="P249" i="6" s="1"/>
  <c r="P250" i="6" a="1"/>
  <c r="P250" i="6" s="1"/>
  <c r="P251" i="6" a="1"/>
  <c r="P251" i="6" s="1"/>
  <c r="P252" i="6" a="1"/>
  <c r="P252" i="6" s="1"/>
  <c r="P253" i="6" a="1"/>
  <c r="P253" i="6" s="1"/>
  <c r="P254" i="6" a="1"/>
  <c r="P254" i="6" s="1"/>
  <c r="P255" i="6" a="1"/>
  <c r="P255" i="6" s="1"/>
  <c r="P256" i="6" a="1"/>
  <c r="P256" i="6" s="1"/>
  <c r="P257" i="6" a="1"/>
  <c r="P257" i="6" s="1"/>
  <c r="P258" i="6" a="1"/>
  <c r="P258" i="6" s="1"/>
  <c r="P259" i="6" a="1"/>
  <c r="P259" i="6" s="1"/>
  <c r="P260" i="6" a="1"/>
  <c r="P260" i="6" s="1"/>
  <c r="P261" i="6" a="1"/>
  <c r="P261" i="6" s="1"/>
  <c r="P262" i="6" a="1"/>
  <c r="P262" i="6" s="1"/>
  <c r="P263" i="6" a="1"/>
  <c r="P263" i="6" s="1"/>
  <c r="P264" i="6" a="1"/>
  <c r="P264" i="6" s="1"/>
  <c r="P265" i="6" a="1"/>
  <c r="P265" i="6" s="1"/>
  <c r="P266" i="6" a="1"/>
  <c r="P266" i="6" s="1"/>
  <c r="P267" i="6" a="1"/>
  <c r="P267" i="6" s="1"/>
  <c r="P268" i="6" a="1"/>
  <c r="P268" i="6" s="1"/>
  <c r="P269" i="6" a="1"/>
  <c r="P269" i="6" s="1"/>
  <c r="P270" i="6" a="1"/>
  <c r="P270" i="6" s="1"/>
  <c r="P271" i="6" a="1"/>
  <c r="P271" i="6" s="1"/>
  <c r="P272" i="6" a="1"/>
  <c r="P272" i="6" s="1"/>
  <c r="P273" i="6" a="1"/>
  <c r="P273" i="6" s="1"/>
  <c r="P274" i="6" a="1"/>
  <c r="P274" i="6" s="1"/>
  <c r="P275" i="6" a="1"/>
  <c r="P275" i="6" s="1"/>
  <c r="P276" i="6" a="1"/>
  <c r="P276" i="6" s="1"/>
  <c r="P278" i="6" a="1"/>
  <c r="P278" i="6" s="1"/>
  <c r="P279" i="6" a="1"/>
  <c r="P279" i="6" s="1"/>
  <c r="P280" i="6" a="1"/>
  <c r="P280" i="6" s="1"/>
  <c r="P281" i="6" a="1"/>
  <c r="P281" i="6" s="1"/>
  <c r="P282" i="6" a="1"/>
  <c r="P282" i="6" s="1"/>
  <c r="P283" i="6" a="1"/>
  <c r="P283" i="6" s="1"/>
  <c r="P284" i="6" a="1"/>
  <c r="P284" i="6" s="1"/>
  <c r="P285" i="6" a="1"/>
  <c r="P285" i="6" s="1"/>
  <c r="P286" i="6" a="1"/>
  <c r="P286" i="6" s="1"/>
  <c r="P287" i="6" a="1"/>
  <c r="P287" i="6" s="1"/>
  <c r="P288" i="6" a="1"/>
  <c r="P288" i="6" s="1"/>
  <c r="P289" i="6" a="1"/>
  <c r="P289" i="6" s="1"/>
  <c r="P290" i="6" a="1"/>
  <c r="P290" i="6" s="1"/>
  <c r="P291" i="6" a="1"/>
  <c r="P291" i="6" s="1"/>
  <c r="P292" i="6" a="1"/>
  <c r="P292" i="6" s="1"/>
  <c r="P293" i="6" a="1"/>
  <c r="P293" i="6" s="1"/>
  <c r="P294" i="6" a="1"/>
  <c r="P294" i="6" s="1"/>
  <c r="P295" i="6" a="1"/>
  <c r="P295" i="6" s="1"/>
  <c r="P296" i="6" a="1"/>
  <c r="P296" i="6" s="1"/>
  <c r="P297" i="6" a="1"/>
  <c r="P297" i="6" s="1"/>
  <c r="P298" i="6" a="1"/>
  <c r="P298" i="6" s="1"/>
  <c r="P299" i="6" a="1"/>
  <c r="P299" i="6" s="1"/>
  <c r="P300" i="6" a="1"/>
  <c r="P300" i="6" s="1"/>
  <c r="P301" i="6" a="1"/>
  <c r="P301" i="6" s="1"/>
  <c r="P302" i="6" a="1"/>
  <c r="P302" i="6" s="1"/>
  <c r="P303" i="6" a="1"/>
  <c r="P303" i="6" s="1"/>
  <c r="P304" i="6" a="1"/>
  <c r="P304" i="6" s="1"/>
  <c r="P305" i="6" a="1"/>
  <c r="P305" i="6" s="1"/>
  <c r="P306" i="6" a="1"/>
  <c r="P306" i="6" s="1"/>
  <c r="P307" i="6" a="1"/>
  <c r="P307" i="6" s="1"/>
  <c r="P308" i="6" a="1"/>
  <c r="P308" i="6" s="1"/>
  <c r="P309" i="6" a="1"/>
  <c r="P309" i="6" s="1"/>
  <c r="P310" i="6" a="1"/>
  <c r="P310" i="6" s="1"/>
  <c r="P311" i="6" a="1"/>
  <c r="P311" i="6" s="1"/>
  <c r="P312" i="6" a="1"/>
  <c r="P312" i="6" s="1"/>
  <c r="P313" i="6" a="1"/>
  <c r="P313" i="6" s="1"/>
  <c r="P314" i="6" a="1"/>
  <c r="P314" i="6" s="1"/>
  <c r="P315" i="6" a="1"/>
  <c r="P315" i="6" s="1"/>
  <c r="P316" i="6" a="1"/>
  <c r="P316" i="6" s="1"/>
  <c r="P317" i="6" a="1"/>
  <c r="P317" i="6" s="1"/>
  <c r="P318" i="6" a="1"/>
  <c r="P318" i="6" s="1"/>
  <c r="P319" i="6" a="1"/>
  <c r="P319" i="6" s="1"/>
  <c r="P321" i="6" a="1"/>
  <c r="P321" i="6" s="1"/>
  <c r="P322" i="6" a="1"/>
  <c r="P322" i="6" s="1"/>
  <c r="P323" i="6" a="1"/>
  <c r="P323" i="6" s="1"/>
  <c r="P324" i="6" a="1"/>
  <c r="P324" i="6" s="1"/>
  <c r="P325" i="6" a="1"/>
  <c r="P325" i="6" s="1"/>
  <c r="P326" i="6" a="1"/>
  <c r="P326" i="6" s="1"/>
  <c r="P327" i="6" a="1"/>
  <c r="P327" i="6" s="1"/>
  <c r="P329" i="6" a="1"/>
  <c r="P329" i="6" s="1"/>
  <c r="P330" i="6" a="1"/>
  <c r="P330" i="6" s="1"/>
  <c r="P331" i="6" a="1"/>
  <c r="P331" i="6" s="1"/>
  <c r="P332" i="6" a="1"/>
  <c r="P332" i="6" s="1"/>
  <c r="T5" i="6" a="1"/>
  <c r="T5" i="6" s="1"/>
  <c r="AF5" i="6" s="1"/>
  <c r="P5" i="6" a="1"/>
  <c r="P5" i="6" s="1"/>
  <c r="L25" i="6" a="1"/>
  <c r="L25" i="6" s="1"/>
  <c r="L26" i="6" a="1"/>
  <c r="L26" i="6" s="1"/>
  <c r="L27" i="6" a="1"/>
  <c r="L27" i="6" s="1"/>
  <c r="L28" i="6" a="1"/>
  <c r="L28" i="6" s="1"/>
  <c r="L29" i="6" a="1"/>
  <c r="L29" i="6" s="1"/>
  <c r="L30" i="6" a="1"/>
  <c r="L30" i="6" s="1"/>
  <c r="L31" i="6" a="1"/>
  <c r="L31" i="6" s="1"/>
  <c r="L32" i="6" a="1"/>
  <c r="L32" i="6" s="1"/>
  <c r="L33" i="6" a="1"/>
  <c r="L33" i="6" s="1"/>
  <c r="L34" i="6" a="1"/>
  <c r="L34" i="6" s="1"/>
  <c r="L35" i="6" a="1"/>
  <c r="L35" i="6" s="1"/>
  <c r="L36" i="6" a="1"/>
  <c r="L36" i="6" s="1"/>
  <c r="L37" i="6" a="1"/>
  <c r="L37" i="6" s="1"/>
  <c r="L38" i="6" a="1"/>
  <c r="L38" i="6" s="1"/>
  <c r="L39" i="6" a="1"/>
  <c r="L39" i="6" s="1"/>
  <c r="L40" i="6" a="1"/>
  <c r="L40" i="6" s="1"/>
  <c r="L41" i="6" a="1"/>
  <c r="L41" i="6" s="1"/>
  <c r="L42" i="6" a="1"/>
  <c r="L42" i="6" s="1"/>
  <c r="L43" i="6" a="1"/>
  <c r="L43" i="6" s="1"/>
  <c r="L45" i="6" a="1"/>
  <c r="L45" i="6" s="1"/>
  <c r="L46" i="6" a="1"/>
  <c r="L46" i="6" s="1"/>
  <c r="L47" i="6" a="1"/>
  <c r="L47" i="6" s="1"/>
  <c r="L48" i="6" a="1"/>
  <c r="L48" i="6" s="1"/>
  <c r="L49" i="6" a="1"/>
  <c r="L49" i="6" s="1"/>
  <c r="L50" i="6" a="1"/>
  <c r="L50" i="6" s="1"/>
  <c r="L51" i="6" a="1"/>
  <c r="L51" i="6" s="1"/>
  <c r="L52" i="6" a="1"/>
  <c r="L52" i="6" s="1"/>
  <c r="L53" i="6" a="1"/>
  <c r="L53" i="6" s="1"/>
  <c r="L54" i="6" a="1"/>
  <c r="L54" i="6" s="1"/>
  <c r="L55" i="6" a="1"/>
  <c r="L55" i="6" s="1"/>
  <c r="L56" i="6" a="1"/>
  <c r="L56" i="6" s="1"/>
  <c r="L57" i="6" a="1"/>
  <c r="L57" i="6" s="1"/>
  <c r="L58" i="6" a="1"/>
  <c r="L58" i="6" s="1"/>
  <c r="L59" i="6" a="1"/>
  <c r="L59" i="6" s="1"/>
  <c r="L60" i="6" a="1"/>
  <c r="L60" i="6" s="1"/>
  <c r="L61" i="6" a="1"/>
  <c r="L61" i="6" s="1"/>
  <c r="L62" i="6" a="1"/>
  <c r="L62" i="6" s="1"/>
  <c r="L63" i="6" a="1"/>
  <c r="L63" i="6" s="1"/>
  <c r="L64" i="6" a="1"/>
  <c r="L64" i="6" s="1"/>
  <c r="L65" i="6" a="1"/>
  <c r="L65" i="6" s="1"/>
  <c r="L66" i="6" a="1"/>
  <c r="L66" i="6" s="1"/>
  <c r="L67" i="6" a="1"/>
  <c r="L67" i="6" s="1"/>
  <c r="L68" i="6" a="1"/>
  <c r="L68" i="6" s="1"/>
  <c r="L69" i="6" a="1"/>
  <c r="L69" i="6" s="1"/>
  <c r="L70" i="6" a="1"/>
  <c r="L70" i="6" s="1"/>
  <c r="L71" i="6" a="1"/>
  <c r="L71" i="6" s="1"/>
  <c r="L72" i="6" a="1"/>
  <c r="L72" i="6" s="1"/>
  <c r="L73" i="6" a="1"/>
  <c r="L73" i="6" s="1"/>
  <c r="L74" i="6" a="1"/>
  <c r="L74" i="6" s="1"/>
  <c r="L75" i="6" a="1"/>
  <c r="L75" i="6" s="1"/>
  <c r="L76" i="6" a="1"/>
  <c r="L76" i="6" s="1"/>
  <c r="L77" i="6" a="1"/>
  <c r="L77" i="6" s="1"/>
  <c r="L79" i="6" a="1"/>
  <c r="L79" i="6" s="1"/>
  <c r="L81" i="6" a="1"/>
  <c r="L81" i="6" s="1"/>
  <c r="L82" i="6" a="1"/>
  <c r="L82" i="6" s="1"/>
  <c r="L83" i="6" a="1"/>
  <c r="L83" i="6" s="1"/>
  <c r="L84" i="6" a="1"/>
  <c r="L84" i="6" s="1"/>
  <c r="L85" i="6" a="1"/>
  <c r="L85" i="6" s="1"/>
  <c r="L86" i="6" a="1"/>
  <c r="L86" i="6" s="1"/>
  <c r="L87" i="6" a="1"/>
  <c r="L87" i="6" s="1"/>
  <c r="L88" i="6" a="1"/>
  <c r="L88" i="6" s="1"/>
  <c r="L89" i="6" a="1"/>
  <c r="L89" i="6" s="1"/>
  <c r="L90" i="6" a="1"/>
  <c r="L90" i="6" s="1"/>
  <c r="L91" i="6" a="1"/>
  <c r="L91" i="6" s="1"/>
  <c r="L92" i="6" a="1"/>
  <c r="L92" i="6" s="1"/>
  <c r="L93" i="6" a="1"/>
  <c r="L93" i="6" s="1"/>
  <c r="L94" i="6" a="1"/>
  <c r="L94" i="6" s="1"/>
  <c r="L95" i="6" a="1"/>
  <c r="L95" i="6" s="1"/>
  <c r="L96" i="6" a="1"/>
  <c r="L96" i="6" s="1"/>
  <c r="L97" i="6" a="1"/>
  <c r="L97" i="6" s="1"/>
  <c r="L98" i="6" a="1"/>
  <c r="L98" i="6" s="1"/>
  <c r="L99" i="6" a="1"/>
  <c r="L99" i="6" s="1"/>
  <c r="L100" i="6" a="1"/>
  <c r="L100" i="6" s="1"/>
  <c r="L101" i="6" a="1"/>
  <c r="L101" i="6" s="1"/>
  <c r="L102" i="6" a="1"/>
  <c r="L102" i="6" s="1"/>
  <c r="L103" i="6" a="1"/>
  <c r="L103" i="6" s="1"/>
  <c r="L104" i="6" a="1"/>
  <c r="L104" i="6" s="1"/>
  <c r="L105" i="6" a="1"/>
  <c r="L105" i="6" s="1"/>
  <c r="L106" i="6" a="1"/>
  <c r="L106" i="6" s="1"/>
  <c r="L107" i="6" a="1"/>
  <c r="L107" i="6" s="1"/>
  <c r="L108" i="6" a="1"/>
  <c r="L108" i="6" s="1"/>
  <c r="L109" i="6" a="1"/>
  <c r="L109" i="6" s="1"/>
  <c r="L110" i="6" a="1"/>
  <c r="L110" i="6" s="1"/>
  <c r="L111" i="6" a="1"/>
  <c r="L111" i="6" s="1"/>
  <c r="L113" i="6" a="1"/>
  <c r="L113" i="6" s="1"/>
  <c r="L114" i="6" a="1"/>
  <c r="L114" i="6" s="1"/>
  <c r="L115" i="6" a="1"/>
  <c r="L115" i="6" s="1"/>
  <c r="L116" i="6" a="1"/>
  <c r="L116" i="6" s="1"/>
  <c r="L117" i="6" a="1"/>
  <c r="L117" i="6" s="1"/>
  <c r="L118" i="6" a="1"/>
  <c r="L118" i="6" s="1"/>
  <c r="L119" i="6" a="1"/>
  <c r="L119" i="6" s="1"/>
  <c r="L120" i="6" a="1"/>
  <c r="L120" i="6" s="1"/>
  <c r="L121" i="6" a="1"/>
  <c r="L121" i="6" s="1"/>
  <c r="L122" i="6" a="1"/>
  <c r="L122" i="6" s="1"/>
  <c r="L123" i="6" a="1"/>
  <c r="L123" i="6" s="1"/>
  <c r="L124" i="6" a="1"/>
  <c r="L124" i="6" s="1"/>
  <c r="L125" i="6" a="1"/>
  <c r="L125" i="6" s="1"/>
  <c r="L126" i="6" a="1"/>
  <c r="L126" i="6" s="1"/>
  <c r="L127" i="6" a="1"/>
  <c r="L127" i="6" s="1"/>
  <c r="L128" i="6" a="1"/>
  <c r="L128" i="6" s="1"/>
  <c r="L129" i="6" a="1"/>
  <c r="L129" i="6" s="1"/>
  <c r="L130" i="6" a="1"/>
  <c r="L130" i="6" s="1"/>
  <c r="L131" i="6" a="1"/>
  <c r="L131" i="6" s="1"/>
  <c r="L132" i="6" a="1"/>
  <c r="L132" i="6" s="1"/>
  <c r="L133" i="6" a="1"/>
  <c r="L133" i="6" s="1"/>
  <c r="L134" i="6" a="1"/>
  <c r="L134" i="6" s="1"/>
  <c r="L135" i="6" a="1"/>
  <c r="L135" i="6" s="1"/>
  <c r="L136" i="6" a="1"/>
  <c r="L136" i="6" s="1"/>
  <c r="L137" i="6" a="1"/>
  <c r="L137" i="6" s="1"/>
  <c r="L138" i="6" a="1"/>
  <c r="L138" i="6" s="1"/>
  <c r="L139" i="6" a="1"/>
  <c r="L139" i="6" s="1"/>
  <c r="L140" i="6" a="1"/>
  <c r="L140" i="6" s="1"/>
  <c r="L141" i="6" a="1"/>
  <c r="L141" i="6" s="1"/>
  <c r="L142" i="6" a="1"/>
  <c r="L142" i="6" s="1"/>
  <c r="L143" i="6" a="1"/>
  <c r="L143" i="6" s="1"/>
  <c r="L144" i="6" a="1"/>
  <c r="L144" i="6" s="1"/>
  <c r="L145" i="6" a="1"/>
  <c r="L145" i="6" s="1"/>
  <c r="L146" i="6" a="1"/>
  <c r="L146" i="6" s="1"/>
  <c r="L147" i="6" a="1"/>
  <c r="L147" i="6" s="1"/>
  <c r="L148" i="6" a="1"/>
  <c r="L148" i="6" s="1"/>
  <c r="L149" i="6" a="1"/>
  <c r="L149" i="6" s="1"/>
  <c r="L150" i="6" a="1"/>
  <c r="L150" i="6" s="1"/>
  <c r="L151" i="6" a="1"/>
  <c r="L151" i="6" s="1"/>
  <c r="L152" i="6" a="1"/>
  <c r="L152" i="6" s="1"/>
  <c r="L153" i="6" a="1"/>
  <c r="L153" i="6" s="1"/>
  <c r="L154" i="6" a="1"/>
  <c r="L154" i="6" s="1"/>
  <c r="L155" i="6" a="1"/>
  <c r="L155" i="6" s="1"/>
  <c r="L156" i="6" a="1"/>
  <c r="L156" i="6" s="1"/>
  <c r="L157" i="6" a="1"/>
  <c r="L157" i="6" s="1"/>
  <c r="L158" i="6" a="1"/>
  <c r="L158" i="6" s="1"/>
  <c r="L159" i="6" a="1"/>
  <c r="L159" i="6" s="1"/>
  <c r="L160" i="6" a="1"/>
  <c r="L160" i="6" s="1"/>
  <c r="L161" i="6" a="1"/>
  <c r="L161" i="6" s="1"/>
  <c r="L162" i="6" a="1"/>
  <c r="L162" i="6" s="1"/>
  <c r="L163" i="6" a="1"/>
  <c r="L163" i="6" s="1"/>
  <c r="L164" i="6" a="1"/>
  <c r="L164" i="6" s="1"/>
  <c r="L165" i="6" a="1"/>
  <c r="L165" i="6" s="1"/>
  <c r="L167" i="6" a="1"/>
  <c r="L167" i="6" s="1"/>
  <c r="L168" i="6" a="1"/>
  <c r="L168" i="6" s="1"/>
  <c r="L169" i="6" a="1"/>
  <c r="L169" i="6" s="1"/>
  <c r="L170" i="6" a="1"/>
  <c r="L170" i="6" s="1"/>
  <c r="L171" i="6" a="1"/>
  <c r="L171" i="6" s="1"/>
  <c r="L172" i="6" a="1"/>
  <c r="L172" i="6" s="1"/>
  <c r="L173" i="6" a="1"/>
  <c r="L173" i="6" s="1"/>
  <c r="L174" i="6" a="1"/>
  <c r="L174" i="6" s="1"/>
  <c r="L175" i="6" a="1"/>
  <c r="L175" i="6" s="1"/>
  <c r="L176" i="6" a="1"/>
  <c r="L176" i="6" s="1"/>
  <c r="L177" i="6" a="1"/>
  <c r="L177" i="6" s="1"/>
  <c r="L178" i="6" a="1"/>
  <c r="L178" i="6" s="1"/>
  <c r="L179" i="6" a="1"/>
  <c r="L179" i="6" s="1"/>
  <c r="L181" i="6" a="1"/>
  <c r="L181" i="6" s="1"/>
  <c r="L182" i="6" a="1"/>
  <c r="L182" i="6" s="1"/>
  <c r="L183" i="6" a="1"/>
  <c r="L183" i="6" s="1"/>
  <c r="L184" i="6" a="1"/>
  <c r="L184" i="6" s="1"/>
  <c r="L185" i="6" a="1"/>
  <c r="L185" i="6" s="1"/>
  <c r="L186" i="6" a="1"/>
  <c r="L186" i="6" s="1"/>
  <c r="L187" i="6" a="1"/>
  <c r="L187" i="6" s="1"/>
  <c r="L188" i="6" a="1"/>
  <c r="L188" i="6" s="1"/>
  <c r="L189" i="6" a="1"/>
  <c r="L189" i="6" s="1"/>
  <c r="L190" i="6" a="1"/>
  <c r="L190" i="6" s="1"/>
  <c r="L191" i="6" a="1"/>
  <c r="L191" i="6" s="1"/>
  <c r="L192" i="6" a="1"/>
  <c r="L192" i="6" s="1"/>
  <c r="L193" i="6" a="1"/>
  <c r="L193" i="6" s="1"/>
  <c r="L194" i="6" a="1"/>
  <c r="L194" i="6" s="1"/>
  <c r="L195" i="6" a="1"/>
  <c r="L195" i="6" s="1"/>
  <c r="L196" i="6" a="1"/>
  <c r="L196" i="6" s="1"/>
  <c r="L197" i="6" a="1"/>
  <c r="L197" i="6" s="1"/>
  <c r="L198" i="6" a="1"/>
  <c r="L198" i="6" s="1"/>
  <c r="L199" i="6" a="1"/>
  <c r="L199" i="6" s="1"/>
  <c r="L200" i="6" a="1"/>
  <c r="L200" i="6" s="1"/>
  <c r="L201" i="6" a="1"/>
  <c r="L201" i="6" s="1"/>
  <c r="L202" i="6" a="1"/>
  <c r="L202" i="6" s="1"/>
  <c r="L203" i="6" a="1"/>
  <c r="L203" i="6" s="1"/>
  <c r="L204" i="6" a="1"/>
  <c r="L204" i="6" s="1"/>
  <c r="L205" i="6" a="1"/>
  <c r="L205" i="6" s="1"/>
  <c r="L206" i="6" a="1"/>
  <c r="L206" i="6" s="1"/>
  <c r="L207" i="6" a="1"/>
  <c r="L207" i="6" s="1"/>
  <c r="L208" i="6" a="1"/>
  <c r="L208" i="6" s="1"/>
  <c r="L209" i="6" a="1"/>
  <c r="L209" i="6" s="1"/>
  <c r="L210" i="6" a="1"/>
  <c r="L210" i="6" s="1"/>
  <c r="L211" i="6" a="1"/>
  <c r="L211" i="6" s="1"/>
  <c r="L212" i="6" a="1"/>
  <c r="L212" i="6" s="1"/>
  <c r="L213" i="6" a="1"/>
  <c r="L213" i="6" s="1"/>
  <c r="L214" i="6" a="1"/>
  <c r="L214" i="6" s="1"/>
  <c r="L215" i="6" a="1"/>
  <c r="L215" i="6" s="1"/>
  <c r="L216" i="6" a="1"/>
  <c r="L216" i="6" s="1"/>
  <c r="L217" i="6" a="1"/>
  <c r="L217" i="6" s="1"/>
  <c r="L218" i="6" a="1"/>
  <c r="L218" i="6" s="1"/>
  <c r="L219" i="6" a="1"/>
  <c r="L219" i="6" s="1"/>
  <c r="L220" i="6" a="1"/>
  <c r="L220" i="6" s="1"/>
  <c r="L221" i="6" a="1"/>
  <c r="L221" i="6" s="1"/>
  <c r="L222" i="6" a="1"/>
  <c r="L222" i="6" s="1"/>
  <c r="L223" i="6" a="1"/>
  <c r="L223" i="6" s="1"/>
  <c r="L224" i="6" a="1"/>
  <c r="L224" i="6" s="1"/>
  <c r="L225" i="6" a="1"/>
  <c r="L225" i="6" s="1"/>
  <c r="L226" i="6" a="1"/>
  <c r="L226" i="6" s="1"/>
  <c r="L227" i="6" a="1"/>
  <c r="L227" i="6" s="1"/>
  <c r="L228" i="6" a="1"/>
  <c r="L228" i="6" s="1"/>
  <c r="L229" i="6" a="1"/>
  <c r="L229" i="6" s="1"/>
  <c r="L230" i="6" a="1"/>
  <c r="L230" i="6" s="1"/>
  <c r="L231" i="6" a="1"/>
  <c r="L231" i="6" s="1"/>
  <c r="L232" i="6" a="1"/>
  <c r="L232" i="6" s="1"/>
  <c r="L233" i="6" a="1"/>
  <c r="L233" i="6" s="1"/>
  <c r="L234" i="6" a="1"/>
  <c r="L234" i="6" s="1"/>
  <c r="L235" i="6" a="1"/>
  <c r="L235" i="6" s="1"/>
  <c r="L236" i="6" a="1"/>
  <c r="L236" i="6" s="1"/>
  <c r="L237" i="6" a="1"/>
  <c r="L237" i="6" s="1"/>
  <c r="L238" i="6" a="1"/>
  <c r="L238" i="6" s="1"/>
  <c r="L239" i="6" a="1"/>
  <c r="L239" i="6" s="1"/>
  <c r="L240" i="6" a="1"/>
  <c r="L240" i="6" s="1"/>
  <c r="L241" i="6" a="1"/>
  <c r="L241" i="6" s="1"/>
  <c r="L242" i="6" a="1"/>
  <c r="L242" i="6" s="1"/>
  <c r="L243" i="6" a="1"/>
  <c r="L243" i="6" s="1"/>
  <c r="L244" i="6" a="1"/>
  <c r="L244" i="6" s="1"/>
  <c r="L245" i="6" a="1"/>
  <c r="L245" i="6" s="1"/>
  <c r="L246" i="6" a="1"/>
  <c r="L246" i="6" s="1"/>
  <c r="L247" i="6" a="1"/>
  <c r="L247" i="6" s="1"/>
  <c r="L248" i="6" a="1"/>
  <c r="L248" i="6" s="1"/>
  <c r="L249" i="6" a="1"/>
  <c r="L249" i="6" s="1"/>
  <c r="L250" i="6" a="1"/>
  <c r="L250" i="6" s="1"/>
  <c r="L251" i="6" a="1"/>
  <c r="L251" i="6" s="1"/>
  <c r="L252" i="6" a="1"/>
  <c r="L252" i="6" s="1"/>
  <c r="L253" i="6" a="1"/>
  <c r="L253" i="6" s="1"/>
  <c r="L254" i="6" a="1"/>
  <c r="L254" i="6" s="1"/>
  <c r="L255" i="6" a="1"/>
  <c r="L255" i="6" s="1"/>
  <c r="L256" i="6" a="1"/>
  <c r="L256" i="6" s="1"/>
  <c r="L257" i="6" a="1"/>
  <c r="L257" i="6" s="1"/>
  <c r="L258" i="6" a="1"/>
  <c r="L258" i="6" s="1"/>
  <c r="L259" i="6" a="1"/>
  <c r="L259" i="6" s="1"/>
  <c r="L260" i="6" a="1"/>
  <c r="L260" i="6" s="1"/>
  <c r="L261" i="6" a="1"/>
  <c r="L261" i="6" s="1"/>
  <c r="L262" i="6" a="1"/>
  <c r="L262" i="6" s="1"/>
  <c r="L263" i="6" a="1"/>
  <c r="L263" i="6" s="1"/>
  <c r="L264" i="6" a="1"/>
  <c r="L264" i="6" s="1"/>
  <c r="L265" i="6" a="1"/>
  <c r="L265" i="6" s="1"/>
  <c r="L266" i="6" a="1"/>
  <c r="L266" i="6" s="1"/>
  <c r="L267" i="6" a="1"/>
  <c r="L267" i="6" s="1"/>
  <c r="L268" i="6" a="1"/>
  <c r="L268" i="6" s="1"/>
  <c r="L269" i="6" a="1"/>
  <c r="L269" i="6" s="1"/>
  <c r="L270" i="6" a="1"/>
  <c r="L270" i="6" s="1"/>
  <c r="L271" i="6" a="1"/>
  <c r="L271" i="6" s="1"/>
  <c r="L272" i="6" a="1"/>
  <c r="L272" i="6" s="1"/>
  <c r="L273" i="6" a="1"/>
  <c r="L273" i="6" s="1"/>
  <c r="L274" i="6" a="1"/>
  <c r="L274" i="6" s="1"/>
  <c r="L275" i="6" a="1"/>
  <c r="L275" i="6" s="1"/>
  <c r="L276" i="6" a="1"/>
  <c r="L276" i="6" s="1"/>
  <c r="L278" i="6" a="1"/>
  <c r="L278" i="6" s="1"/>
  <c r="L279" i="6" a="1"/>
  <c r="L279" i="6" s="1"/>
  <c r="L280" i="6" a="1"/>
  <c r="L280" i="6" s="1"/>
  <c r="L281" i="6" a="1"/>
  <c r="L281" i="6" s="1"/>
  <c r="L282" i="6" a="1"/>
  <c r="L282" i="6" s="1"/>
  <c r="L283" i="6" a="1"/>
  <c r="L283" i="6" s="1"/>
  <c r="L284" i="6" a="1"/>
  <c r="L284" i="6" s="1"/>
  <c r="L285" i="6" a="1"/>
  <c r="L285" i="6" s="1"/>
  <c r="L286" i="6" a="1"/>
  <c r="L286" i="6" s="1"/>
  <c r="L287" i="6" a="1"/>
  <c r="L287" i="6" s="1"/>
  <c r="L288" i="6" a="1"/>
  <c r="L288" i="6" s="1"/>
  <c r="L289" i="6" a="1"/>
  <c r="L289" i="6" s="1"/>
  <c r="L290" i="6" a="1"/>
  <c r="L290" i="6" s="1"/>
  <c r="L291" i="6" a="1"/>
  <c r="L291" i="6" s="1"/>
  <c r="L292" i="6" a="1"/>
  <c r="L292" i="6" s="1"/>
  <c r="L293" i="6" a="1"/>
  <c r="L293" i="6" s="1"/>
  <c r="L294" i="6" a="1"/>
  <c r="L294" i="6" s="1"/>
  <c r="L295" i="6" a="1"/>
  <c r="L295" i="6" s="1"/>
  <c r="L296" i="6" a="1"/>
  <c r="L296" i="6" s="1"/>
  <c r="L297" i="6" a="1"/>
  <c r="L297" i="6" s="1"/>
  <c r="L298" i="6" a="1"/>
  <c r="L298" i="6" s="1"/>
  <c r="L299" i="6" a="1"/>
  <c r="L299" i="6" s="1"/>
  <c r="L300" i="6" a="1"/>
  <c r="L300" i="6" s="1"/>
  <c r="L301" i="6" a="1"/>
  <c r="L301" i="6" s="1"/>
  <c r="L302" i="6" a="1"/>
  <c r="L302" i="6" s="1"/>
  <c r="L303" i="6" a="1"/>
  <c r="L303" i="6" s="1"/>
  <c r="L304" i="6" a="1"/>
  <c r="L304" i="6" s="1"/>
  <c r="L305" i="6" a="1"/>
  <c r="L305" i="6" s="1"/>
  <c r="L306" i="6" a="1"/>
  <c r="L306" i="6" s="1"/>
  <c r="L307" i="6" a="1"/>
  <c r="L307" i="6" s="1"/>
  <c r="L308" i="6" a="1"/>
  <c r="L308" i="6" s="1"/>
  <c r="L309" i="6" a="1"/>
  <c r="L309" i="6" s="1"/>
  <c r="L310" i="6" a="1"/>
  <c r="L310" i="6" s="1"/>
  <c r="L311" i="6" a="1"/>
  <c r="L311" i="6" s="1"/>
  <c r="L312" i="6" a="1"/>
  <c r="L312" i="6" s="1"/>
  <c r="L313" i="6" a="1"/>
  <c r="L313" i="6" s="1"/>
  <c r="L314" i="6" a="1"/>
  <c r="L314" i="6" s="1"/>
  <c r="L315" i="6" a="1"/>
  <c r="L315" i="6" s="1"/>
  <c r="L316" i="6" a="1"/>
  <c r="L316" i="6" s="1"/>
  <c r="L317" i="6" a="1"/>
  <c r="L317" i="6" s="1"/>
  <c r="L318" i="6" a="1"/>
  <c r="L318" i="6" s="1"/>
  <c r="L319" i="6" a="1"/>
  <c r="L319" i="6" s="1"/>
  <c r="L321" i="6" a="1"/>
  <c r="L321" i="6" s="1"/>
  <c r="L322" i="6" a="1"/>
  <c r="L322" i="6" s="1"/>
  <c r="L323" i="6" a="1"/>
  <c r="L323" i="6" s="1"/>
  <c r="L324" i="6" a="1"/>
  <c r="L324" i="6" s="1"/>
  <c r="L325" i="6" a="1"/>
  <c r="L325" i="6" s="1"/>
  <c r="L326" i="6" a="1"/>
  <c r="L326" i="6" s="1"/>
  <c r="L327" i="6" a="1"/>
  <c r="L327" i="6" s="1"/>
  <c r="L329" i="6" a="1"/>
  <c r="L329" i="6" s="1"/>
  <c r="L330" i="6" a="1"/>
  <c r="L330" i="6" s="1"/>
  <c r="L331" i="6" a="1"/>
  <c r="L331" i="6" s="1"/>
  <c r="L332" i="6" a="1"/>
  <c r="L332" i="6" s="1"/>
  <c r="L6" i="6" a="1"/>
  <c r="L6" i="6" s="1"/>
  <c r="L7" i="6" a="1"/>
  <c r="L7" i="6" s="1"/>
  <c r="L8" i="6" a="1"/>
  <c r="L8" i="6" s="1"/>
  <c r="L9" i="6" a="1"/>
  <c r="L9" i="6" s="1"/>
  <c r="L11" i="6" a="1"/>
  <c r="L11" i="6" s="1"/>
  <c r="L13" i="6" a="1"/>
  <c r="L13" i="6" s="1"/>
  <c r="L14" i="6" a="1"/>
  <c r="L14" i="6" s="1"/>
  <c r="L15" i="6" a="1"/>
  <c r="L15" i="6" s="1"/>
  <c r="L16" i="6" a="1"/>
  <c r="L16" i="6" s="1"/>
  <c r="L17" i="6" a="1"/>
  <c r="L17" i="6" s="1"/>
  <c r="L18" i="6" a="1"/>
  <c r="L18" i="6" s="1"/>
  <c r="L19" i="6" a="1"/>
  <c r="L19" i="6" s="1"/>
  <c r="L20" i="6" a="1"/>
  <c r="L20" i="6" s="1"/>
  <c r="L21" i="6" a="1"/>
  <c r="L21" i="6" s="1"/>
  <c r="L22" i="6" a="1"/>
  <c r="L22" i="6" s="1"/>
  <c r="L23" i="6" a="1"/>
  <c r="L23" i="6" s="1"/>
  <c r="L24" i="6" a="1"/>
  <c r="L24" i="6" s="1"/>
  <c r="L5" i="6" a="1"/>
  <c r="L5" i="6" s="1"/>
  <c r="H113" i="6" a="1"/>
  <c r="H113" i="6" s="1"/>
  <c r="H114" i="6" a="1"/>
  <c r="H114" i="6" s="1"/>
  <c r="H115" i="6" a="1"/>
  <c r="H115" i="6" s="1"/>
  <c r="H116" i="6" a="1"/>
  <c r="H116" i="6" s="1"/>
  <c r="H117" i="6" a="1"/>
  <c r="H117" i="6" s="1"/>
  <c r="H118" i="6" a="1"/>
  <c r="H118" i="6" s="1"/>
  <c r="H119" i="6" a="1"/>
  <c r="H119" i="6" s="1"/>
  <c r="H120" i="6" a="1"/>
  <c r="H120" i="6" s="1"/>
  <c r="H121" i="6" a="1"/>
  <c r="H121" i="6" s="1"/>
  <c r="H122" i="6" a="1"/>
  <c r="H122" i="6" s="1"/>
  <c r="H123" i="6" a="1"/>
  <c r="H123" i="6" s="1"/>
  <c r="H124" i="6" a="1"/>
  <c r="H124" i="6" s="1"/>
  <c r="H125" i="6" a="1"/>
  <c r="H125" i="6" s="1"/>
  <c r="H126" i="6" a="1"/>
  <c r="H126" i="6" s="1"/>
  <c r="H127" i="6" a="1"/>
  <c r="H127" i="6" s="1"/>
  <c r="H128" i="6" a="1"/>
  <c r="H128" i="6" s="1"/>
  <c r="H129" i="6" a="1"/>
  <c r="H129" i="6" s="1"/>
  <c r="H130" i="6" a="1"/>
  <c r="H130" i="6" s="1"/>
  <c r="H131" i="6" a="1"/>
  <c r="H131" i="6" s="1"/>
  <c r="H132" i="6" a="1"/>
  <c r="H132" i="6" s="1"/>
  <c r="H133" i="6" a="1"/>
  <c r="H133" i="6" s="1"/>
  <c r="H134" i="6" a="1"/>
  <c r="H134" i="6" s="1"/>
  <c r="H135" i="6" a="1"/>
  <c r="H135" i="6" s="1"/>
  <c r="H136" i="6" a="1"/>
  <c r="H136" i="6" s="1"/>
  <c r="H137" i="6" a="1"/>
  <c r="H137" i="6" s="1"/>
  <c r="H138" i="6" a="1"/>
  <c r="H138" i="6" s="1"/>
  <c r="H139" i="6" a="1"/>
  <c r="H139" i="6" s="1"/>
  <c r="H140" i="6" a="1"/>
  <c r="H140" i="6" s="1"/>
  <c r="H141" i="6" a="1"/>
  <c r="H141" i="6" s="1"/>
  <c r="H142" i="6" a="1"/>
  <c r="H142" i="6" s="1"/>
  <c r="H143" i="6" a="1"/>
  <c r="H143" i="6" s="1"/>
  <c r="H144" i="6" a="1"/>
  <c r="H144" i="6" s="1"/>
  <c r="H145" i="6" a="1"/>
  <c r="H145" i="6" s="1"/>
  <c r="H146" i="6" a="1"/>
  <c r="H146" i="6" s="1"/>
  <c r="H147" i="6" a="1"/>
  <c r="H147" i="6" s="1"/>
  <c r="H148" i="6" a="1"/>
  <c r="H148" i="6" s="1"/>
  <c r="H149" i="6" a="1"/>
  <c r="H149" i="6" s="1"/>
  <c r="H150" i="6" a="1"/>
  <c r="H150" i="6" s="1"/>
  <c r="H151" i="6" a="1"/>
  <c r="H151" i="6" s="1"/>
  <c r="H152" i="6" a="1"/>
  <c r="H152" i="6" s="1"/>
  <c r="H153" i="6" a="1"/>
  <c r="H153" i="6" s="1"/>
  <c r="H154" i="6" a="1"/>
  <c r="H154" i="6" s="1"/>
  <c r="H155" i="6" a="1"/>
  <c r="H155" i="6" s="1"/>
  <c r="H156" i="6" a="1"/>
  <c r="H156" i="6" s="1"/>
  <c r="H157" i="6" a="1"/>
  <c r="H157" i="6" s="1"/>
  <c r="H158" i="6" a="1"/>
  <c r="H158" i="6" s="1"/>
  <c r="H159" i="6" a="1"/>
  <c r="H159" i="6" s="1"/>
  <c r="H160" i="6" a="1"/>
  <c r="H160" i="6" s="1"/>
  <c r="H161" i="6" a="1"/>
  <c r="H161" i="6" s="1"/>
  <c r="H162" i="6" a="1"/>
  <c r="H162" i="6" s="1"/>
  <c r="H163" i="6" a="1"/>
  <c r="H163" i="6" s="1"/>
  <c r="H164" i="6" a="1"/>
  <c r="H164" i="6" s="1"/>
  <c r="H165" i="6" a="1"/>
  <c r="H165" i="6" s="1"/>
  <c r="H167" i="6" a="1"/>
  <c r="H167" i="6" s="1"/>
  <c r="H168" i="6" a="1"/>
  <c r="H168" i="6" s="1"/>
  <c r="H169" i="6" a="1"/>
  <c r="H169" i="6" s="1"/>
  <c r="H170" i="6" a="1"/>
  <c r="H170" i="6" s="1"/>
  <c r="H171" i="6" a="1"/>
  <c r="H171" i="6" s="1"/>
  <c r="H172" i="6" a="1"/>
  <c r="H172" i="6" s="1"/>
  <c r="H173" i="6" a="1"/>
  <c r="H173" i="6" s="1"/>
  <c r="H174" i="6" a="1"/>
  <c r="H174" i="6" s="1"/>
  <c r="H175" i="6" a="1"/>
  <c r="H175" i="6" s="1"/>
  <c r="H176" i="6" a="1"/>
  <c r="H176" i="6" s="1"/>
  <c r="H177" i="6" a="1"/>
  <c r="H177" i="6" s="1"/>
  <c r="H178" i="6" a="1"/>
  <c r="H178" i="6" s="1"/>
  <c r="H179" i="6" a="1"/>
  <c r="H179" i="6" s="1"/>
  <c r="H181" i="6" a="1"/>
  <c r="H181" i="6" s="1"/>
  <c r="H182" i="6" a="1"/>
  <c r="H182" i="6" s="1"/>
  <c r="H183" i="6" a="1"/>
  <c r="H183" i="6" s="1"/>
  <c r="H184" i="6" a="1"/>
  <c r="H184" i="6" s="1"/>
  <c r="H185" i="6" a="1"/>
  <c r="H185" i="6" s="1"/>
  <c r="H186" i="6" a="1"/>
  <c r="H186" i="6" s="1"/>
  <c r="H187" i="6" a="1"/>
  <c r="H187" i="6" s="1"/>
  <c r="H188" i="6" a="1"/>
  <c r="H188" i="6" s="1"/>
  <c r="H189" i="6" a="1"/>
  <c r="H189" i="6" s="1"/>
  <c r="H190" i="6" a="1"/>
  <c r="H190" i="6" s="1"/>
  <c r="H191" i="6" a="1"/>
  <c r="H191" i="6" s="1"/>
  <c r="H192" i="6" a="1"/>
  <c r="H192" i="6" s="1"/>
  <c r="H193" i="6" a="1"/>
  <c r="H193" i="6" s="1"/>
  <c r="H194" i="6" a="1"/>
  <c r="H194" i="6" s="1"/>
  <c r="H195" i="6" a="1"/>
  <c r="H195" i="6" s="1"/>
  <c r="H196" i="6" a="1"/>
  <c r="H196" i="6" s="1"/>
  <c r="H197" i="6" a="1"/>
  <c r="H197" i="6" s="1"/>
  <c r="H198" i="6" a="1"/>
  <c r="H198" i="6" s="1"/>
  <c r="H199" i="6" a="1"/>
  <c r="H199" i="6" s="1"/>
  <c r="H200" i="6" a="1"/>
  <c r="H200" i="6" s="1"/>
  <c r="H201" i="6" a="1"/>
  <c r="H201" i="6" s="1"/>
  <c r="H202" i="6" a="1"/>
  <c r="H202" i="6" s="1"/>
  <c r="H203" i="6" a="1"/>
  <c r="H203" i="6" s="1"/>
  <c r="H204" i="6" a="1"/>
  <c r="H204" i="6" s="1"/>
  <c r="H205" i="6" a="1"/>
  <c r="H205" i="6" s="1"/>
  <c r="H206" i="6" a="1"/>
  <c r="H206" i="6" s="1"/>
  <c r="H207" i="6" a="1"/>
  <c r="H207" i="6" s="1"/>
  <c r="H208" i="6" a="1"/>
  <c r="H208" i="6" s="1"/>
  <c r="H209" i="6" a="1"/>
  <c r="H209" i="6" s="1"/>
  <c r="H210" i="6" a="1"/>
  <c r="H210" i="6" s="1"/>
  <c r="H211" i="6" a="1"/>
  <c r="H211" i="6" s="1"/>
  <c r="H212" i="6" a="1"/>
  <c r="H212" i="6" s="1"/>
  <c r="H213" i="6" a="1"/>
  <c r="H213" i="6" s="1"/>
  <c r="H214" i="6" a="1"/>
  <c r="H214" i="6" s="1"/>
  <c r="H215" i="6" a="1"/>
  <c r="H215" i="6" s="1"/>
  <c r="H216" i="6" a="1"/>
  <c r="H216" i="6" s="1"/>
  <c r="H217" i="6" a="1"/>
  <c r="H217" i="6" s="1"/>
  <c r="H218" i="6" a="1"/>
  <c r="H218" i="6" s="1"/>
  <c r="H219" i="6" a="1"/>
  <c r="H219" i="6" s="1"/>
  <c r="H220" i="6" a="1"/>
  <c r="H220" i="6" s="1"/>
  <c r="H221" i="6" a="1"/>
  <c r="H221" i="6" s="1"/>
  <c r="H222" i="6" a="1"/>
  <c r="H222" i="6" s="1"/>
  <c r="H223" i="6" a="1"/>
  <c r="H223" i="6" s="1"/>
  <c r="H224" i="6" a="1"/>
  <c r="H224" i="6" s="1"/>
  <c r="H225" i="6" a="1"/>
  <c r="H225" i="6" s="1"/>
  <c r="H226" i="6" a="1"/>
  <c r="H226" i="6" s="1"/>
  <c r="H227" i="6" a="1"/>
  <c r="H227" i="6" s="1"/>
  <c r="H228" i="6" a="1"/>
  <c r="H228" i="6" s="1"/>
  <c r="H229" i="6" a="1"/>
  <c r="H229" i="6" s="1"/>
  <c r="H230" i="6" a="1"/>
  <c r="H230" i="6" s="1"/>
  <c r="H231" i="6" a="1"/>
  <c r="H231" i="6" s="1"/>
  <c r="H232" i="6" a="1"/>
  <c r="H232" i="6" s="1"/>
  <c r="H233" i="6" a="1"/>
  <c r="H233" i="6" s="1"/>
  <c r="H234" i="6" a="1"/>
  <c r="H234" i="6" s="1"/>
  <c r="H235" i="6" a="1"/>
  <c r="H235" i="6" s="1"/>
  <c r="H236" i="6" a="1"/>
  <c r="H236" i="6" s="1"/>
  <c r="H237" i="6" a="1"/>
  <c r="H237" i="6" s="1"/>
  <c r="H238" i="6" a="1"/>
  <c r="H238" i="6" s="1"/>
  <c r="H239" i="6" a="1"/>
  <c r="H239" i="6" s="1"/>
  <c r="H240" i="6" a="1"/>
  <c r="H240" i="6" s="1"/>
  <c r="H241" i="6" a="1"/>
  <c r="H241" i="6" s="1"/>
  <c r="H242" i="6" a="1"/>
  <c r="H242" i="6" s="1"/>
  <c r="H243" i="6" a="1"/>
  <c r="H243" i="6" s="1"/>
  <c r="H244" i="6" a="1"/>
  <c r="H244" i="6" s="1"/>
  <c r="H245" i="6" a="1"/>
  <c r="H245" i="6" s="1"/>
  <c r="H246" i="6" a="1"/>
  <c r="H246" i="6" s="1"/>
  <c r="H247" i="6" a="1"/>
  <c r="H247" i="6" s="1"/>
  <c r="H248" i="6" a="1"/>
  <c r="H248" i="6" s="1"/>
  <c r="H249" i="6" a="1"/>
  <c r="H249" i="6" s="1"/>
  <c r="H250" i="6" a="1"/>
  <c r="H250" i="6" s="1"/>
  <c r="H251" i="6" a="1"/>
  <c r="H251" i="6" s="1"/>
  <c r="H252" i="6" a="1"/>
  <c r="H252" i="6" s="1"/>
  <c r="H253" i="6" a="1"/>
  <c r="H253" i="6" s="1"/>
  <c r="H254" i="6" a="1"/>
  <c r="H254" i="6" s="1"/>
  <c r="H255" i="6" a="1"/>
  <c r="H255" i="6" s="1"/>
  <c r="H256" i="6" a="1"/>
  <c r="H256" i="6" s="1"/>
  <c r="H257" i="6" a="1"/>
  <c r="H257" i="6" s="1"/>
  <c r="H258" i="6" a="1"/>
  <c r="H258" i="6" s="1"/>
  <c r="H259" i="6" a="1"/>
  <c r="H259" i="6" s="1"/>
  <c r="H260" i="6" a="1"/>
  <c r="H260" i="6" s="1"/>
  <c r="H261" i="6" a="1"/>
  <c r="H261" i="6" s="1"/>
  <c r="H262" i="6" a="1"/>
  <c r="H262" i="6" s="1"/>
  <c r="H263" i="6" a="1"/>
  <c r="H263" i="6" s="1"/>
  <c r="H264" i="6" a="1"/>
  <c r="H264" i="6" s="1"/>
  <c r="H265" i="6" a="1"/>
  <c r="H265" i="6" s="1"/>
  <c r="H266" i="6" a="1"/>
  <c r="H266" i="6" s="1"/>
  <c r="H267" i="6" a="1"/>
  <c r="H267" i="6" s="1"/>
  <c r="H268" i="6" a="1"/>
  <c r="H268" i="6" s="1"/>
  <c r="H269" i="6" a="1"/>
  <c r="H269" i="6" s="1"/>
  <c r="H270" i="6" a="1"/>
  <c r="H270" i="6" s="1"/>
  <c r="H271" i="6" a="1"/>
  <c r="H271" i="6" s="1"/>
  <c r="H272" i="6" a="1"/>
  <c r="H272" i="6" s="1"/>
  <c r="H273" i="6" a="1"/>
  <c r="H273" i="6" s="1"/>
  <c r="H274" i="6" a="1"/>
  <c r="H274" i="6" s="1"/>
  <c r="H275" i="6" a="1"/>
  <c r="H275" i="6" s="1"/>
  <c r="H276" i="6" a="1"/>
  <c r="H276" i="6" s="1"/>
  <c r="H278" i="6" a="1"/>
  <c r="H278" i="6" s="1"/>
  <c r="H279" i="6" a="1"/>
  <c r="H279" i="6" s="1"/>
  <c r="H280" i="6" a="1"/>
  <c r="H280" i="6" s="1"/>
  <c r="H281" i="6" a="1"/>
  <c r="H281" i="6" s="1"/>
  <c r="H282" i="6" a="1"/>
  <c r="H282" i="6" s="1"/>
  <c r="H283" i="6" a="1"/>
  <c r="H283" i="6" s="1"/>
  <c r="H284" i="6" a="1"/>
  <c r="H284" i="6" s="1"/>
  <c r="H285" i="6" a="1"/>
  <c r="H285" i="6" s="1"/>
  <c r="H286" i="6" a="1"/>
  <c r="H286" i="6" s="1"/>
  <c r="H287" i="6" a="1"/>
  <c r="H287" i="6" s="1"/>
  <c r="H288" i="6" a="1"/>
  <c r="H288" i="6" s="1"/>
  <c r="H289" i="6" a="1"/>
  <c r="H289" i="6" s="1"/>
  <c r="H290" i="6" a="1"/>
  <c r="H290" i="6" s="1"/>
  <c r="H291" i="6" a="1"/>
  <c r="H291" i="6" s="1"/>
  <c r="H292" i="6" a="1"/>
  <c r="H292" i="6" s="1"/>
  <c r="H293" i="6" a="1"/>
  <c r="H293" i="6" s="1"/>
  <c r="H294" i="6" a="1"/>
  <c r="H294" i="6" s="1"/>
  <c r="H295" i="6" a="1"/>
  <c r="H295" i="6" s="1"/>
  <c r="H296" i="6" a="1"/>
  <c r="H296" i="6" s="1"/>
  <c r="H297" i="6" a="1"/>
  <c r="H297" i="6" s="1"/>
  <c r="H298" i="6" a="1"/>
  <c r="H298" i="6" s="1"/>
  <c r="H299" i="6" a="1"/>
  <c r="H299" i="6" s="1"/>
  <c r="H300" i="6" a="1"/>
  <c r="H300" i="6" s="1"/>
  <c r="H301" i="6" a="1"/>
  <c r="H301" i="6" s="1"/>
  <c r="H302" i="6" a="1"/>
  <c r="H302" i="6" s="1"/>
  <c r="H303" i="6" a="1"/>
  <c r="H303" i="6" s="1"/>
  <c r="H304" i="6" a="1"/>
  <c r="H304" i="6" s="1"/>
  <c r="H305" i="6" a="1"/>
  <c r="H305" i="6" s="1"/>
  <c r="H306" i="6" a="1"/>
  <c r="H306" i="6" s="1"/>
  <c r="H307" i="6" a="1"/>
  <c r="H307" i="6" s="1"/>
  <c r="H308" i="6" a="1"/>
  <c r="H308" i="6" s="1"/>
  <c r="H309" i="6" a="1"/>
  <c r="H309" i="6" s="1"/>
  <c r="H310" i="6" a="1"/>
  <c r="H310" i="6" s="1"/>
  <c r="H311" i="6" a="1"/>
  <c r="H311" i="6" s="1"/>
  <c r="H312" i="6" a="1"/>
  <c r="H312" i="6" s="1"/>
  <c r="H313" i="6" a="1"/>
  <c r="H313" i="6" s="1"/>
  <c r="H314" i="6" a="1"/>
  <c r="H314" i="6" s="1"/>
  <c r="H315" i="6" a="1"/>
  <c r="H315" i="6" s="1"/>
  <c r="H316" i="6" a="1"/>
  <c r="H316" i="6" s="1"/>
  <c r="H317" i="6" a="1"/>
  <c r="H317" i="6" s="1"/>
  <c r="H318" i="6" a="1"/>
  <c r="H318" i="6" s="1"/>
  <c r="H319" i="6" a="1"/>
  <c r="H319" i="6" s="1"/>
  <c r="H321" i="6" a="1"/>
  <c r="H321" i="6" s="1"/>
  <c r="H322" i="6" a="1"/>
  <c r="H322" i="6" s="1"/>
  <c r="H323" i="6" a="1"/>
  <c r="H323" i="6" s="1"/>
  <c r="H324" i="6" a="1"/>
  <c r="H324" i="6" s="1"/>
  <c r="H325" i="6" a="1"/>
  <c r="H325" i="6" s="1"/>
  <c r="H326" i="6" a="1"/>
  <c r="H326" i="6" s="1"/>
  <c r="H327" i="6" a="1"/>
  <c r="H327" i="6" s="1"/>
  <c r="H329" i="6" a="1"/>
  <c r="H329" i="6" s="1"/>
  <c r="H330" i="6" a="1"/>
  <c r="H330" i="6" s="1"/>
  <c r="H331" i="6" a="1"/>
  <c r="H331" i="6" s="1"/>
  <c r="H332" i="6" a="1"/>
  <c r="H332" i="6" s="1"/>
  <c r="H6" i="6" a="1"/>
  <c r="H6" i="6" s="1"/>
  <c r="H7" i="6" a="1"/>
  <c r="H7" i="6" s="1"/>
  <c r="H8" i="6" a="1"/>
  <c r="H8" i="6" s="1"/>
  <c r="H9" i="6" a="1"/>
  <c r="H9" i="6" s="1"/>
  <c r="H10" i="6" a="1"/>
  <c r="H10" i="6" s="1"/>
  <c r="H11" i="6" a="1"/>
  <c r="H11" i="6" s="1"/>
  <c r="H13" i="6" a="1"/>
  <c r="H13" i="6" s="1"/>
  <c r="H14" i="6" a="1"/>
  <c r="H14" i="6" s="1"/>
  <c r="H15" i="6" a="1"/>
  <c r="H15" i="6" s="1"/>
  <c r="H16" i="6" a="1"/>
  <c r="H16" i="6" s="1"/>
  <c r="H17" i="6" a="1"/>
  <c r="H17" i="6" s="1"/>
  <c r="H18" i="6" a="1"/>
  <c r="H18" i="6" s="1"/>
  <c r="H19" i="6" a="1"/>
  <c r="H19" i="6" s="1"/>
  <c r="H20" i="6" a="1"/>
  <c r="H20" i="6" s="1"/>
  <c r="H21" i="6" a="1"/>
  <c r="H21" i="6" s="1"/>
  <c r="H22" i="6" a="1"/>
  <c r="H22" i="6" s="1"/>
  <c r="H23" i="6" a="1"/>
  <c r="H23" i="6" s="1"/>
  <c r="H24" i="6" a="1"/>
  <c r="H24" i="6" s="1"/>
  <c r="H25" i="6" a="1"/>
  <c r="H25" i="6" s="1"/>
  <c r="H26" i="6" a="1"/>
  <c r="H26" i="6" s="1"/>
  <c r="H27" i="6" a="1"/>
  <c r="H27" i="6" s="1"/>
  <c r="H28" i="6" a="1"/>
  <c r="H28" i="6" s="1"/>
  <c r="H29" i="6" a="1"/>
  <c r="H29" i="6" s="1"/>
  <c r="H30" i="6" a="1"/>
  <c r="H30" i="6" s="1"/>
  <c r="H31" i="6" a="1"/>
  <c r="H31" i="6" s="1"/>
  <c r="H32" i="6" a="1"/>
  <c r="H32" i="6" s="1"/>
  <c r="H33" i="6" a="1"/>
  <c r="H33" i="6" s="1"/>
  <c r="H34" i="6" a="1"/>
  <c r="H34" i="6" s="1"/>
  <c r="H35" i="6" a="1"/>
  <c r="H35" i="6" s="1"/>
  <c r="H36" i="6" a="1"/>
  <c r="H36" i="6" s="1"/>
  <c r="H37" i="6" a="1"/>
  <c r="H37" i="6" s="1"/>
  <c r="H38" i="6" a="1"/>
  <c r="H38" i="6" s="1"/>
  <c r="H39" i="6" a="1"/>
  <c r="H39" i="6" s="1"/>
  <c r="H40" i="6" a="1"/>
  <c r="H40" i="6" s="1"/>
  <c r="H41" i="6" a="1"/>
  <c r="H41" i="6" s="1"/>
  <c r="H42" i="6" a="1"/>
  <c r="H42" i="6" s="1"/>
  <c r="H43" i="6" a="1"/>
  <c r="H43" i="6" s="1"/>
  <c r="H45" i="6" a="1"/>
  <c r="H45" i="6" s="1"/>
  <c r="H46" i="6" a="1"/>
  <c r="H46" i="6" s="1"/>
  <c r="H47" i="6" a="1"/>
  <c r="H47" i="6" s="1"/>
  <c r="H48" i="6" a="1"/>
  <c r="H48" i="6" s="1"/>
  <c r="H49" i="6" a="1"/>
  <c r="H49" i="6" s="1"/>
  <c r="H50" i="6" a="1"/>
  <c r="H50" i="6" s="1"/>
  <c r="H51" i="6" a="1"/>
  <c r="H51" i="6" s="1"/>
  <c r="H52" i="6" a="1"/>
  <c r="H52" i="6" s="1"/>
  <c r="H53" i="6" a="1"/>
  <c r="H53" i="6" s="1"/>
  <c r="H54" i="6" a="1"/>
  <c r="H54" i="6" s="1"/>
  <c r="H55" i="6" a="1"/>
  <c r="H55" i="6" s="1"/>
  <c r="H56" i="6" a="1"/>
  <c r="H56" i="6" s="1"/>
  <c r="H57" i="6" a="1"/>
  <c r="H57" i="6" s="1"/>
  <c r="H58" i="6" a="1"/>
  <c r="H58" i="6" s="1"/>
  <c r="H59" i="6" a="1"/>
  <c r="H59" i="6" s="1"/>
  <c r="H60" i="6" a="1"/>
  <c r="H60" i="6" s="1"/>
  <c r="H61" i="6" a="1"/>
  <c r="H61" i="6" s="1"/>
  <c r="H62" i="6" a="1"/>
  <c r="H62" i="6" s="1"/>
  <c r="H63" i="6" a="1"/>
  <c r="H63" i="6" s="1"/>
  <c r="H64" i="6" a="1"/>
  <c r="H64" i="6" s="1"/>
  <c r="H65" i="6" a="1"/>
  <c r="H65" i="6" s="1"/>
  <c r="H66" i="6" a="1"/>
  <c r="H66" i="6" s="1"/>
  <c r="H67" i="6" a="1"/>
  <c r="H67" i="6" s="1"/>
  <c r="H68" i="6" a="1"/>
  <c r="H68" i="6" s="1"/>
  <c r="H69" i="6" a="1"/>
  <c r="H69" i="6" s="1"/>
  <c r="H70" i="6" a="1"/>
  <c r="H70" i="6" s="1"/>
  <c r="H71" i="6" a="1"/>
  <c r="H71" i="6" s="1"/>
  <c r="H72" i="6" a="1"/>
  <c r="H72" i="6" s="1"/>
  <c r="H73" i="6" a="1"/>
  <c r="H73" i="6" s="1"/>
  <c r="H74" i="6" a="1"/>
  <c r="H74" i="6" s="1"/>
  <c r="H75" i="6" a="1"/>
  <c r="H75" i="6" s="1"/>
  <c r="H76" i="6" a="1"/>
  <c r="H76" i="6" s="1"/>
  <c r="H77" i="6" a="1"/>
  <c r="H77" i="6" s="1"/>
  <c r="H79" i="6" a="1"/>
  <c r="H79" i="6" s="1"/>
  <c r="H81" i="6" a="1"/>
  <c r="H81" i="6" s="1"/>
  <c r="H82" i="6" a="1"/>
  <c r="H82" i="6" s="1"/>
  <c r="H83" i="6" a="1"/>
  <c r="H83" i="6" s="1"/>
  <c r="H84" i="6" a="1"/>
  <c r="H84" i="6" s="1"/>
  <c r="H85" i="6" a="1"/>
  <c r="H85" i="6" s="1"/>
  <c r="H86" i="6" a="1"/>
  <c r="H86" i="6" s="1"/>
  <c r="H87" i="6" a="1"/>
  <c r="H87" i="6" s="1"/>
  <c r="H88" i="6" a="1"/>
  <c r="H88" i="6" s="1"/>
  <c r="H89" i="6" a="1"/>
  <c r="H89" i="6" s="1"/>
  <c r="H90" i="6" a="1"/>
  <c r="H90" i="6" s="1"/>
  <c r="H91" i="6" a="1"/>
  <c r="H91" i="6" s="1"/>
  <c r="H92" i="6" a="1"/>
  <c r="H92" i="6" s="1"/>
  <c r="H93" i="6" a="1"/>
  <c r="H93" i="6" s="1"/>
  <c r="H94" i="6" a="1"/>
  <c r="H94" i="6" s="1"/>
  <c r="H95" i="6" a="1"/>
  <c r="H95" i="6" s="1"/>
  <c r="H96" i="6" a="1"/>
  <c r="H96" i="6" s="1"/>
  <c r="H97" i="6" a="1"/>
  <c r="H97" i="6" s="1"/>
  <c r="H98" i="6" a="1"/>
  <c r="H98" i="6" s="1"/>
  <c r="H99" i="6" a="1"/>
  <c r="H99" i="6" s="1"/>
  <c r="H100" i="6" a="1"/>
  <c r="H100" i="6" s="1"/>
  <c r="H101" i="6" a="1"/>
  <c r="H101" i="6" s="1"/>
  <c r="H102" i="6" a="1"/>
  <c r="H102" i="6" s="1"/>
  <c r="H103" i="6" a="1"/>
  <c r="H103" i="6" s="1"/>
  <c r="H104" i="6" a="1"/>
  <c r="H104" i="6" s="1"/>
  <c r="H105" i="6" a="1"/>
  <c r="H105" i="6" s="1"/>
  <c r="H106" i="6" a="1"/>
  <c r="H106" i="6" s="1"/>
  <c r="H107" i="6" a="1"/>
  <c r="H107" i="6" s="1"/>
  <c r="H108" i="6" a="1"/>
  <c r="H108" i="6" s="1"/>
  <c r="H109" i="6" a="1"/>
  <c r="H109" i="6" s="1"/>
  <c r="H110" i="6" a="1"/>
  <c r="H110" i="6" s="1"/>
  <c r="H111" i="6" a="1"/>
  <c r="H111" i="6" s="1"/>
  <c r="H5" i="6" a="1"/>
  <c r="H5" i="6" s="1"/>
  <c r="AC3" i="4"/>
  <c r="AC4" i="4"/>
  <c r="AC5" i="4"/>
  <c r="AC6" i="4"/>
  <c r="AC7" i="4"/>
  <c r="AC8" i="4"/>
  <c r="AC9"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65" i="4"/>
  <c r="AC66" i="4"/>
  <c r="AC67" i="4"/>
  <c r="AC68" i="4"/>
  <c r="AC69" i="4"/>
  <c r="AC70" i="4"/>
  <c r="AC71" i="4"/>
  <c r="AC72" i="4"/>
  <c r="AC73" i="4"/>
  <c r="AC74" i="4"/>
  <c r="AC75" i="4"/>
  <c r="AC76" i="4"/>
  <c r="AC77" i="4"/>
  <c r="AC78" i="4"/>
  <c r="AC79" i="4"/>
  <c r="AC80" i="4"/>
  <c r="AC81" i="4"/>
  <c r="AC82" i="4"/>
  <c r="AC83" i="4"/>
  <c r="AC84" i="4"/>
  <c r="AC85" i="4"/>
  <c r="AC86" i="4"/>
  <c r="AC87" i="4"/>
  <c r="AC88" i="4"/>
  <c r="AC89" i="4"/>
  <c r="AC90" i="4"/>
  <c r="AC91" i="4"/>
  <c r="AC92" i="4"/>
  <c r="AC93" i="4"/>
  <c r="AC94" i="4"/>
  <c r="AC95" i="4"/>
  <c r="AC96" i="4"/>
  <c r="AC97" i="4"/>
  <c r="AC98" i="4"/>
  <c r="AC99" i="4"/>
  <c r="AC100" i="4"/>
  <c r="AC101" i="4"/>
  <c r="AC102" i="4"/>
  <c r="AC103" i="4"/>
  <c r="AC104" i="4"/>
  <c r="AC105" i="4"/>
  <c r="AC106" i="4"/>
  <c r="AC107" i="4"/>
  <c r="AC108" i="4"/>
  <c r="AC109" i="4"/>
  <c r="AC110" i="4"/>
  <c r="AC111" i="4"/>
  <c r="AC112" i="4"/>
  <c r="AC113" i="4"/>
  <c r="AC114" i="4"/>
  <c r="AC115" i="4"/>
  <c r="AC116" i="4"/>
  <c r="AC117" i="4"/>
  <c r="AC118" i="4"/>
  <c r="AC119" i="4"/>
  <c r="AC120" i="4"/>
  <c r="AC121" i="4"/>
  <c r="AC122" i="4"/>
  <c r="AC123" i="4"/>
  <c r="AC124" i="4"/>
  <c r="AC125" i="4"/>
  <c r="AC126" i="4"/>
  <c r="AC127" i="4"/>
  <c r="AC128" i="4"/>
  <c r="AC129" i="4"/>
  <c r="AC130" i="4"/>
  <c r="AC131" i="4"/>
  <c r="AC132" i="4"/>
  <c r="AC133" i="4"/>
  <c r="AC134" i="4"/>
  <c r="AC135" i="4"/>
  <c r="AC136" i="4"/>
  <c r="AC137" i="4"/>
  <c r="AC138" i="4"/>
  <c r="AC139" i="4"/>
  <c r="AC140" i="4"/>
  <c r="AC141" i="4"/>
  <c r="AC142" i="4"/>
  <c r="AC143" i="4"/>
  <c r="AC144" i="4"/>
  <c r="AC145" i="4"/>
  <c r="AC146" i="4"/>
  <c r="AC147" i="4"/>
  <c r="AC148" i="4"/>
  <c r="AC149" i="4"/>
  <c r="AC150" i="4"/>
  <c r="AC151" i="4"/>
  <c r="AC152" i="4"/>
  <c r="AC153" i="4"/>
  <c r="AC154" i="4"/>
  <c r="AC155" i="4"/>
  <c r="AC156" i="4"/>
  <c r="AC157" i="4"/>
  <c r="AC158" i="4"/>
  <c r="AC159" i="4"/>
  <c r="AC160" i="4"/>
  <c r="AC161" i="4"/>
  <c r="AC162" i="4"/>
  <c r="AC163" i="4"/>
  <c r="AC164" i="4"/>
  <c r="AC165" i="4"/>
  <c r="AC166" i="4"/>
  <c r="AC167" i="4"/>
  <c r="AC168" i="4"/>
  <c r="AC169" i="4"/>
  <c r="AC170" i="4"/>
  <c r="AC171" i="4"/>
  <c r="AC172" i="4"/>
  <c r="AC173" i="4"/>
  <c r="AC174" i="4"/>
  <c r="AC175" i="4"/>
  <c r="AC176" i="4"/>
  <c r="AC177" i="4"/>
  <c r="AC178" i="4"/>
  <c r="AC179" i="4"/>
  <c r="AC180" i="4"/>
  <c r="AC181" i="4"/>
  <c r="AC182" i="4"/>
  <c r="AC183" i="4"/>
  <c r="AC184" i="4"/>
  <c r="AC185" i="4"/>
  <c r="AC186" i="4"/>
  <c r="AC187" i="4"/>
  <c r="AC188" i="4"/>
  <c r="AC189" i="4"/>
  <c r="AC190" i="4"/>
  <c r="AC191" i="4"/>
  <c r="AC192" i="4"/>
  <c r="AC193" i="4"/>
  <c r="AC194" i="4"/>
  <c r="AC195" i="4"/>
  <c r="AC196" i="4"/>
  <c r="AC197" i="4"/>
  <c r="AC198" i="4"/>
  <c r="AC199" i="4"/>
  <c r="AC200" i="4"/>
  <c r="AC201" i="4"/>
  <c r="AC202" i="4"/>
  <c r="AC203" i="4"/>
  <c r="AC204" i="4"/>
  <c r="AC205" i="4"/>
  <c r="AC206" i="4"/>
  <c r="AC207" i="4"/>
  <c r="AC208" i="4"/>
  <c r="AC209" i="4"/>
  <c r="AC210" i="4"/>
  <c r="AC211" i="4"/>
  <c r="AC212" i="4"/>
  <c r="AC213" i="4"/>
  <c r="AC214" i="4"/>
  <c r="AC215" i="4"/>
  <c r="AC216" i="4"/>
  <c r="AC217" i="4"/>
  <c r="AC218" i="4"/>
  <c r="AC219" i="4"/>
  <c r="AC220" i="4"/>
  <c r="AC221" i="4"/>
  <c r="AC222" i="4"/>
  <c r="AC223" i="4"/>
  <c r="AC224" i="4"/>
  <c r="AC225" i="4"/>
  <c r="AC226" i="4"/>
  <c r="AC227" i="4"/>
  <c r="AC228" i="4"/>
  <c r="AC229" i="4"/>
  <c r="AC230" i="4"/>
  <c r="AC231" i="4"/>
  <c r="AC232" i="4"/>
  <c r="AC233" i="4"/>
  <c r="AC234" i="4"/>
  <c r="AC235" i="4"/>
  <c r="AC236" i="4"/>
  <c r="AC237" i="4"/>
  <c r="AC238" i="4"/>
  <c r="AC239" i="4"/>
  <c r="AC240" i="4"/>
  <c r="AC241" i="4"/>
  <c r="AC242" i="4"/>
  <c r="AC243" i="4"/>
  <c r="AC244" i="4"/>
  <c r="AC245" i="4"/>
  <c r="AC246" i="4"/>
  <c r="AC247" i="4"/>
  <c r="AC248" i="4"/>
  <c r="AC249" i="4"/>
  <c r="AC250" i="4"/>
  <c r="AC251" i="4"/>
  <c r="AC252" i="4"/>
  <c r="AC253" i="4"/>
  <c r="AC254" i="4"/>
  <c r="AC255" i="4"/>
  <c r="AC256" i="4"/>
  <c r="AC257" i="4"/>
  <c r="AC258" i="4"/>
  <c r="AC259" i="4"/>
  <c r="AC260" i="4"/>
  <c r="AC261" i="4"/>
  <c r="AC262" i="4"/>
  <c r="AC263" i="4"/>
  <c r="AC264" i="4"/>
  <c r="AC265" i="4"/>
  <c r="AC266" i="4"/>
  <c r="AC267" i="4"/>
  <c r="AC268" i="4"/>
  <c r="AC269" i="4"/>
  <c r="AC270" i="4"/>
  <c r="AC271" i="4"/>
  <c r="AC272" i="4"/>
  <c r="AC273" i="4"/>
  <c r="AC274" i="4"/>
  <c r="AC275" i="4"/>
  <c r="AC276" i="4"/>
  <c r="AC277" i="4"/>
  <c r="AC278" i="4"/>
  <c r="AC2" i="4"/>
  <c r="AB23" i="6" l="1"/>
  <c r="AB15" i="6"/>
  <c r="AB6" i="6"/>
  <c r="C26" i="14"/>
  <c r="D26" i="14"/>
  <c r="AB21" i="6"/>
  <c r="AB13" i="6"/>
  <c r="AB11" i="6"/>
  <c r="AB5" i="6"/>
  <c r="AB316" i="6"/>
  <c r="AB292" i="6"/>
  <c r="AB284" i="6"/>
  <c r="AB275" i="6"/>
  <c r="AB267" i="6"/>
  <c r="AB259" i="6"/>
  <c r="AB251" i="6"/>
  <c r="AB243" i="6"/>
  <c r="AB235" i="6"/>
  <c r="AB227" i="6"/>
  <c r="AB219" i="6"/>
  <c r="AB211" i="6"/>
  <c r="AB203" i="6"/>
  <c r="AB195" i="6"/>
  <c r="AB187" i="6"/>
  <c r="AB178" i="6"/>
  <c r="AB170" i="6"/>
  <c r="AB153" i="6"/>
  <c r="AB145" i="6"/>
  <c r="AB137" i="6"/>
  <c r="AB129" i="6"/>
  <c r="AB121" i="6"/>
  <c r="AB113" i="6"/>
  <c r="AB88" i="6"/>
  <c r="AB79" i="6"/>
  <c r="AB70" i="6"/>
  <c r="AB62" i="6"/>
  <c r="AB54" i="6"/>
  <c r="AB46" i="6"/>
  <c r="AB37" i="6"/>
  <c r="AB29" i="6"/>
  <c r="K56" i="14"/>
  <c r="AB39" i="6"/>
  <c r="C30" i="14"/>
  <c r="C23" i="14"/>
  <c r="C31" i="14"/>
  <c r="C16" i="14"/>
  <c r="C24" i="14"/>
  <c r="C17" i="14"/>
  <c r="C25" i="14"/>
  <c r="C18" i="14"/>
  <c r="C19" i="14"/>
  <c r="C27" i="14"/>
  <c r="C20" i="14"/>
  <c r="C28" i="14"/>
  <c r="C21" i="14"/>
  <c r="C29" i="14"/>
  <c r="C22" i="14"/>
  <c r="D71" i="14"/>
  <c r="E57" i="14"/>
  <c r="E65" i="14"/>
  <c r="D16" i="14"/>
  <c r="D24" i="14"/>
  <c r="D56" i="14"/>
  <c r="D64" i="14"/>
  <c r="D31" i="14"/>
  <c r="D23" i="14"/>
  <c r="D57" i="14"/>
  <c r="D65" i="14"/>
  <c r="D30" i="14"/>
  <c r="D22" i="14"/>
  <c r="D58" i="14"/>
  <c r="D66" i="14"/>
  <c r="D29" i="14"/>
  <c r="D21" i="14"/>
  <c r="D59" i="14"/>
  <c r="D67" i="14"/>
  <c r="D28" i="14"/>
  <c r="D20" i="14"/>
  <c r="D60" i="14"/>
  <c r="D68" i="14"/>
  <c r="D27" i="14"/>
  <c r="D19" i="14"/>
  <c r="D61" i="14"/>
  <c r="D69" i="14"/>
  <c r="D18" i="14"/>
  <c r="D62" i="14"/>
  <c r="D70" i="14"/>
  <c r="D25" i="14"/>
  <c r="D17" i="14"/>
  <c r="D63" i="14"/>
  <c r="AE180" i="6"/>
  <c r="AG180" i="6" s="1"/>
  <c r="I70" i="14"/>
  <c r="I25" i="14"/>
  <c r="I17" i="14"/>
  <c r="I24" i="14"/>
  <c r="I16" i="14"/>
  <c r="I23" i="14"/>
  <c r="I22" i="14"/>
  <c r="I21" i="14"/>
  <c r="I20" i="14"/>
  <c r="I19" i="14"/>
  <c r="I18" i="14"/>
  <c r="AB330" i="6"/>
  <c r="AB321" i="6"/>
  <c r="AB312" i="6"/>
  <c r="AB304" i="6"/>
  <c r="AB296" i="6"/>
  <c r="AB271" i="6"/>
  <c r="AB263" i="6"/>
  <c r="AB255" i="6"/>
  <c r="AB239" i="6"/>
  <c r="AB231" i="6"/>
  <c r="AB223" i="6"/>
  <c r="AB215" i="6"/>
  <c r="AB207" i="6"/>
  <c r="AB183" i="6"/>
  <c r="AB174" i="6"/>
  <c r="AB157" i="6"/>
  <c r="AB149" i="6"/>
  <c r="AB141" i="6"/>
  <c r="AB125" i="6"/>
  <c r="AB117" i="6"/>
  <c r="AB100" i="6"/>
  <c r="AB92" i="6"/>
  <c r="AB84" i="6"/>
  <c r="AB74" i="6"/>
  <c r="AB66" i="6"/>
  <c r="AB58" i="6"/>
  <c r="AB50" i="6"/>
  <c r="AB41" i="6"/>
  <c r="AB33" i="6"/>
  <c r="AB17" i="6"/>
  <c r="AB8" i="6"/>
  <c r="AB332" i="6"/>
  <c r="AB323" i="6"/>
  <c r="AB314" i="6"/>
  <c r="AB306" i="6"/>
  <c r="AB290" i="6"/>
  <c r="AB282" i="6"/>
  <c r="AB273" i="6"/>
  <c r="AB265" i="6"/>
  <c r="AB249" i="6"/>
  <c r="AB241" i="6"/>
  <c r="AB233" i="6"/>
  <c r="AB225" i="6"/>
  <c r="AB217" i="6"/>
  <c r="AB209" i="6"/>
  <c r="AB201" i="6"/>
  <c r="AB193" i="6"/>
  <c r="AB185" i="6"/>
  <c r="AB168" i="6"/>
  <c r="AB159" i="6"/>
  <c r="AB151" i="6"/>
  <c r="AB143" i="6"/>
  <c r="AB135" i="6"/>
  <c r="AB127" i="6"/>
  <c r="AB119" i="6"/>
  <c r="AB102" i="6"/>
  <c r="AB94" i="6"/>
  <c r="AB86" i="6"/>
  <c r="AB68" i="6"/>
  <c r="AB60" i="6"/>
  <c r="AB52" i="6"/>
  <c r="AB43" i="6"/>
  <c r="AB35" i="6"/>
  <c r="AB27" i="6"/>
  <c r="AB327" i="6"/>
  <c r="AB318" i="6"/>
  <c r="AB302" i="6"/>
  <c r="AB294" i="6"/>
  <c r="AB286" i="6"/>
  <c r="AB269" i="6"/>
  <c r="AB253" i="6"/>
  <c r="AB245" i="6"/>
  <c r="AB237" i="6"/>
  <c r="AB229" i="6"/>
  <c r="AB221" i="6"/>
  <c r="AB213" i="6"/>
  <c r="AB205" i="6"/>
  <c r="AB197" i="6"/>
  <c r="AB189" i="6"/>
  <c r="AB181" i="6"/>
  <c r="AB172" i="6"/>
  <c r="AB163" i="6"/>
  <c r="AB155" i="6"/>
  <c r="AB147" i="6"/>
  <c r="AB139" i="6"/>
  <c r="AB131" i="6"/>
  <c r="AB123" i="6"/>
  <c r="AB115" i="6"/>
  <c r="AB106" i="6"/>
  <c r="AB98" i="6"/>
  <c r="AB90" i="6"/>
  <c r="AB82" i="6"/>
  <c r="AB72" i="6"/>
  <c r="AB56" i="6"/>
  <c r="AB48" i="6"/>
  <c r="AB75" i="6"/>
  <c r="AB67" i="6"/>
  <c r="AB59" i="6"/>
  <c r="AB51" i="6"/>
  <c r="AB22" i="6"/>
  <c r="AB14" i="6"/>
  <c r="AB317" i="6"/>
  <c r="AB301" i="6"/>
  <c r="AB276" i="6"/>
  <c r="AB268" i="6"/>
  <c r="AB260" i="6"/>
  <c r="AB252" i="6"/>
  <c r="AB244" i="6"/>
  <c r="AB228" i="6"/>
  <c r="AB220" i="6"/>
  <c r="AB212" i="6"/>
  <c r="AB204" i="6"/>
  <c r="AB196" i="6"/>
  <c r="AB188" i="6"/>
  <c r="AB179" i="6"/>
  <c r="AB154" i="6"/>
  <c r="AB130" i="6"/>
  <c r="AB114" i="6"/>
  <c r="AB105" i="6"/>
  <c r="AB97" i="6"/>
  <c r="AB89" i="6"/>
  <c r="AB81" i="6"/>
  <c r="AB71" i="6"/>
  <c r="AB63" i="6"/>
  <c r="AB55" i="6"/>
  <c r="AB38" i="6"/>
  <c r="AB324" i="6"/>
  <c r="AB307" i="6"/>
  <c r="AB299" i="6"/>
  <c r="AB291" i="6"/>
  <c r="AB283" i="6"/>
  <c r="AB274" i="6"/>
  <c r="AB266" i="6"/>
  <c r="AB258" i="6"/>
  <c r="AB250" i="6"/>
  <c r="AB234" i="6"/>
  <c r="AB226" i="6"/>
  <c r="AB218" i="6"/>
  <c r="AB202" i="6"/>
  <c r="AB194" i="6"/>
  <c r="AB186" i="6"/>
  <c r="AB177" i="6"/>
  <c r="AB160" i="6"/>
  <c r="AB152" i="6"/>
  <c r="AB144" i="6"/>
  <c r="AB136" i="6"/>
  <c r="AB128" i="6"/>
  <c r="AB120" i="6"/>
  <c r="AB111" i="6"/>
  <c r="AB103" i="6"/>
  <c r="AB95" i="6"/>
  <c r="AB87" i="6"/>
  <c r="AB77" i="6"/>
  <c r="AB69" i="6"/>
  <c r="AB61" i="6"/>
  <c r="AB45" i="6"/>
  <c r="AB28" i="6"/>
  <c r="AB20" i="6"/>
  <c r="AB107" i="6"/>
  <c r="AB99" i="6"/>
  <c r="AB83" i="6"/>
  <c r="AB16" i="6"/>
  <c r="AB331" i="6"/>
  <c r="AB322" i="6"/>
  <c r="AB313" i="6"/>
  <c r="AB305" i="6"/>
  <c r="AB297" i="6"/>
  <c r="AB289" i="6"/>
  <c r="AB281" i="6"/>
  <c r="AB272" i="6"/>
  <c r="AB264" i="6"/>
  <c r="AB256" i="6"/>
  <c r="AB248" i="6"/>
  <c r="AB240" i="6"/>
  <c r="AB232" i="6"/>
  <c r="AB224" i="6"/>
  <c r="AB216" i="6"/>
  <c r="AB208" i="6"/>
  <c r="AB200" i="6"/>
  <c r="AB192" i="6"/>
  <c r="AB184" i="6"/>
  <c r="AB175" i="6"/>
  <c r="AB167" i="6"/>
  <c r="AB150" i="6"/>
  <c r="AB142" i="6"/>
  <c r="AB134" i="6"/>
  <c r="AB126" i="6"/>
  <c r="AB118" i="6"/>
  <c r="AB101" i="6"/>
  <c r="AB85" i="6"/>
  <c r="AB42" i="6"/>
  <c r="AB34" i="6"/>
  <c r="AB26" i="6"/>
  <c r="AB329" i="6"/>
  <c r="AB319" i="6"/>
  <c r="AB311" i="6"/>
  <c r="AB303" i="6"/>
  <c r="AB295" i="6"/>
  <c r="AB287" i="6"/>
  <c r="AB270" i="6"/>
  <c r="AB262" i="6"/>
  <c r="AB254" i="6"/>
  <c r="AB246" i="6"/>
  <c r="AB238" i="6"/>
  <c r="AB230" i="6"/>
  <c r="AB222" i="6"/>
  <c r="AB206" i="6"/>
  <c r="AB198" i="6"/>
  <c r="AB190" i="6"/>
  <c r="AB182" i="6"/>
  <c r="AB173" i="6"/>
  <c r="AB164" i="6"/>
  <c r="AB156" i="6"/>
  <c r="AB140" i="6"/>
  <c r="AB132" i="6"/>
  <c r="AB73" i="6"/>
  <c r="AB65" i="6"/>
  <c r="AB49" i="6"/>
  <c r="AB40" i="6"/>
  <c r="AB32" i="6"/>
  <c r="AA180" i="6"/>
  <c r="I49" i="14" l="1"/>
  <c r="I71" i="14" s="1"/>
  <c r="C55" i="14"/>
  <c r="C84" i="14" s="1"/>
  <c r="D55" i="14"/>
  <c r="D73" i="14"/>
  <c r="D82" i="14" s="1"/>
  <c r="E261" i="7"/>
  <c r="X328" i="6"/>
  <c r="X326" i="6"/>
  <c r="X325" i="6"/>
  <c r="X320" i="6"/>
  <c r="X315" i="6"/>
  <c r="X310" i="6"/>
  <c r="X309" i="6"/>
  <c r="X308" i="6"/>
  <c r="X300" i="6"/>
  <c r="X298" i="6"/>
  <c r="X293" i="6"/>
  <c r="X288" i="6"/>
  <c r="X285" i="6"/>
  <c r="X280" i="6"/>
  <c r="X279" i="6"/>
  <c r="X278" i="6"/>
  <c r="X277" i="6"/>
  <c r="X261" i="6"/>
  <c r="X257" i="6"/>
  <c r="X247" i="6"/>
  <c r="X242" i="6"/>
  <c r="X236" i="6"/>
  <c r="X214" i="6"/>
  <c r="X210" i="6"/>
  <c r="X199" i="6"/>
  <c r="X191" i="6"/>
  <c r="X176" i="6"/>
  <c r="X171" i="6"/>
  <c r="X169" i="6"/>
  <c r="X166" i="6"/>
  <c r="X165" i="6"/>
  <c r="X162" i="6"/>
  <c r="X161" i="6"/>
  <c r="X158" i="6"/>
  <c r="X148" i="6"/>
  <c r="X146" i="6"/>
  <c r="X138" i="6"/>
  <c r="X133" i="6"/>
  <c r="X124" i="6"/>
  <c r="X122" i="6"/>
  <c r="X116" i="6"/>
  <c r="X112" i="6"/>
  <c r="X110" i="6"/>
  <c r="X109" i="6"/>
  <c r="X108" i="6"/>
  <c r="X104" i="6"/>
  <c r="X96" i="6"/>
  <c r="X93" i="6"/>
  <c r="X91" i="6"/>
  <c r="X80" i="6"/>
  <c r="X78" i="6"/>
  <c r="X76" i="6"/>
  <c r="X64" i="6"/>
  <c r="X57" i="6"/>
  <c r="X53" i="6"/>
  <c r="X47" i="6"/>
  <c r="X36" i="6"/>
  <c r="X31" i="6"/>
  <c r="X30" i="6"/>
  <c r="X25" i="6"/>
  <c r="X24" i="6"/>
  <c r="X19" i="6"/>
  <c r="X18" i="6"/>
  <c r="X12" i="6"/>
  <c r="X10" i="6"/>
  <c r="X9" i="6"/>
  <c r="X7" i="6"/>
  <c r="D84" i="14" l="1"/>
  <c r="AB7" i="6"/>
  <c r="AF7" i="6"/>
  <c r="AB112" i="6"/>
  <c r="AF112" i="6"/>
  <c r="AB116" i="6"/>
  <c r="AF116" i="6"/>
  <c r="AB199" i="6"/>
  <c r="AF199" i="6"/>
  <c r="AB300" i="6"/>
  <c r="AF300" i="6"/>
  <c r="AB328" i="6"/>
  <c r="AF328" i="6"/>
  <c r="AB12" i="6"/>
  <c r="AF12" i="6"/>
  <c r="AB47" i="6"/>
  <c r="AF47" i="6"/>
  <c r="AB93" i="6"/>
  <c r="AF93" i="6"/>
  <c r="AB122" i="6"/>
  <c r="AF122" i="6"/>
  <c r="AB162" i="6"/>
  <c r="AF162" i="6"/>
  <c r="AB210" i="6"/>
  <c r="AF210" i="6"/>
  <c r="AB278" i="6"/>
  <c r="AF278" i="6"/>
  <c r="AB308" i="6"/>
  <c r="AF308" i="6"/>
  <c r="AB18" i="6"/>
  <c r="AF18" i="6"/>
  <c r="AB53" i="6"/>
  <c r="AF53" i="6"/>
  <c r="AB96" i="6"/>
  <c r="AF96" i="6"/>
  <c r="AB124" i="6"/>
  <c r="AF124" i="6"/>
  <c r="AB165" i="6"/>
  <c r="AF165" i="6"/>
  <c r="AB214" i="6"/>
  <c r="AF214" i="6"/>
  <c r="AB279" i="6"/>
  <c r="AF279" i="6"/>
  <c r="AB309" i="6"/>
  <c r="AF309" i="6"/>
  <c r="AB80" i="6"/>
  <c r="AF80" i="6"/>
  <c r="AB36" i="6"/>
  <c r="AF36" i="6"/>
  <c r="AB19" i="6"/>
  <c r="AF19" i="6"/>
  <c r="AB310" i="6"/>
  <c r="AF310" i="6"/>
  <c r="AB9" i="6"/>
  <c r="AF9" i="6"/>
  <c r="AB10" i="6"/>
  <c r="AF10" i="6"/>
  <c r="AB91" i="6"/>
  <c r="AF91" i="6"/>
  <c r="AB161" i="6"/>
  <c r="AF161" i="6"/>
  <c r="AB277" i="6"/>
  <c r="AF277" i="6"/>
  <c r="AB57" i="6"/>
  <c r="AF57" i="6"/>
  <c r="AB104" i="6"/>
  <c r="AF104" i="6"/>
  <c r="AB133" i="6"/>
  <c r="AF133" i="6"/>
  <c r="AB166" i="6"/>
  <c r="AF166" i="6"/>
  <c r="AB236" i="6"/>
  <c r="AF236" i="6"/>
  <c r="AB280" i="6"/>
  <c r="AF280" i="6"/>
  <c r="AB24" i="6"/>
  <c r="AF24" i="6"/>
  <c r="AB64" i="6"/>
  <c r="AF64" i="6"/>
  <c r="AB108" i="6"/>
  <c r="AF108" i="6"/>
  <c r="AB138" i="6"/>
  <c r="AF138" i="6"/>
  <c r="AB169" i="6"/>
  <c r="AF169" i="6"/>
  <c r="AB242" i="6"/>
  <c r="AF242" i="6"/>
  <c r="AB285" i="6"/>
  <c r="AF285" i="6"/>
  <c r="AB315" i="6"/>
  <c r="AF315" i="6"/>
  <c r="AB25" i="6"/>
  <c r="AF25" i="6"/>
  <c r="AB76" i="6"/>
  <c r="AF76" i="6"/>
  <c r="AB109" i="6"/>
  <c r="AF109" i="6"/>
  <c r="AB146" i="6"/>
  <c r="AF146" i="6"/>
  <c r="AB171" i="6"/>
  <c r="AF171" i="6"/>
  <c r="AB247" i="6"/>
  <c r="AF247" i="6"/>
  <c r="AB288" i="6"/>
  <c r="AF288" i="6"/>
  <c r="AB320" i="6"/>
  <c r="AF320" i="6"/>
  <c r="AB30" i="6"/>
  <c r="AF30" i="6"/>
  <c r="AB78" i="6"/>
  <c r="AF78" i="6"/>
  <c r="AB110" i="6"/>
  <c r="AF110" i="6"/>
  <c r="AB148" i="6"/>
  <c r="AF148" i="6"/>
  <c r="AB176" i="6"/>
  <c r="AF176" i="6"/>
  <c r="AB257" i="6"/>
  <c r="AF257" i="6"/>
  <c r="AB293" i="6"/>
  <c r="AF293" i="6"/>
  <c r="AB325" i="6"/>
  <c r="AF325" i="6"/>
  <c r="AB31" i="6"/>
  <c r="AF31" i="6"/>
  <c r="AB158" i="6"/>
  <c r="AF158" i="6"/>
  <c r="AB191" i="6"/>
  <c r="AF191" i="6"/>
  <c r="AB261" i="6"/>
  <c r="AF261" i="6"/>
  <c r="AB298" i="6"/>
  <c r="AF298" i="6"/>
  <c r="AB326" i="6"/>
  <c r="AF326" i="6"/>
  <c r="W60" i="7"/>
  <c r="W42" i="7"/>
  <c r="V42" i="7"/>
  <c r="V60" i="7"/>
  <c r="V6" i="7"/>
  <c r="W6" i="7"/>
  <c r="V41" i="7"/>
  <c r="W41" i="7"/>
  <c r="V30" i="7"/>
  <c r="W30" i="7"/>
  <c r="V27" i="7"/>
  <c r="W27" i="7"/>
  <c r="V10" i="7"/>
  <c r="W10" i="7"/>
  <c r="V11" i="7"/>
  <c r="W11" i="7"/>
  <c r="V130" i="7"/>
  <c r="W130" i="7"/>
  <c r="V132" i="7"/>
  <c r="W132" i="7"/>
  <c r="V133" i="7"/>
  <c r="W133" i="7"/>
  <c r="V15" i="7"/>
  <c r="W15" i="7"/>
  <c r="V16" i="7"/>
  <c r="W16" i="7"/>
  <c r="V17" i="7"/>
  <c r="W17" i="7"/>
  <c r="V18" i="7"/>
  <c r="W18" i="7"/>
  <c r="V19" i="7"/>
  <c r="W19" i="7"/>
  <c r="V20" i="7"/>
  <c r="W20" i="7"/>
  <c r="V139" i="7"/>
  <c r="W139" i="7"/>
  <c r="V22" i="7"/>
  <c r="W22" i="7"/>
  <c r="V23" i="7"/>
  <c r="W23" i="7"/>
  <c r="V76" i="7"/>
  <c r="W76" i="7"/>
  <c r="V25" i="7"/>
  <c r="W25" i="7"/>
  <c r="V26" i="7"/>
  <c r="W26" i="7"/>
  <c r="V141" i="7"/>
  <c r="W141" i="7"/>
  <c r="V142" i="7"/>
  <c r="W142" i="7"/>
  <c r="V48" i="7"/>
  <c r="W48" i="7"/>
  <c r="V111" i="7"/>
  <c r="W111" i="7"/>
  <c r="V143" i="7"/>
  <c r="W143" i="7"/>
  <c r="V147" i="7"/>
  <c r="W147" i="7"/>
  <c r="V33" i="7"/>
  <c r="W33" i="7"/>
  <c r="V34" i="7"/>
  <c r="W34" i="7"/>
  <c r="V148" i="7"/>
  <c r="W148" i="7"/>
  <c r="V36" i="7"/>
  <c r="W36" i="7"/>
  <c r="V37" i="7"/>
  <c r="W37" i="7"/>
  <c r="V151" i="7"/>
  <c r="W151" i="7"/>
  <c r="V39" i="7"/>
  <c r="W39" i="7"/>
  <c r="V40" i="7"/>
  <c r="W40" i="7"/>
  <c r="V152" i="7"/>
  <c r="W152" i="7"/>
  <c r="V43" i="7"/>
  <c r="W43" i="7"/>
  <c r="V44" i="7"/>
  <c r="W44" i="7"/>
  <c r="V153" i="7"/>
  <c r="W153" i="7"/>
  <c r="V46" i="7"/>
  <c r="W46" i="7"/>
  <c r="V47" i="7"/>
  <c r="W47" i="7"/>
  <c r="V156" i="7"/>
  <c r="W156" i="7"/>
  <c r="V49" i="7"/>
  <c r="W49" i="7"/>
  <c r="V157" i="7"/>
  <c r="W157" i="7"/>
  <c r="V50" i="7"/>
  <c r="W50" i="7"/>
  <c r="V122" i="7"/>
  <c r="W122" i="7"/>
  <c r="V53" i="7"/>
  <c r="W53" i="7"/>
  <c r="V54" i="7"/>
  <c r="W54" i="7"/>
  <c r="V55" i="7"/>
  <c r="W55" i="7"/>
  <c r="V56" i="7"/>
  <c r="W56" i="7"/>
  <c r="V158" i="7"/>
  <c r="W158" i="7"/>
  <c r="V58" i="7"/>
  <c r="W58" i="7"/>
  <c r="V59" i="7"/>
  <c r="W59" i="7"/>
  <c r="V61" i="7"/>
  <c r="W61" i="7"/>
  <c r="V62" i="7"/>
  <c r="W62" i="7"/>
  <c r="V63" i="7"/>
  <c r="W63" i="7"/>
  <c r="V64" i="7"/>
  <c r="W64" i="7"/>
  <c r="V164" i="7"/>
  <c r="W164" i="7"/>
  <c r="V66" i="7"/>
  <c r="W66" i="7"/>
  <c r="V67" i="7"/>
  <c r="W67" i="7"/>
  <c r="V68" i="7"/>
  <c r="W68" i="7"/>
  <c r="V69" i="7"/>
  <c r="W69" i="7"/>
  <c r="V70" i="7"/>
  <c r="W70" i="7"/>
  <c r="V71" i="7"/>
  <c r="W71" i="7"/>
  <c r="V72" i="7"/>
  <c r="W72" i="7"/>
  <c r="V73" i="7"/>
  <c r="W73" i="7"/>
  <c r="V74" i="7"/>
  <c r="W74" i="7"/>
  <c r="V75" i="7"/>
  <c r="W75" i="7"/>
  <c r="V165" i="7"/>
  <c r="W165" i="7"/>
  <c r="V77" i="7"/>
  <c r="W77" i="7"/>
  <c r="V78" i="7"/>
  <c r="W78" i="7"/>
  <c r="V79" i="7"/>
  <c r="W79" i="7"/>
  <c r="V80" i="7"/>
  <c r="W80" i="7"/>
  <c r="V81" i="7"/>
  <c r="W81" i="7"/>
  <c r="V5" i="7"/>
  <c r="W5" i="7"/>
  <c r="V83" i="7"/>
  <c r="W83" i="7"/>
  <c r="V84" i="7"/>
  <c r="W84" i="7"/>
  <c r="V85" i="7"/>
  <c r="W85" i="7"/>
  <c r="V86" i="7"/>
  <c r="W86" i="7"/>
  <c r="V87" i="7"/>
  <c r="W87" i="7"/>
  <c r="V166" i="7"/>
  <c r="W166" i="7"/>
  <c r="V89" i="7"/>
  <c r="W89" i="7"/>
  <c r="V90" i="7"/>
  <c r="W90" i="7"/>
  <c r="V92" i="7"/>
  <c r="W92" i="7"/>
  <c r="V167" i="7"/>
  <c r="W167" i="7"/>
  <c r="V123" i="7"/>
  <c r="W123" i="7"/>
  <c r="V94" i="7"/>
  <c r="W94" i="7"/>
  <c r="V95" i="7"/>
  <c r="W95" i="7"/>
  <c r="V121" i="7"/>
  <c r="W121" i="7"/>
  <c r="V110" i="7"/>
  <c r="W110" i="7"/>
  <c r="V98" i="7"/>
  <c r="W98" i="7"/>
  <c r="V99" i="7"/>
  <c r="W99" i="7"/>
  <c r="V168" i="7"/>
  <c r="W168" i="7"/>
  <c r="V101" i="7"/>
  <c r="W101" i="7"/>
  <c r="V102" i="7"/>
  <c r="W102" i="7"/>
  <c r="V103" i="7"/>
  <c r="W103" i="7"/>
  <c r="V104" i="7"/>
  <c r="W104" i="7"/>
  <c r="V105" i="7"/>
  <c r="W105" i="7"/>
  <c r="V106" i="7"/>
  <c r="W106" i="7"/>
  <c r="V107" i="7"/>
  <c r="W107" i="7"/>
  <c r="V108" i="7"/>
  <c r="W108" i="7"/>
  <c r="V109" i="7"/>
  <c r="W109" i="7"/>
  <c r="V175" i="7"/>
  <c r="W175" i="7"/>
  <c r="V182" i="7"/>
  <c r="W182" i="7"/>
  <c r="V112" i="7"/>
  <c r="W112" i="7"/>
  <c r="V113" i="7"/>
  <c r="W113" i="7"/>
  <c r="V114" i="7"/>
  <c r="W114" i="7"/>
  <c r="V184" i="7"/>
  <c r="W184" i="7"/>
  <c r="V116" i="7"/>
  <c r="W116" i="7"/>
  <c r="V117" i="7"/>
  <c r="W117" i="7"/>
  <c r="V118" i="7"/>
  <c r="W118" i="7"/>
  <c r="V189" i="7"/>
  <c r="W189" i="7"/>
  <c r="V194" i="7"/>
  <c r="W194" i="7"/>
  <c r="V197" i="7"/>
  <c r="W197" i="7"/>
  <c r="V28" i="7"/>
  <c r="W28" i="7"/>
  <c r="V29" i="7"/>
  <c r="W29" i="7"/>
  <c r="V124" i="7"/>
  <c r="W124" i="7"/>
  <c r="V125" i="7"/>
  <c r="W125" i="7"/>
  <c r="V126" i="7"/>
  <c r="W126" i="7"/>
  <c r="V127" i="7"/>
  <c r="W127" i="7"/>
  <c r="V52" i="7"/>
  <c r="W52" i="7"/>
  <c r="V129" i="7"/>
  <c r="W129" i="7"/>
  <c r="V57" i="7"/>
  <c r="W57" i="7"/>
  <c r="V131" i="7"/>
  <c r="W131" i="7"/>
  <c r="V199" i="7"/>
  <c r="W199" i="7"/>
  <c r="V200" i="7"/>
  <c r="W200" i="7"/>
  <c r="V134" i="7"/>
  <c r="W134" i="7"/>
  <c r="V135" i="7"/>
  <c r="W135" i="7"/>
  <c r="V136" i="7"/>
  <c r="W136" i="7"/>
  <c r="V137" i="7"/>
  <c r="W137" i="7"/>
  <c r="V138" i="7"/>
  <c r="W138" i="7"/>
  <c r="V21" i="7"/>
  <c r="W21" i="7"/>
  <c r="V140" i="7"/>
  <c r="W140" i="7"/>
  <c r="V204" i="7"/>
  <c r="W204" i="7"/>
  <c r="V205" i="7"/>
  <c r="W205" i="7"/>
  <c r="V207" i="7"/>
  <c r="W207" i="7"/>
  <c r="V144" i="7"/>
  <c r="W144" i="7"/>
  <c r="V145" i="7"/>
  <c r="W145" i="7"/>
  <c r="V146" i="7"/>
  <c r="W146" i="7"/>
  <c r="V211" i="7"/>
  <c r="W211" i="7"/>
  <c r="V212" i="7"/>
  <c r="W212" i="7"/>
  <c r="V149" i="7"/>
  <c r="W149" i="7"/>
  <c r="V150" i="7"/>
  <c r="W150" i="7"/>
  <c r="V93" i="7"/>
  <c r="W93" i="7"/>
  <c r="V213" i="7"/>
  <c r="W213" i="7"/>
  <c r="V216" i="7"/>
  <c r="W216" i="7"/>
  <c r="V154" i="7"/>
  <c r="W154" i="7"/>
  <c r="V155" i="7"/>
  <c r="W155" i="7"/>
  <c r="V7" i="7"/>
  <c r="W7" i="7"/>
  <c r="V8" i="7"/>
  <c r="W8" i="7"/>
  <c r="V9" i="7"/>
  <c r="W9" i="7"/>
  <c r="V159" i="7"/>
  <c r="W159" i="7"/>
  <c r="V160" i="7"/>
  <c r="W160" i="7"/>
  <c r="V161" i="7"/>
  <c r="W161" i="7"/>
  <c r="V162" i="7"/>
  <c r="W162" i="7"/>
  <c r="V163" i="7"/>
  <c r="W163" i="7"/>
  <c r="V220" i="7"/>
  <c r="W220" i="7"/>
  <c r="V97" i="7"/>
  <c r="W97" i="7"/>
  <c r="V38" i="7"/>
  <c r="W38" i="7"/>
  <c r="V224" i="7"/>
  <c r="W224" i="7"/>
  <c r="V226" i="7"/>
  <c r="W226" i="7"/>
  <c r="V169" i="7"/>
  <c r="W169" i="7"/>
  <c r="V170" i="7"/>
  <c r="W170" i="7"/>
  <c r="V171" i="7"/>
  <c r="W171" i="7"/>
  <c r="V172" i="7"/>
  <c r="W172" i="7"/>
  <c r="V173" i="7"/>
  <c r="W173" i="7"/>
  <c r="V174" i="7"/>
  <c r="W174" i="7"/>
  <c r="V228" i="7"/>
  <c r="W228" i="7"/>
  <c r="V176" i="7"/>
  <c r="W176" i="7"/>
  <c r="V177" i="7"/>
  <c r="W177" i="7"/>
  <c r="V178" i="7"/>
  <c r="W178" i="7"/>
  <c r="V179" i="7"/>
  <c r="W179" i="7"/>
  <c r="V180" i="7"/>
  <c r="W180" i="7"/>
  <c r="V181" i="7"/>
  <c r="W181" i="7"/>
  <c r="V231" i="7"/>
  <c r="W231" i="7"/>
  <c r="V183" i="7"/>
  <c r="W183" i="7"/>
  <c r="V100" i="7"/>
  <c r="W100" i="7"/>
  <c r="V185" i="7"/>
  <c r="W185" i="7"/>
  <c r="V186" i="7"/>
  <c r="W186" i="7"/>
  <c r="V187" i="7"/>
  <c r="W187" i="7"/>
  <c r="V188" i="7"/>
  <c r="W188" i="7"/>
  <c r="V51" i="7"/>
  <c r="W51" i="7"/>
  <c r="V190" i="7"/>
  <c r="W190" i="7"/>
  <c r="V191" i="7"/>
  <c r="W191" i="7"/>
  <c r="V192" i="7"/>
  <c r="W192" i="7"/>
  <c r="V193" i="7"/>
  <c r="W193" i="7"/>
  <c r="V233" i="7"/>
  <c r="W233" i="7"/>
  <c r="V195" i="7"/>
  <c r="W195" i="7"/>
  <c r="V196" i="7"/>
  <c r="W196" i="7"/>
  <c r="V235" i="7"/>
  <c r="W235" i="7"/>
  <c r="V198" i="7"/>
  <c r="W198" i="7"/>
  <c r="V237" i="7"/>
  <c r="W237" i="7"/>
  <c r="V82" i="7"/>
  <c r="W82" i="7"/>
  <c r="V201" i="7"/>
  <c r="W201" i="7"/>
  <c r="V202" i="7"/>
  <c r="W202" i="7"/>
  <c r="V203" i="7"/>
  <c r="W203" i="7"/>
  <c r="V240" i="7"/>
  <c r="W240" i="7"/>
  <c r="V244" i="7"/>
  <c r="W244" i="7"/>
  <c r="V206" i="7"/>
  <c r="W206" i="7"/>
  <c r="V91" i="7"/>
  <c r="W91" i="7"/>
  <c r="V208" i="7"/>
  <c r="W208" i="7"/>
  <c r="V209" i="7"/>
  <c r="W209" i="7"/>
  <c r="V210" i="7"/>
  <c r="W210" i="7"/>
  <c r="V246" i="7"/>
  <c r="W246" i="7"/>
  <c r="V88" i="7"/>
  <c r="W88" i="7"/>
  <c r="V247" i="7"/>
  <c r="W247" i="7"/>
  <c r="V214" i="7"/>
  <c r="W214" i="7"/>
  <c r="V215" i="7"/>
  <c r="W215" i="7"/>
  <c r="V249" i="7"/>
  <c r="W249" i="7"/>
  <c r="V217" i="7"/>
  <c r="W217" i="7"/>
  <c r="V218" i="7"/>
  <c r="W218" i="7"/>
  <c r="V219" i="7"/>
  <c r="W219" i="7"/>
  <c r="V252" i="7"/>
  <c r="W252" i="7"/>
  <c r="V221" i="7"/>
  <c r="W221" i="7"/>
  <c r="V222" i="7"/>
  <c r="W222" i="7"/>
  <c r="V223" i="7"/>
  <c r="W223" i="7"/>
  <c r="V96" i="7"/>
  <c r="W96" i="7"/>
  <c r="V225" i="7"/>
  <c r="W225" i="7"/>
  <c r="V115" i="7"/>
  <c r="W115" i="7"/>
  <c r="V227" i="7"/>
  <c r="W227" i="7"/>
  <c r="V119" i="7"/>
  <c r="W119" i="7"/>
  <c r="V229" i="7"/>
  <c r="W229" i="7"/>
  <c r="V230" i="7"/>
  <c r="W230" i="7"/>
  <c r="V255" i="7"/>
  <c r="W255" i="7"/>
  <c r="V232" i="7"/>
  <c r="W232" i="7"/>
  <c r="V120" i="7"/>
  <c r="W120" i="7"/>
  <c r="V234" i="7"/>
  <c r="W234" i="7"/>
  <c r="V45" i="7"/>
  <c r="W45" i="7"/>
  <c r="V236" i="7"/>
  <c r="W236" i="7"/>
  <c r="V260" i="7"/>
  <c r="W260" i="7"/>
  <c r="V238" i="7"/>
  <c r="W238" i="7"/>
  <c r="V239" i="7"/>
  <c r="W239" i="7"/>
  <c r="V261" i="7"/>
  <c r="W261" i="7"/>
  <c r="V241" i="7"/>
  <c r="W241" i="7"/>
  <c r="V242" i="7"/>
  <c r="W242" i="7"/>
  <c r="V243" i="7"/>
  <c r="W243" i="7"/>
  <c r="V268" i="7"/>
  <c r="W268" i="7"/>
  <c r="V245" i="7"/>
  <c r="W245" i="7"/>
  <c r="V270" i="7"/>
  <c r="W270" i="7"/>
  <c r="V271" i="7"/>
  <c r="W271" i="7"/>
  <c r="V248" i="7"/>
  <c r="W248" i="7"/>
  <c r="V272" i="7"/>
  <c r="W272" i="7"/>
  <c r="V250" i="7"/>
  <c r="W250" i="7"/>
  <c r="V251" i="7"/>
  <c r="W251" i="7"/>
  <c r="V24" i="7"/>
  <c r="W24" i="7"/>
  <c r="V253" i="7"/>
  <c r="W253" i="7"/>
  <c r="V254" i="7"/>
  <c r="W254" i="7"/>
  <c r="V273" i="7"/>
  <c r="W273" i="7"/>
  <c r="V256" i="7"/>
  <c r="W256" i="7"/>
  <c r="V257" i="7"/>
  <c r="W257" i="7"/>
  <c r="V258" i="7"/>
  <c r="W258" i="7"/>
  <c r="V259" i="7"/>
  <c r="W259" i="7"/>
  <c r="V31" i="7"/>
  <c r="W31" i="7"/>
  <c r="V274" i="7"/>
  <c r="W274" i="7"/>
  <c r="V262" i="7"/>
  <c r="W262" i="7"/>
  <c r="V263" i="7"/>
  <c r="W263" i="7"/>
  <c r="V264" i="7"/>
  <c r="W264" i="7"/>
  <c r="V265" i="7"/>
  <c r="W265" i="7"/>
  <c r="V266" i="7"/>
  <c r="W266" i="7"/>
  <c r="V267" i="7"/>
  <c r="W267" i="7"/>
  <c r="V275" i="7"/>
  <c r="W275" i="7"/>
  <c r="V269" i="7"/>
  <c r="W269" i="7"/>
  <c r="V276" i="7"/>
  <c r="W276" i="7"/>
  <c r="V277" i="7"/>
  <c r="W277" i="7"/>
  <c r="V65" i="7"/>
  <c r="W65" i="7"/>
  <c r="V278" i="7"/>
  <c r="W278" i="7"/>
  <c r="V32" i="7"/>
  <c r="W32" i="7"/>
  <c r="V35" i="7"/>
  <c r="W35" i="7"/>
  <c r="V14" i="7"/>
  <c r="W14" i="7"/>
  <c r="V279" i="7"/>
  <c r="W279" i="7"/>
  <c r="V12" i="7"/>
  <c r="W12" i="7"/>
  <c r="V13" i="7"/>
  <c r="W13" i="7"/>
  <c r="V280" i="7"/>
  <c r="W280" i="7"/>
  <c r="V281" i="7"/>
  <c r="W281" i="7"/>
  <c r="V128" i="7"/>
  <c r="W128" i="7"/>
  <c r="P6" i="7"/>
  <c r="P41" i="7"/>
  <c r="P30" i="7"/>
  <c r="P27" i="7"/>
  <c r="P10" i="7"/>
  <c r="P11" i="7"/>
  <c r="P130" i="7"/>
  <c r="P132" i="7"/>
  <c r="P133" i="7"/>
  <c r="P15" i="7"/>
  <c r="P16" i="7"/>
  <c r="P17" i="7"/>
  <c r="P18" i="7"/>
  <c r="P19" i="7"/>
  <c r="P20" i="7"/>
  <c r="P139" i="7"/>
  <c r="P22" i="7"/>
  <c r="P23" i="7"/>
  <c r="P76" i="7"/>
  <c r="P25" i="7"/>
  <c r="P26" i="7"/>
  <c r="P141" i="7"/>
  <c r="P142" i="7"/>
  <c r="P48" i="7"/>
  <c r="P111" i="7"/>
  <c r="P143" i="7"/>
  <c r="P147" i="7"/>
  <c r="P33" i="7"/>
  <c r="P34" i="7"/>
  <c r="P148" i="7"/>
  <c r="P36" i="7"/>
  <c r="P37" i="7"/>
  <c r="P151" i="7"/>
  <c r="P39" i="7"/>
  <c r="P40" i="7"/>
  <c r="P152" i="7"/>
  <c r="P42" i="7"/>
  <c r="P43" i="7"/>
  <c r="P44" i="7"/>
  <c r="P153" i="7"/>
  <c r="P46" i="7"/>
  <c r="P47" i="7"/>
  <c r="P156" i="7"/>
  <c r="P49" i="7"/>
  <c r="P157" i="7"/>
  <c r="P50" i="7"/>
  <c r="P122" i="7"/>
  <c r="P53" i="7"/>
  <c r="P54" i="7"/>
  <c r="P55" i="7"/>
  <c r="P56" i="7"/>
  <c r="P158" i="7"/>
  <c r="P58" i="7"/>
  <c r="P59" i="7"/>
  <c r="P60" i="7"/>
  <c r="P61" i="7"/>
  <c r="P62" i="7"/>
  <c r="P63" i="7"/>
  <c r="P64" i="7"/>
  <c r="P164" i="7"/>
  <c r="P66" i="7"/>
  <c r="P67" i="7"/>
  <c r="P68" i="7"/>
  <c r="P69" i="7"/>
  <c r="P70" i="7"/>
  <c r="P71" i="7"/>
  <c r="P72" i="7"/>
  <c r="P73" i="7"/>
  <c r="P74" i="7"/>
  <c r="P75" i="7"/>
  <c r="P165" i="7"/>
  <c r="P77" i="7"/>
  <c r="P78" i="7"/>
  <c r="P79" i="7"/>
  <c r="P80" i="7"/>
  <c r="P81" i="7"/>
  <c r="P5" i="7"/>
  <c r="P83" i="7"/>
  <c r="P84" i="7"/>
  <c r="P85" i="7"/>
  <c r="P86" i="7"/>
  <c r="P87" i="7"/>
  <c r="P166" i="7"/>
  <c r="P89" i="7"/>
  <c r="P90" i="7"/>
  <c r="P92" i="7"/>
  <c r="P167" i="7"/>
  <c r="P123" i="7"/>
  <c r="P94" i="7"/>
  <c r="P95" i="7"/>
  <c r="P121" i="7"/>
  <c r="P110" i="7"/>
  <c r="P98" i="7"/>
  <c r="P99" i="7"/>
  <c r="P168" i="7"/>
  <c r="P101" i="7"/>
  <c r="P102" i="7"/>
  <c r="P103" i="7"/>
  <c r="P104" i="7"/>
  <c r="P105" i="7"/>
  <c r="P106" i="7"/>
  <c r="P107" i="7"/>
  <c r="P108" i="7"/>
  <c r="P109" i="7"/>
  <c r="P175" i="7"/>
  <c r="P182" i="7"/>
  <c r="P112" i="7"/>
  <c r="P113" i="7"/>
  <c r="P114" i="7"/>
  <c r="P184" i="7"/>
  <c r="P116" i="7"/>
  <c r="P117" i="7"/>
  <c r="P118" i="7"/>
  <c r="P189" i="7"/>
  <c r="P194" i="7"/>
  <c r="P197" i="7"/>
  <c r="P28" i="7"/>
  <c r="P29" i="7"/>
  <c r="P124" i="7"/>
  <c r="P125" i="7"/>
  <c r="P126" i="7"/>
  <c r="P127" i="7"/>
  <c r="P52" i="7"/>
  <c r="P129" i="7"/>
  <c r="P57" i="7"/>
  <c r="P131" i="7"/>
  <c r="P199" i="7"/>
  <c r="P200" i="7"/>
  <c r="P134" i="7"/>
  <c r="P135" i="7"/>
  <c r="P136" i="7"/>
  <c r="P137" i="7"/>
  <c r="P138" i="7"/>
  <c r="P21" i="7"/>
  <c r="P140" i="7"/>
  <c r="P204" i="7"/>
  <c r="P205" i="7"/>
  <c r="P207" i="7"/>
  <c r="P144" i="7"/>
  <c r="P145" i="7"/>
  <c r="P146" i="7"/>
  <c r="P211" i="7"/>
  <c r="P212" i="7"/>
  <c r="P149" i="7"/>
  <c r="P150" i="7"/>
  <c r="P93" i="7"/>
  <c r="P213" i="7"/>
  <c r="P216" i="7"/>
  <c r="P154" i="7"/>
  <c r="P155" i="7"/>
  <c r="P7" i="7"/>
  <c r="P8" i="7"/>
  <c r="P9" i="7"/>
  <c r="P159" i="7"/>
  <c r="P160" i="7"/>
  <c r="P161" i="7"/>
  <c r="P162" i="7"/>
  <c r="P163" i="7"/>
  <c r="P220" i="7"/>
  <c r="P97" i="7"/>
  <c r="P38" i="7"/>
  <c r="P224" i="7"/>
  <c r="P226" i="7"/>
  <c r="P169" i="7"/>
  <c r="P170" i="7"/>
  <c r="P171" i="7"/>
  <c r="P172" i="7"/>
  <c r="P173" i="7"/>
  <c r="P174" i="7"/>
  <c r="P228" i="7"/>
  <c r="P176" i="7"/>
  <c r="P177" i="7"/>
  <c r="P178" i="7"/>
  <c r="P179" i="7"/>
  <c r="P180" i="7"/>
  <c r="P181" i="7"/>
  <c r="P231" i="7"/>
  <c r="P183" i="7"/>
  <c r="P100" i="7"/>
  <c r="P185" i="7"/>
  <c r="P186" i="7"/>
  <c r="P187" i="7"/>
  <c r="P188" i="7"/>
  <c r="P51" i="7"/>
  <c r="P190" i="7"/>
  <c r="P191" i="7"/>
  <c r="P192" i="7"/>
  <c r="P193" i="7"/>
  <c r="P233" i="7"/>
  <c r="P195" i="7"/>
  <c r="P196" i="7"/>
  <c r="P235" i="7"/>
  <c r="P198" i="7"/>
  <c r="P237" i="7"/>
  <c r="P82" i="7"/>
  <c r="P201" i="7"/>
  <c r="P202" i="7"/>
  <c r="P203" i="7"/>
  <c r="P240" i="7"/>
  <c r="P244" i="7"/>
  <c r="P206" i="7"/>
  <c r="P91" i="7"/>
  <c r="P208" i="7"/>
  <c r="P209" i="7"/>
  <c r="P210" i="7"/>
  <c r="P246" i="7"/>
  <c r="P88" i="7"/>
  <c r="P247" i="7"/>
  <c r="P214" i="7"/>
  <c r="P215" i="7"/>
  <c r="P249" i="7"/>
  <c r="P217" i="7"/>
  <c r="P218" i="7"/>
  <c r="P219" i="7"/>
  <c r="P252" i="7"/>
  <c r="P221" i="7"/>
  <c r="P222" i="7"/>
  <c r="P223" i="7"/>
  <c r="P96" i="7"/>
  <c r="P225" i="7"/>
  <c r="P115" i="7"/>
  <c r="P227" i="7"/>
  <c r="P119" i="7"/>
  <c r="P229" i="7"/>
  <c r="P230" i="7"/>
  <c r="P255" i="7"/>
  <c r="P232" i="7"/>
  <c r="P120" i="7"/>
  <c r="P234" i="7"/>
  <c r="P45" i="7"/>
  <c r="P236" i="7"/>
  <c r="P260" i="7"/>
  <c r="P238" i="7"/>
  <c r="P239" i="7"/>
  <c r="P261" i="7"/>
  <c r="P241" i="7"/>
  <c r="P242" i="7"/>
  <c r="P243" i="7"/>
  <c r="P268" i="7"/>
  <c r="P245" i="7"/>
  <c r="P270" i="7"/>
  <c r="P271" i="7"/>
  <c r="P248" i="7"/>
  <c r="P272" i="7"/>
  <c r="P250" i="7"/>
  <c r="P251" i="7"/>
  <c r="P24" i="7"/>
  <c r="P253" i="7"/>
  <c r="P254" i="7"/>
  <c r="P273" i="7"/>
  <c r="P256" i="7"/>
  <c r="P257" i="7"/>
  <c r="P258" i="7"/>
  <c r="P259" i="7"/>
  <c r="P31" i="7"/>
  <c r="P274" i="7"/>
  <c r="P262" i="7"/>
  <c r="P263" i="7"/>
  <c r="P264" i="7"/>
  <c r="P265" i="7"/>
  <c r="P266" i="7"/>
  <c r="P267" i="7"/>
  <c r="P275" i="7"/>
  <c r="P269" i="7"/>
  <c r="P276" i="7"/>
  <c r="P277" i="7"/>
  <c r="P65" i="7"/>
  <c r="P278" i="7"/>
  <c r="P32" i="7"/>
  <c r="P35" i="7"/>
  <c r="P14" i="7"/>
  <c r="P279" i="7"/>
  <c r="P12" i="7"/>
  <c r="P13" i="7"/>
  <c r="P280" i="7"/>
  <c r="P281" i="7"/>
  <c r="P128" i="7"/>
  <c r="J26" i="7"/>
  <c r="J141" i="7"/>
  <c r="J142" i="7"/>
  <c r="J48" i="7"/>
  <c r="J111" i="7"/>
  <c r="J143" i="7"/>
  <c r="J147" i="7"/>
  <c r="J33" i="7"/>
  <c r="J34" i="7"/>
  <c r="J148" i="7"/>
  <c r="J36" i="7"/>
  <c r="J37" i="7"/>
  <c r="J151" i="7"/>
  <c r="J39" i="7"/>
  <c r="J40" i="7"/>
  <c r="J152" i="7"/>
  <c r="J42" i="7"/>
  <c r="J43" i="7"/>
  <c r="J44" i="7"/>
  <c r="J153" i="7"/>
  <c r="J46" i="7"/>
  <c r="J47" i="7"/>
  <c r="J156" i="7"/>
  <c r="J49" i="7"/>
  <c r="J157" i="7"/>
  <c r="J50" i="7"/>
  <c r="J122" i="7"/>
  <c r="J53" i="7"/>
  <c r="J54" i="7"/>
  <c r="J55" i="7"/>
  <c r="J56" i="7"/>
  <c r="J158" i="7"/>
  <c r="J58" i="7"/>
  <c r="J59" i="7"/>
  <c r="J60" i="7"/>
  <c r="J61" i="7"/>
  <c r="J62" i="7"/>
  <c r="J63" i="7"/>
  <c r="J64" i="7"/>
  <c r="J164" i="7"/>
  <c r="J66" i="7"/>
  <c r="J67" i="7"/>
  <c r="J68" i="7"/>
  <c r="J69" i="7"/>
  <c r="J70" i="7"/>
  <c r="J71" i="7"/>
  <c r="J72" i="7"/>
  <c r="J73" i="7"/>
  <c r="J74" i="7"/>
  <c r="J75" i="7"/>
  <c r="J165" i="7"/>
  <c r="J77" i="7"/>
  <c r="J78" i="7"/>
  <c r="J79" i="7"/>
  <c r="J80" i="7"/>
  <c r="J81" i="7"/>
  <c r="J5" i="7"/>
  <c r="J83" i="7"/>
  <c r="J84" i="7"/>
  <c r="J85" i="7"/>
  <c r="J86" i="7"/>
  <c r="J87" i="7"/>
  <c r="J166" i="7"/>
  <c r="J89" i="7"/>
  <c r="J90" i="7"/>
  <c r="J92" i="7"/>
  <c r="J167" i="7"/>
  <c r="J123" i="7"/>
  <c r="J94" i="7"/>
  <c r="J95" i="7"/>
  <c r="J121" i="7"/>
  <c r="J110" i="7"/>
  <c r="J98" i="7"/>
  <c r="J99" i="7"/>
  <c r="J168" i="7"/>
  <c r="J101" i="7"/>
  <c r="J102" i="7"/>
  <c r="J103" i="7"/>
  <c r="J104" i="7"/>
  <c r="J105" i="7"/>
  <c r="J106" i="7"/>
  <c r="J107" i="7"/>
  <c r="J108" i="7"/>
  <c r="J109" i="7"/>
  <c r="J175" i="7"/>
  <c r="J182" i="7"/>
  <c r="J112" i="7"/>
  <c r="J113" i="7"/>
  <c r="J114" i="7"/>
  <c r="J184" i="7"/>
  <c r="J116" i="7"/>
  <c r="J117" i="7"/>
  <c r="J118" i="7"/>
  <c r="J189" i="7"/>
  <c r="J194" i="7"/>
  <c r="J197" i="7"/>
  <c r="J28" i="7"/>
  <c r="J29" i="7"/>
  <c r="J124" i="7"/>
  <c r="J125" i="7"/>
  <c r="J126" i="7"/>
  <c r="J127" i="7"/>
  <c r="J52" i="7"/>
  <c r="J129" i="7"/>
  <c r="J57" i="7"/>
  <c r="J131" i="7"/>
  <c r="J199" i="7"/>
  <c r="J200" i="7"/>
  <c r="J134" i="7"/>
  <c r="J135" i="7"/>
  <c r="J136" i="7"/>
  <c r="J137" i="7"/>
  <c r="J138" i="7"/>
  <c r="J21" i="7"/>
  <c r="J140" i="7"/>
  <c r="J204" i="7"/>
  <c r="J205" i="7"/>
  <c r="J207" i="7"/>
  <c r="J144" i="7"/>
  <c r="J145" i="7"/>
  <c r="J146" i="7"/>
  <c r="J211" i="7"/>
  <c r="J212" i="7"/>
  <c r="J149" i="7"/>
  <c r="J150" i="7"/>
  <c r="J93" i="7"/>
  <c r="J213" i="7"/>
  <c r="J216" i="7"/>
  <c r="J154" i="7"/>
  <c r="J155" i="7"/>
  <c r="J7" i="7"/>
  <c r="J8" i="7"/>
  <c r="J9" i="7"/>
  <c r="J159" i="7"/>
  <c r="J160" i="7"/>
  <c r="J161" i="7"/>
  <c r="J162" i="7"/>
  <c r="J163" i="7"/>
  <c r="J220" i="7"/>
  <c r="J97" i="7"/>
  <c r="J38" i="7"/>
  <c r="J224" i="7"/>
  <c r="J226" i="7"/>
  <c r="J169" i="7"/>
  <c r="J170" i="7"/>
  <c r="J171" i="7"/>
  <c r="J172" i="7"/>
  <c r="J173" i="7"/>
  <c r="J174" i="7"/>
  <c r="J228" i="7"/>
  <c r="J176" i="7"/>
  <c r="J177" i="7"/>
  <c r="J178" i="7"/>
  <c r="J179" i="7"/>
  <c r="J180" i="7"/>
  <c r="J181" i="7"/>
  <c r="J231" i="7"/>
  <c r="J183" i="7"/>
  <c r="J100" i="7"/>
  <c r="J185" i="7"/>
  <c r="J186" i="7"/>
  <c r="J187" i="7"/>
  <c r="J188" i="7"/>
  <c r="J51" i="7"/>
  <c r="J190" i="7"/>
  <c r="J191" i="7"/>
  <c r="J192" i="7"/>
  <c r="J193" i="7"/>
  <c r="J233" i="7"/>
  <c r="J195" i="7"/>
  <c r="J196" i="7"/>
  <c r="J235" i="7"/>
  <c r="J198" i="7"/>
  <c r="J237" i="7"/>
  <c r="J82" i="7"/>
  <c r="J201" i="7"/>
  <c r="J202" i="7"/>
  <c r="J203" i="7"/>
  <c r="J240" i="7"/>
  <c r="J244" i="7"/>
  <c r="J206" i="7"/>
  <c r="J91" i="7"/>
  <c r="J208" i="7"/>
  <c r="J209" i="7"/>
  <c r="J210" i="7"/>
  <c r="J246" i="7"/>
  <c r="J88" i="7"/>
  <c r="J247" i="7"/>
  <c r="J214" i="7"/>
  <c r="J215" i="7"/>
  <c r="J249" i="7"/>
  <c r="J217" i="7"/>
  <c r="J218" i="7"/>
  <c r="J219" i="7"/>
  <c r="J252" i="7"/>
  <c r="J221" i="7"/>
  <c r="J222" i="7"/>
  <c r="J223" i="7"/>
  <c r="J96" i="7"/>
  <c r="J225" i="7"/>
  <c r="J115" i="7"/>
  <c r="J227" i="7"/>
  <c r="J119" i="7"/>
  <c r="J229" i="7"/>
  <c r="J230" i="7"/>
  <c r="J255" i="7"/>
  <c r="J232" i="7"/>
  <c r="J120" i="7"/>
  <c r="J234" i="7"/>
  <c r="J45" i="7"/>
  <c r="J236" i="7"/>
  <c r="J260" i="7"/>
  <c r="J238" i="7"/>
  <c r="J239" i="7"/>
  <c r="J261" i="7"/>
  <c r="J241" i="7"/>
  <c r="J242" i="7"/>
  <c r="J243" i="7"/>
  <c r="J268" i="7"/>
  <c r="J245" i="7"/>
  <c r="J270" i="7"/>
  <c r="J271" i="7"/>
  <c r="J248" i="7"/>
  <c r="J272" i="7"/>
  <c r="J250" i="7"/>
  <c r="J251" i="7"/>
  <c r="J24" i="7"/>
  <c r="J253" i="7"/>
  <c r="J254" i="7"/>
  <c r="J273" i="7"/>
  <c r="J256" i="7"/>
  <c r="J257" i="7"/>
  <c r="J258" i="7"/>
  <c r="J259" i="7"/>
  <c r="J31" i="7"/>
  <c r="J274" i="7"/>
  <c r="J262" i="7"/>
  <c r="J263" i="7"/>
  <c r="J264" i="7"/>
  <c r="J265" i="7"/>
  <c r="J266" i="7"/>
  <c r="J267" i="7"/>
  <c r="J275" i="7"/>
  <c r="J269" i="7"/>
  <c r="J276" i="7"/>
  <c r="J277" i="7"/>
  <c r="J65" i="7"/>
  <c r="J278" i="7"/>
  <c r="J32" i="7"/>
  <c r="J35" i="7"/>
  <c r="J14" i="7"/>
  <c r="J279" i="7"/>
  <c r="J12" i="7"/>
  <c r="J13" i="7"/>
  <c r="J280" i="7"/>
  <c r="J281" i="7"/>
  <c r="J6" i="7"/>
  <c r="J41" i="7"/>
  <c r="J30" i="7"/>
  <c r="J27" i="7"/>
  <c r="J10" i="7"/>
  <c r="J11" i="7"/>
  <c r="J130" i="7"/>
  <c r="J132" i="7"/>
  <c r="J133" i="7"/>
  <c r="J15" i="7"/>
  <c r="J16" i="7"/>
  <c r="J17" i="7"/>
  <c r="J18" i="7"/>
  <c r="J19" i="7"/>
  <c r="J20" i="7"/>
  <c r="J139" i="7"/>
  <c r="J22" i="7"/>
  <c r="J23" i="7"/>
  <c r="J76" i="7"/>
  <c r="J25" i="7"/>
  <c r="J128" i="7"/>
  <c r="E68" i="14" l="1"/>
  <c r="K59" i="14"/>
  <c r="K50" i="14"/>
  <c r="K55" i="14"/>
  <c r="K54" i="14"/>
  <c r="K57" i="14"/>
  <c r="K58" i="14"/>
  <c r="K51" i="14"/>
  <c r="K52" i="14"/>
  <c r="K53" i="14"/>
  <c r="E70" i="14"/>
  <c r="E69" i="14"/>
  <c r="E56" i="14"/>
  <c r="E63" i="14"/>
  <c r="E71" i="14"/>
  <c r="E62" i="14"/>
  <c r="E67" i="14"/>
  <c r="E60" i="14"/>
  <c r="E66" i="14"/>
  <c r="E59" i="14"/>
  <c r="E58" i="14"/>
  <c r="E61" i="14"/>
  <c r="E64" i="14"/>
  <c r="G267" i="7"/>
  <c r="G259" i="7"/>
  <c r="G253" i="7"/>
  <c r="G232" i="7"/>
  <c r="G219" i="7"/>
  <c r="G195" i="7"/>
  <c r="G180" i="7"/>
  <c r="G178" i="7"/>
  <c r="G169" i="7"/>
  <c r="G162" i="7"/>
  <c r="G149" i="7"/>
  <c r="G129" i="7"/>
  <c r="G112" i="7"/>
  <c r="S267" i="7"/>
  <c r="S259" i="7"/>
  <c r="S253" i="7"/>
  <c r="S232" i="7"/>
  <c r="S219" i="7"/>
  <c r="S195" i="7"/>
  <c r="S180" i="7"/>
  <c r="S178" i="7"/>
  <c r="S169" i="7"/>
  <c r="S162" i="7"/>
  <c r="S149" i="7"/>
  <c r="S129" i="7"/>
  <c r="S112" i="7"/>
  <c r="S109" i="7"/>
  <c r="S103" i="7"/>
  <c r="S95" i="7"/>
  <c r="S75" i="7"/>
  <c r="S63" i="7"/>
  <c r="S60" i="7"/>
  <c r="S42" i="7"/>
  <c r="S34" i="7"/>
  <c r="M267" i="7"/>
  <c r="M259" i="7"/>
  <c r="M232" i="7"/>
  <c r="M219" i="7"/>
  <c r="M195" i="7"/>
  <c r="M180" i="7"/>
  <c r="M178" i="7"/>
  <c r="M169" i="7"/>
  <c r="M162" i="7"/>
  <c r="M149" i="7"/>
  <c r="M129" i="7"/>
  <c r="M112" i="7"/>
  <c r="M109" i="7"/>
  <c r="M103" i="7"/>
  <c r="M95" i="7"/>
  <c r="M75" i="7"/>
  <c r="M63" i="7"/>
  <c r="M60" i="7"/>
  <c r="M17" i="7"/>
  <c r="M34" i="7"/>
  <c r="K61" i="14" l="1"/>
  <c r="K70" i="14" s="1"/>
  <c r="E73" i="14"/>
  <c r="E82" i="14" s="1"/>
  <c r="S6" i="7"/>
  <c r="S41" i="7"/>
  <c r="S30" i="7"/>
  <c r="S27" i="7"/>
  <c r="S10" i="7"/>
  <c r="S11" i="7"/>
  <c r="S130" i="7"/>
  <c r="S132" i="7"/>
  <c r="S133" i="7"/>
  <c r="S15" i="7"/>
  <c r="S16" i="7"/>
  <c r="S17" i="7"/>
  <c r="S18" i="7"/>
  <c r="S19" i="7"/>
  <c r="S20" i="7"/>
  <c r="S139" i="7"/>
  <c r="S22" i="7"/>
  <c r="S23" i="7"/>
  <c r="S76" i="7"/>
  <c r="S25" i="7"/>
  <c r="S26" i="7"/>
  <c r="S141" i="7"/>
  <c r="S142" i="7"/>
  <c r="S48" i="7"/>
  <c r="S111" i="7"/>
  <c r="S143" i="7"/>
  <c r="S147" i="7"/>
  <c r="S33" i="7"/>
  <c r="S148" i="7"/>
  <c r="S36" i="7"/>
  <c r="S37" i="7"/>
  <c r="S151" i="7"/>
  <c r="S39" i="7"/>
  <c r="S40" i="7"/>
  <c r="S152" i="7"/>
  <c r="S43" i="7"/>
  <c r="S44" i="7"/>
  <c r="S153" i="7"/>
  <c r="S46" i="7"/>
  <c r="S47" i="7"/>
  <c r="S156" i="7"/>
  <c r="S49" i="7"/>
  <c r="S157" i="7"/>
  <c r="S50" i="7"/>
  <c r="S122" i="7"/>
  <c r="S53" i="7"/>
  <c r="S54" i="7"/>
  <c r="S55" i="7"/>
  <c r="S56" i="7"/>
  <c r="S158" i="7"/>
  <c r="S58" i="7"/>
  <c r="S59" i="7"/>
  <c r="S61" i="7"/>
  <c r="S62" i="7"/>
  <c r="S64" i="7"/>
  <c r="S164" i="7"/>
  <c r="S66" i="7"/>
  <c r="S67" i="7"/>
  <c r="S68" i="7"/>
  <c r="S69" i="7"/>
  <c r="S70" i="7"/>
  <c r="S71" i="7"/>
  <c r="S72" i="7"/>
  <c r="S73" i="7"/>
  <c r="S74" i="7"/>
  <c r="S165" i="7"/>
  <c r="S77" i="7"/>
  <c r="S78" i="7"/>
  <c r="S79" i="7"/>
  <c r="S80" i="7"/>
  <c r="S81" i="7"/>
  <c r="S5" i="7"/>
  <c r="S83" i="7"/>
  <c r="S84" i="7"/>
  <c r="S85" i="7"/>
  <c r="S86" i="7"/>
  <c r="S87" i="7"/>
  <c r="S166" i="7"/>
  <c r="S89" i="7"/>
  <c r="S90" i="7"/>
  <c r="S92" i="7"/>
  <c r="S167" i="7"/>
  <c r="S123" i="7"/>
  <c r="S94" i="7"/>
  <c r="S121" i="7"/>
  <c r="S110" i="7"/>
  <c r="S98" i="7"/>
  <c r="S99" i="7"/>
  <c r="S168" i="7"/>
  <c r="S101" i="7"/>
  <c r="S102" i="7"/>
  <c r="S104" i="7"/>
  <c r="S105" i="7"/>
  <c r="S106" i="7"/>
  <c r="S107" i="7"/>
  <c r="S108" i="7"/>
  <c r="S175" i="7"/>
  <c r="S182" i="7"/>
  <c r="S113" i="7"/>
  <c r="S114" i="7"/>
  <c r="S184" i="7"/>
  <c r="S116" i="7"/>
  <c r="S117" i="7"/>
  <c r="S118" i="7"/>
  <c r="S189" i="7"/>
  <c r="S194" i="7"/>
  <c r="S197" i="7"/>
  <c r="S28" i="7"/>
  <c r="S29" i="7"/>
  <c r="S124" i="7"/>
  <c r="S125" i="7"/>
  <c r="S126" i="7"/>
  <c r="S127" i="7"/>
  <c r="S52" i="7"/>
  <c r="S57" i="7"/>
  <c r="S131" i="7"/>
  <c r="S199" i="7"/>
  <c r="S200" i="7"/>
  <c r="S134" i="7"/>
  <c r="S135" i="7"/>
  <c r="S136" i="7"/>
  <c r="S137" i="7"/>
  <c r="S138" i="7"/>
  <c r="S21" i="7"/>
  <c r="S140" i="7"/>
  <c r="S204" i="7"/>
  <c r="S205" i="7"/>
  <c r="S207" i="7"/>
  <c r="S144" i="7"/>
  <c r="S145" i="7"/>
  <c r="S146" i="7"/>
  <c r="S211" i="7"/>
  <c r="S212" i="7"/>
  <c r="S150" i="7"/>
  <c r="S93" i="7"/>
  <c r="S213" i="7"/>
  <c r="S216" i="7"/>
  <c r="S154" i="7"/>
  <c r="S155" i="7"/>
  <c r="S7" i="7"/>
  <c r="S8" i="7"/>
  <c r="S9" i="7"/>
  <c r="S159" i="7"/>
  <c r="S160" i="7"/>
  <c r="S161" i="7"/>
  <c r="S163" i="7"/>
  <c r="S220" i="7"/>
  <c r="S97" i="7"/>
  <c r="S38" i="7"/>
  <c r="S224" i="7"/>
  <c r="S226" i="7"/>
  <c r="S170" i="7"/>
  <c r="S171" i="7"/>
  <c r="S172" i="7"/>
  <c r="S173" i="7"/>
  <c r="S174" i="7"/>
  <c r="S228" i="7"/>
  <c r="S176" i="7"/>
  <c r="S177" i="7"/>
  <c r="S179" i="7"/>
  <c r="S181" i="7"/>
  <c r="S231" i="7"/>
  <c r="S183" i="7"/>
  <c r="S100" i="7"/>
  <c r="S185" i="7"/>
  <c r="S186" i="7"/>
  <c r="S187" i="7"/>
  <c r="S188" i="7"/>
  <c r="S51" i="7"/>
  <c r="S190" i="7"/>
  <c r="S191" i="7"/>
  <c r="S192" i="7"/>
  <c r="S193" i="7"/>
  <c r="S233" i="7"/>
  <c r="S196" i="7"/>
  <c r="S235" i="7"/>
  <c r="S198" i="7"/>
  <c r="S237" i="7"/>
  <c r="S82" i="7"/>
  <c r="S201" i="7"/>
  <c r="S202" i="7"/>
  <c r="S203" i="7"/>
  <c r="S240" i="7"/>
  <c r="S244" i="7"/>
  <c r="S206" i="7"/>
  <c r="S91" i="7"/>
  <c r="S208" i="7"/>
  <c r="S209" i="7"/>
  <c r="S210" i="7"/>
  <c r="S246" i="7"/>
  <c r="S88" i="7"/>
  <c r="S247" i="7"/>
  <c r="S214" i="7"/>
  <c r="S215" i="7"/>
  <c r="S249" i="7"/>
  <c r="S217" i="7"/>
  <c r="S218" i="7"/>
  <c r="S252" i="7"/>
  <c r="S221" i="7"/>
  <c r="S222" i="7"/>
  <c r="S223" i="7"/>
  <c r="S96" i="7"/>
  <c r="S225" i="7"/>
  <c r="S115" i="7"/>
  <c r="S227" i="7"/>
  <c r="S119" i="7"/>
  <c r="S229" i="7"/>
  <c r="S230" i="7"/>
  <c r="S255" i="7"/>
  <c r="S120" i="7"/>
  <c r="S234" i="7"/>
  <c r="S45" i="7"/>
  <c r="S236" i="7"/>
  <c r="S260" i="7"/>
  <c r="S238" i="7"/>
  <c r="S239" i="7"/>
  <c r="S261" i="7"/>
  <c r="S241" i="7"/>
  <c r="S242" i="7"/>
  <c r="S243" i="7"/>
  <c r="S268" i="7"/>
  <c r="S245" i="7"/>
  <c r="S270" i="7"/>
  <c r="S271" i="7"/>
  <c r="S248" i="7"/>
  <c r="S272" i="7"/>
  <c r="S250" i="7"/>
  <c r="S251" i="7"/>
  <c r="S24" i="7"/>
  <c r="S254" i="7"/>
  <c r="S273" i="7"/>
  <c r="S256" i="7"/>
  <c r="S257" i="7"/>
  <c r="S258" i="7"/>
  <c r="S31" i="7"/>
  <c r="S274" i="7"/>
  <c r="S262" i="7"/>
  <c r="S263" i="7"/>
  <c r="S264" i="7"/>
  <c r="S265" i="7"/>
  <c r="S266" i="7"/>
  <c r="S275" i="7"/>
  <c r="S269" i="7"/>
  <c r="S276" i="7"/>
  <c r="S277" i="7"/>
  <c r="S65" i="7"/>
  <c r="S278" i="7"/>
  <c r="S32" i="7"/>
  <c r="S35" i="7"/>
  <c r="S14" i="7"/>
  <c r="S279" i="7"/>
  <c r="S12" i="7"/>
  <c r="S13" i="7"/>
  <c r="S280" i="7"/>
  <c r="S281" i="7"/>
  <c r="S128" i="7"/>
  <c r="M130" i="7"/>
  <c r="M132" i="7"/>
  <c r="M133" i="7"/>
  <c r="M15" i="7"/>
  <c r="M16" i="7"/>
  <c r="M18" i="7"/>
  <c r="M19" i="7"/>
  <c r="M20" i="7"/>
  <c r="M139" i="7"/>
  <c r="M22" i="7"/>
  <c r="M23" i="7"/>
  <c r="M76" i="7"/>
  <c r="M25" i="7"/>
  <c r="M26" i="7"/>
  <c r="M141" i="7"/>
  <c r="M142" i="7"/>
  <c r="M48" i="7"/>
  <c r="M111" i="7"/>
  <c r="M143" i="7"/>
  <c r="M147" i="7"/>
  <c r="M33" i="7"/>
  <c r="M148" i="7"/>
  <c r="M36" i="7"/>
  <c r="M37" i="7"/>
  <c r="M151" i="7"/>
  <c r="M39" i="7"/>
  <c r="M40" i="7"/>
  <c r="M152" i="7"/>
  <c r="M42" i="7"/>
  <c r="M43" i="7"/>
  <c r="M44" i="7"/>
  <c r="M153" i="7"/>
  <c r="M46" i="7"/>
  <c r="M47" i="7"/>
  <c r="M156" i="7"/>
  <c r="M49" i="7"/>
  <c r="M157" i="7"/>
  <c r="M50" i="7"/>
  <c r="M122" i="7"/>
  <c r="M53" i="7"/>
  <c r="M54" i="7"/>
  <c r="M55" i="7"/>
  <c r="M56" i="7"/>
  <c r="M158" i="7"/>
  <c r="M58" i="7"/>
  <c r="M59" i="7"/>
  <c r="M61" i="7"/>
  <c r="M62" i="7"/>
  <c r="M64" i="7"/>
  <c r="M164" i="7"/>
  <c r="M66" i="7"/>
  <c r="M67" i="7"/>
  <c r="M68" i="7"/>
  <c r="M69" i="7"/>
  <c r="M70" i="7"/>
  <c r="M71" i="7"/>
  <c r="M72" i="7"/>
  <c r="M73" i="7"/>
  <c r="M74" i="7"/>
  <c r="M165" i="7"/>
  <c r="M77" i="7"/>
  <c r="M78" i="7"/>
  <c r="M79" i="7"/>
  <c r="M80" i="7"/>
  <c r="M81" i="7"/>
  <c r="M5" i="7"/>
  <c r="M83" i="7"/>
  <c r="M84" i="7"/>
  <c r="M85" i="7"/>
  <c r="M86" i="7"/>
  <c r="M87" i="7"/>
  <c r="M166" i="7"/>
  <c r="M89" i="7"/>
  <c r="M90" i="7"/>
  <c r="M92" i="7"/>
  <c r="M167" i="7"/>
  <c r="M123" i="7"/>
  <c r="M94" i="7"/>
  <c r="M121" i="7"/>
  <c r="M110" i="7"/>
  <c r="M98" i="7"/>
  <c r="M99" i="7"/>
  <c r="M168" i="7"/>
  <c r="M101" i="7"/>
  <c r="M102" i="7"/>
  <c r="M104" i="7"/>
  <c r="M105" i="7"/>
  <c r="M106" i="7"/>
  <c r="M107" i="7"/>
  <c r="M108" i="7"/>
  <c r="M175" i="7"/>
  <c r="M182" i="7"/>
  <c r="M113" i="7"/>
  <c r="M114" i="7"/>
  <c r="M184" i="7"/>
  <c r="M116" i="7"/>
  <c r="M117" i="7"/>
  <c r="M118" i="7"/>
  <c r="M189" i="7"/>
  <c r="M194" i="7"/>
  <c r="M197" i="7"/>
  <c r="M28" i="7"/>
  <c r="M29" i="7"/>
  <c r="M124" i="7"/>
  <c r="M125" i="7"/>
  <c r="M126" i="7"/>
  <c r="M127" i="7"/>
  <c r="M52" i="7"/>
  <c r="M57" i="7"/>
  <c r="M131" i="7"/>
  <c r="M199" i="7"/>
  <c r="M200" i="7"/>
  <c r="M134" i="7"/>
  <c r="M135" i="7"/>
  <c r="M136" i="7"/>
  <c r="M137" i="7"/>
  <c r="M138" i="7"/>
  <c r="M21" i="7"/>
  <c r="M140" i="7"/>
  <c r="M204" i="7"/>
  <c r="M205" i="7"/>
  <c r="M207" i="7"/>
  <c r="M144" i="7"/>
  <c r="M145" i="7"/>
  <c r="M146" i="7"/>
  <c r="M211" i="7"/>
  <c r="M212" i="7"/>
  <c r="M150" i="7"/>
  <c r="M93" i="7"/>
  <c r="M213" i="7"/>
  <c r="M216" i="7"/>
  <c r="M154" i="7"/>
  <c r="M155" i="7"/>
  <c r="M7" i="7"/>
  <c r="M8" i="7"/>
  <c r="M9" i="7"/>
  <c r="M159" i="7"/>
  <c r="M160" i="7"/>
  <c r="M161" i="7"/>
  <c r="M163" i="7"/>
  <c r="M220" i="7"/>
  <c r="M97" i="7"/>
  <c r="M38" i="7"/>
  <c r="M224" i="7"/>
  <c r="M226" i="7"/>
  <c r="M170" i="7"/>
  <c r="M171" i="7"/>
  <c r="M172" i="7"/>
  <c r="M173" i="7"/>
  <c r="M174" i="7"/>
  <c r="M228" i="7"/>
  <c r="M176" i="7"/>
  <c r="M177" i="7"/>
  <c r="M179" i="7"/>
  <c r="M181" i="7"/>
  <c r="M231" i="7"/>
  <c r="M183" i="7"/>
  <c r="M100" i="7"/>
  <c r="M185" i="7"/>
  <c r="M186" i="7"/>
  <c r="M187" i="7"/>
  <c r="M188" i="7"/>
  <c r="M51" i="7"/>
  <c r="M190" i="7"/>
  <c r="M191" i="7"/>
  <c r="M192" i="7"/>
  <c r="M193" i="7"/>
  <c r="M233" i="7"/>
  <c r="M196" i="7"/>
  <c r="M235" i="7"/>
  <c r="M198" i="7"/>
  <c r="M237" i="7"/>
  <c r="M82" i="7"/>
  <c r="M201" i="7"/>
  <c r="M202" i="7"/>
  <c r="M203" i="7"/>
  <c r="M240" i="7"/>
  <c r="M244" i="7"/>
  <c r="M206" i="7"/>
  <c r="M91" i="7"/>
  <c r="M208" i="7"/>
  <c r="M209" i="7"/>
  <c r="M210" i="7"/>
  <c r="M246" i="7"/>
  <c r="M88" i="7"/>
  <c r="M247" i="7"/>
  <c r="M214" i="7"/>
  <c r="M215" i="7"/>
  <c r="M249" i="7"/>
  <c r="M217" i="7"/>
  <c r="M218" i="7"/>
  <c r="M252" i="7"/>
  <c r="M221" i="7"/>
  <c r="M222" i="7"/>
  <c r="M223" i="7"/>
  <c r="M96" i="7"/>
  <c r="M225" i="7"/>
  <c r="M115" i="7"/>
  <c r="M227" i="7"/>
  <c r="M119" i="7"/>
  <c r="M229" i="7"/>
  <c r="M230" i="7"/>
  <c r="M255" i="7"/>
  <c r="M120" i="7"/>
  <c r="M234" i="7"/>
  <c r="M45" i="7"/>
  <c r="M236" i="7"/>
  <c r="M260" i="7"/>
  <c r="M238" i="7"/>
  <c r="M239" i="7"/>
  <c r="M261" i="7"/>
  <c r="M241" i="7"/>
  <c r="M242" i="7"/>
  <c r="M243" i="7"/>
  <c r="M268" i="7"/>
  <c r="M245" i="7"/>
  <c r="M270" i="7"/>
  <c r="M271" i="7"/>
  <c r="M248" i="7"/>
  <c r="M272" i="7"/>
  <c r="M250" i="7"/>
  <c r="M251" i="7"/>
  <c r="M24" i="7"/>
  <c r="M254" i="7"/>
  <c r="M273" i="7"/>
  <c r="M256" i="7"/>
  <c r="M257" i="7"/>
  <c r="M258" i="7"/>
  <c r="M31" i="7"/>
  <c r="M274" i="7"/>
  <c r="M262" i="7"/>
  <c r="M263" i="7"/>
  <c r="M264" i="7"/>
  <c r="M265" i="7"/>
  <c r="M266" i="7"/>
  <c r="M275" i="7"/>
  <c r="M269" i="7"/>
  <c r="M276" i="7"/>
  <c r="M277" i="7"/>
  <c r="M65" i="7"/>
  <c r="M278" i="7"/>
  <c r="M32" i="7"/>
  <c r="M35" i="7"/>
  <c r="M14" i="7"/>
  <c r="M279" i="7"/>
  <c r="M12" i="7"/>
  <c r="M13" i="7"/>
  <c r="M280" i="7"/>
  <c r="M281" i="7"/>
  <c r="M6" i="7"/>
  <c r="M41" i="7"/>
  <c r="M30" i="7"/>
  <c r="M27" i="7"/>
  <c r="M10" i="7"/>
  <c r="M11" i="7"/>
  <c r="M128" i="7"/>
  <c r="G6" i="7"/>
  <c r="G41" i="7"/>
  <c r="G30" i="7"/>
  <c r="G27" i="7"/>
  <c r="G10" i="7"/>
  <c r="G11" i="7"/>
  <c r="G130" i="7"/>
  <c r="G132" i="7"/>
  <c r="G133" i="7"/>
  <c r="G15" i="7"/>
  <c r="G16" i="7"/>
  <c r="G17" i="7"/>
  <c r="G18" i="7"/>
  <c r="G19" i="7"/>
  <c r="G20" i="7"/>
  <c r="G139" i="7"/>
  <c r="G22" i="7"/>
  <c r="G23" i="7"/>
  <c r="G76" i="7"/>
  <c r="G25" i="7"/>
  <c r="G26" i="7"/>
  <c r="G141" i="7"/>
  <c r="G142" i="7"/>
  <c r="G48" i="7"/>
  <c r="G111" i="7"/>
  <c r="G143" i="7"/>
  <c r="G147" i="7"/>
  <c r="G33" i="7"/>
  <c r="G34" i="7"/>
  <c r="G148" i="7"/>
  <c r="G36" i="7"/>
  <c r="G37" i="7"/>
  <c r="G151" i="7"/>
  <c r="G39" i="7"/>
  <c r="G40" i="7"/>
  <c r="G152" i="7"/>
  <c r="G42" i="7"/>
  <c r="G43" i="7"/>
  <c r="G44" i="7"/>
  <c r="G153" i="7"/>
  <c r="G46" i="7"/>
  <c r="G47" i="7"/>
  <c r="G156" i="7"/>
  <c r="G49" i="7"/>
  <c r="G157" i="7"/>
  <c r="G50" i="7"/>
  <c r="G122" i="7"/>
  <c r="G53" i="7"/>
  <c r="G54" i="7"/>
  <c r="G55" i="7"/>
  <c r="G56" i="7"/>
  <c r="G158" i="7"/>
  <c r="G58" i="7"/>
  <c r="G59" i="7"/>
  <c r="G60" i="7"/>
  <c r="G61" i="7"/>
  <c r="G62" i="7"/>
  <c r="G63" i="7"/>
  <c r="G64" i="7"/>
  <c r="G164" i="7"/>
  <c r="G66" i="7"/>
  <c r="G67" i="7"/>
  <c r="G68" i="7"/>
  <c r="G69" i="7"/>
  <c r="G70" i="7"/>
  <c r="G71" i="7"/>
  <c r="G72" i="7"/>
  <c r="G73" i="7"/>
  <c r="G74" i="7"/>
  <c r="G75" i="7"/>
  <c r="G165" i="7"/>
  <c r="G77" i="7"/>
  <c r="G78" i="7"/>
  <c r="G79" i="7"/>
  <c r="G80" i="7"/>
  <c r="G81" i="7"/>
  <c r="G5" i="7"/>
  <c r="G83" i="7"/>
  <c r="G84" i="7"/>
  <c r="G85" i="7"/>
  <c r="G86" i="7"/>
  <c r="G87" i="7"/>
  <c r="G166" i="7"/>
  <c r="G89" i="7"/>
  <c r="G90" i="7"/>
  <c r="G92" i="7"/>
  <c r="G167" i="7"/>
  <c r="G123" i="7"/>
  <c r="G94" i="7"/>
  <c r="G95" i="7"/>
  <c r="G121" i="7"/>
  <c r="G110" i="7"/>
  <c r="G98" i="7"/>
  <c r="G99" i="7"/>
  <c r="G168" i="7"/>
  <c r="G101" i="7"/>
  <c r="G102" i="7"/>
  <c r="G103" i="7"/>
  <c r="G104" i="7"/>
  <c r="G105" i="7"/>
  <c r="G106" i="7"/>
  <c r="G107" i="7"/>
  <c r="G108" i="7"/>
  <c r="G109" i="7"/>
  <c r="G175" i="7"/>
  <c r="G182" i="7"/>
  <c r="G113" i="7"/>
  <c r="G114" i="7"/>
  <c r="G184" i="7"/>
  <c r="G116" i="7"/>
  <c r="G117" i="7"/>
  <c r="G118" i="7"/>
  <c r="G189" i="7"/>
  <c r="G194" i="7"/>
  <c r="G197" i="7"/>
  <c r="G28" i="7"/>
  <c r="G29" i="7"/>
  <c r="G124" i="7"/>
  <c r="G125" i="7"/>
  <c r="G126" i="7"/>
  <c r="G127" i="7"/>
  <c r="G52" i="7"/>
  <c r="G57" i="7"/>
  <c r="G131" i="7"/>
  <c r="G199" i="7"/>
  <c r="G200" i="7"/>
  <c r="G134" i="7"/>
  <c r="G135" i="7"/>
  <c r="G136" i="7"/>
  <c r="G137" i="7"/>
  <c r="G138" i="7"/>
  <c r="G21" i="7"/>
  <c r="G140" i="7"/>
  <c r="G204" i="7"/>
  <c r="G205" i="7"/>
  <c r="G207" i="7"/>
  <c r="G144" i="7"/>
  <c r="G145" i="7"/>
  <c r="G146" i="7"/>
  <c r="G211" i="7"/>
  <c r="G212" i="7"/>
  <c r="G150" i="7"/>
  <c r="G93" i="7"/>
  <c r="G213" i="7"/>
  <c r="G216" i="7"/>
  <c r="G154" i="7"/>
  <c r="G155" i="7"/>
  <c r="G7" i="7"/>
  <c r="G8" i="7"/>
  <c r="G9" i="7"/>
  <c r="G159" i="7"/>
  <c r="G160" i="7"/>
  <c r="G161" i="7"/>
  <c r="G163" i="7"/>
  <c r="G220" i="7"/>
  <c r="G97" i="7"/>
  <c r="G38" i="7"/>
  <c r="G224" i="7"/>
  <c r="G226" i="7"/>
  <c r="G170" i="7"/>
  <c r="G171" i="7"/>
  <c r="G172" i="7"/>
  <c r="G173" i="7"/>
  <c r="G174" i="7"/>
  <c r="G228" i="7"/>
  <c r="G176" i="7"/>
  <c r="G177" i="7"/>
  <c r="G179" i="7"/>
  <c r="G181" i="7"/>
  <c r="G231" i="7"/>
  <c r="G183" i="7"/>
  <c r="G100" i="7"/>
  <c r="G185" i="7"/>
  <c r="G186" i="7"/>
  <c r="G187" i="7"/>
  <c r="G188" i="7"/>
  <c r="G51" i="7"/>
  <c r="G190" i="7"/>
  <c r="G191" i="7"/>
  <c r="G192" i="7"/>
  <c r="G193" i="7"/>
  <c r="G233" i="7"/>
  <c r="G196" i="7"/>
  <c r="G235" i="7"/>
  <c r="G198" i="7"/>
  <c r="G237" i="7"/>
  <c r="G82" i="7"/>
  <c r="G201" i="7"/>
  <c r="G202" i="7"/>
  <c r="G203" i="7"/>
  <c r="G240" i="7"/>
  <c r="G244" i="7"/>
  <c r="G206" i="7"/>
  <c r="G91" i="7"/>
  <c r="G208" i="7"/>
  <c r="G209" i="7"/>
  <c r="G210" i="7"/>
  <c r="G246" i="7"/>
  <c r="G88" i="7"/>
  <c r="G247" i="7"/>
  <c r="G214" i="7"/>
  <c r="G215" i="7"/>
  <c r="G249" i="7"/>
  <c r="G217" i="7"/>
  <c r="G218" i="7"/>
  <c r="G252" i="7"/>
  <c r="G221" i="7"/>
  <c r="G222" i="7"/>
  <c r="G223" i="7"/>
  <c r="G96" i="7"/>
  <c r="G225" i="7"/>
  <c r="G115" i="7"/>
  <c r="G227" i="7"/>
  <c r="G119" i="7"/>
  <c r="G229" i="7"/>
  <c r="G230" i="7"/>
  <c r="G255" i="7"/>
  <c r="G120" i="7"/>
  <c r="G234" i="7"/>
  <c r="G45" i="7"/>
  <c r="G236" i="7"/>
  <c r="G260" i="7"/>
  <c r="G238" i="7"/>
  <c r="G239" i="7"/>
  <c r="G261" i="7"/>
  <c r="G241" i="7"/>
  <c r="G242" i="7"/>
  <c r="G243" i="7"/>
  <c r="G268" i="7"/>
  <c r="G245" i="7"/>
  <c r="G270" i="7"/>
  <c r="G271" i="7"/>
  <c r="G248" i="7"/>
  <c r="G272" i="7"/>
  <c r="G250" i="7"/>
  <c r="G251" i="7"/>
  <c r="G24" i="7"/>
  <c r="G254" i="7"/>
  <c r="G273" i="7"/>
  <c r="G256" i="7"/>
  <c r="G257" i="7"/>
  <c r="G258" i="7"/>
  <c r="G31" i="7"/>
  <c r="G274" i="7"/>
  <c r="G262" i="7"/>
  <c r="G263" i="7"/>
  <c r="G264" i="7"/>
  <c r="G265" i="7"/>
  <c r="G266" i="7"/>
  <c r="G275" i="7"/>
  <c r="G269" i="7"/>
  <c r="G276" i="7"/>
  <c r="G277" i="7"/>
  <c r="G65" i="7"/>
  <c r="G278" i="7"/>
  <c r="G32" i="7"/>
  <c r="G35" i="7"/>
  <c r="G14" i="7"/>
  <c r="G279" i="7"/>
  <c r="G12" i="7"/>
  <c r="G13" i="7"/>
  <c r="G280" i="7"/>
  <c r="G281" i="7"/>
  <c r="G128" i="7"/>
  <c r="X261" i="7"/>
  <c r="S277" i="6"/>
  <c r="AE277" i="6" s="1"/>
  <c r="AG277" i="6" s="1"/>
  <c r="O277" i="6"/>
  <c r="K277" i="6"/>
  <c r="G277" i="6"/>
  <c r="S112" i="6"/>
  <c r="AE112" i="6" s="1"/>
  <c r="AG112" i="6" s="1"/>
  <c r="O112" i="6"/>
  <c r="K112" i="6"/>
  <c r="G112" i="6"/>
  <c r="S80" i="6"/>
  <c r="AE80" i="6" s="1"/>
  <c r="AG80" i="6" s="1"/>
  <c r="O80" i="6"/>
  <c r="K80" i="6"/>
  <c r="G80" i="6"/>
  <c r="S12" i="6"/>
  <c r="AE12" i="6" s="1"/>
  <c r="AG12" i="6" s="1"/>
  <c r="O12" i="6"/>
  <c r="K12" i="6"/>
  <c r="G12" i="6"/>
  <c r="S328" i="6"/>
  <c r="AE328" i="6" s="1"/>
  <c r="AG328" i="6" s="1"/>
  <c r="O328" i="6"/>
  <c r="K328" i="6"/>
  <c r="G328" i="6"/>
  <c r="S320" i="6"/>
  <c r="AE320" i="6" s="1"/>
  <c r="AG320" i="6" s="1"/>
  <c r="O320" i="6"/>
  <c r="K320" i="6"/>
  <c r="G320" i="6"/>
  <c r="S166" i="6"/>
  <c r="AE166" i="6" s="1"/>
  <c r="AG166" i="6" s="1"/>
  <c r="O166" i="6"/>
  <c r="K166" i="6"/>
  <c r="G166" i="6"/>
  <c r="S78" i="6"/>
  <c r="AE78" i="6" s="1"/>
  <c r="AG78" i="6" s="1"/>
  <c r="O78" i="6"/>
  <c r="K78" i="6"/>
  <c r="G78" i="6"/>
  <c r="S44" i="6"/>
  <c r="AE44" i="6" s="1"/>
  <c r="AG44" i="6" s="1"/>
  <c r="O44" i="6"/>
  <c r="K44" i="6"/>
  <c r="G44" i="6"/>
  <c r="S332" i="6"/>
  <c r="AE332" i="6" s="1"/>
  <c r="AG332" i="6" s="1"/>
  <c r="O332" i="6"/>
  <c r="K332" i="6"/>
  <c r="G332" i="6"/>
  <c r="S331" i="6"/>
  <c r="AE331" i="6" s="1"/>
  <c r="AG331" i="6" s="1"/>
  <c r="O331" i="6"/>
  <c r="K331" i="6"/>
  <c r="G331" i="6"/>
  <c r="S330" i="6"/>
  <c r="AE330" i="6" s="1"/>
  <c r="AG330" i="6" s="1"/>
  <c r="O330" i="6"/>
  <c r="K330" i="6"/>
  <c r="G330" i="6"/>
  <c r="S329" i="6"/>
  <c r="AE329" i="6" s="1"/>
  <c r="AG329" i="6" s="1"/>
  <c r="O329" i="6"/>
  <c r="K329" i="6"/>
  <c r="G329" i="6"/>
  <c r="S327" i="6"/>
  <c r="AE327" i="6" s="1"/>
  <c r="AG327" i="6" s="1"/>
  <c r="O327" i="6"/>
  <c r="K327" i="6"/>
  <c r="G327" i="6"/>
  <c r="S326" i="6"/>
  <c r="AE326" i="6" s="1"/>
  <c r="AG326" i="6" s="1"/>
  <c r="O326" i="6"/>
  <c r="K326" i="6"/>
  <c r="G326" i="6"/>
  <c r="S325" i="6"/>
  <c r="AE325" i="6" s="1"/>
  <c r="AG325" i="6" s="1"/>
  <c r="O325" i="6"/>
  <c r="K325" i="6"/>
  <c r="G325" i="6"/>
  <c r="S324" i="6"/>
  <c r="AE324" i="6" s="1"/>
  <c r="AG324" i="6" s="1"/>
  <c r="O324" i="6"/>
  <c r="K324" i="6"/>
  <c r="G324" i="6"/>
  <c r="S323" i="6"/>
  <c r="AE323" i="6" s="1"/>
  <c r="AG323" i="6" s="1"/>
  <c r="O323" i="6"/>
  <c r="K323" i="6"/>
  <c r="G323" i="6"/>
  <c r="S322" i="6"/>
  <c r="AE322" i="6" s="1"/>
  <c r="AG322" i="6" s="1"/>
  <c r="O322" i="6"/>
  <c r="K322" i="6"/>
  <c r="G322" i="6"/>
  <c r="S321" i="6"/>
  <c r="AE321" i="6" s="1"/>
  <c r="AG321" i="6" s="1"/>
  <c r="O321" i="6"/>
  <c r="K321" i="6"/>
  <c r="G321" i="6"/>
  <c r="S319" i="6"/>
  <c r="AE319" i="6" s="1"/>
  <c r="AG319" i="6" s="1"/>
  <c r="O319" i="6"/>
  <c r="K319" i="6"/>
  <c r="G319" i="6"/>
  <c r="S318" i="6"/>
  <c r="AE318" i="6" s="1"/>
  <c r="AG318" i="6" s="1"/>
  <c r="O318" i="6"/>
  <c r="K318" i="6"/>
  <c r="G318" i="6"/>
  <c r="S317" i="6"/>
  <c r="AE317" i="6" s="1"/>
  <c r="AG317" i="6" s="1"/>
  <c r="O317" i="6"/>
  <c r="K317" i="6"/>
  <c r="G317" i="6"/>
  <c r="S316" i="6"/>
  <c r="AE316" i="6" s="1"/>
  <c r="AG316" i="6" s="1"/>
  <c r="O316" i="6"/>
  <c r="K316" i="6"/>
  <c r="G316" i="6"/>
  <c r="S315" i="6"/>
  <c r="AE315" i="6" s="1"/>
  <c r="AG315" i="6" s="1"/>
  <c r="O315" i="6"/>
  <c r="K315" i="6"/>
  <c r="G315" i="6"/>
  <c r="S314" i="6"/>
  <c r="AE314" i="6" s="1"/>
  <c r="AG314" i="6" s="1"/>
  <c r="O314" i="6"/>
  <c r="K314" i="6"/>
  <c r="G314" i="6"/>
  <c r="S313" i="6"/>
  <c r="AE313" i="6" s="1"/>
  <c r="AG313" i="6" s="1"/>
  <c r="O313" i="6"/>
  <c r="K313" i="6"/>
  <c r="G313" i="6"/>
  <c r="S312" i="6"/>
  <c r="AE312" i="6" s="1"/>
  <c r="AG312" i="6" s="1"/>
  <c r="O312" i="6"/>
  <c r="K312" i="6"/>
  <c r="G312" i="6"/>
  <c r="S311" i="6"/>
  <c r="AE311" i="6" s="1"/>
  <c r="AG311" i="6" s="1"/>
  <c r="O311" i="6"/>
  <c r="K311" i="6"/>
  <c r="G311" i="6"/>
  <c r="S310" i="6"/>
  <c r="AE310" i="6" s="1"/>
  <c r="AG310" i="6" s="1"/>
  <c r="O310" i="6"/>
  <c r="K310" i="6"/>
  <c r="G310" i="6"/>
  <c r="S309" i="6"/>
  <c r="AE309" i="6" s="1"/>
  <c r="AG309" i="6" s="1"/>
  <c r="O309" i="6"/>
  <c r="K309" i="6"/>
  <c r="G309" i="6"/>
  <c r="S308" i="6"/>
  <c r="AE308" i="6" s="1"/>
  <c r="AG308" i="6" s="1"/>
  <c r="O308" i="6"/>
  <c r="K308" i="6"/>
  <c r="G308" i="6"/>
  <c r="S307" i="6"/>
  <c r="AE307" i="6" s="1"/>
  <c r="AG307" i="6" s="1"/>
  <c r="O307" i="6"/>
  <c r="K307" i="6"/>
  <c r="G307" i="6"/>
  <c r="S306" i="6"/>
  <c r="AE306" i="6" s="1"/>
  <c r="AG306" i="6" s="1"/>
  <c r="O306" i="6"/>
  <c r="K306" i="6"/>
  <c r="G306" i="6"/>
  <c r="S305" i="6"/>
  <c r="AE305" i="6" s="1"/>
  <c r="AG305" i="6" s="1"/>
  <c r="O305" i="6"/>
  <c r="K305" i="6"/>
  <c r="G305" i="6"/>
  <c r="S304" i="6"/>
  <c r="AE304" i="6" s="1"/>
  <c r="AG304" i="6" s="1"/>
  <c r="O304" i="6"/>
  <c r="K304" i="6"/>
  <c r="G304" i="6"/>
  <c r="S303" i="6"/>
  <c r="AE303" i="6" s="1"/>
  <c r="AG303" i="6" s="1"/>
  <c r="O303" i="6"/>
  <c r="K303" i="6"/>
  <c r="G303" i="6"/>
  <c r="S302" i="6"/>
  <c r="AE302" i="6" s="1"/>
  <c r="AG302" i="6" s="1"/>
  <c r="O302" i="6"/>
  <c r="K302" i="6"/>
  <c r="G302" i="6"/>
  <c r="S301" i="6"/>
  <c r="AE301" i="6" s="1"/>
  <c r="AG301" i="6" s="1"/>
  <c r="O301" i="6"/>
  <c r="K301" i="6"/>
  <c r="G301" i="6"/>
  <c r="S300" i="6"/>
  <c r="AE300" i="6" s="1"/>
  <c r="AG300" i="6" s="1"/>
  <c r="O300" i="6"/>
  <c r="K300" i="6"/>
  <c r="G300" i="6"/>
  <c r="S299" i="6"/>
  <c r="AE299" i="6" s="1"/>
  <c r="AG299" i="6" s="1"/>
  <c r="O299" i="6"/>
  <c r="K299" i="6"/>
  <c r="G299" i="6"/>
  <c r="S298" i="6"/>
  <c r="AE298" i="6" s="1"/>
  <c r="AG298" i="6" s="1"/>
  <c r="O298" i="6"/>
  <c r="K298" i="6"/>
  <c r="G298" i="6"/>
  <c r="S297" i="6"/>
  <c r="AE297" i="6" s="1"/>
  <c r="AG297" i="6" s="1"/>
  <c r="O297" i="6"/>
  <c r="K297" i="6"/>
  <c r="G297" i="6"/>
  <c r="S296" i="6"/>
  <c r="AE296" i="6" s="1"/>
  <c r="AG296" i="6" s="1"/>
  <c r="O296" i="6"/>
  <c r="K296" i="6"/>
  <c r="G296" i="6"/>
  <c r="S295" i="6"/>
  <c r="AE295" i="6" s="1"/>
  <c r="AG295" i="6" s="1"/>
  <c r="O295" i="6"/>
  <c r="K295" i="6"/>
  <c r="G295" i="6"/>
  <c r="S294" i="6"/>
  <c r="AE294" i="6" s="1"/>
  <c r="AG294" i="6" s="1"/>
  <c r="O294" i="6"/>
  <c r="K294" i="6"/>
  <c r="G294" i="6"/>
  <c r="S293" i="6"/>
  <c r="AE293" i="6" s="1"/>
  <c r="AG293" i="6" s="1"/>
  <c r="O293" i="6"/>
  <c r="K293" i="6"/>
  <c r="G293" i="6"/>
  <c r="S292" i="6"/>
  <c r="AE292" i="6" s="1"/>
  <c r="AG292" i="6" s="1"/>
  <c r="O292" i="6"/>
  <c r="K292" i="6"/>
  <c r="G292" i="6"/>
  <c r="S291" i="6"/>
  <c r="AE291" i="6" s="1"/>
  <c r="AG291" i="6" s="1"/>
  <c r="O291" i="6"/>
  <c r="K291" i="6"/>
  <c r="G291" i="6"/>
  <c r="S290" i="6"/>
  <c r="AE290" i="6" s="1"/>
  <c r="AG290" i="6" s="1"/>
  <c r="O290" i="6"/>
  <c r="K290" i="6"/>
  <c r="G290" i="6"/>
  <c r="S289" i="6"/>
  <c r="AE289" i="6" s="1"/>
  <c r="AG289" i="6" s="1"/>
  <c r="O289" i="6"/>
  <c r="K289" i="6"/>
  <c r="G289" i="6"/>
  <c r="S288" i="6"/>
  <c r="AE288" i="6" s="1"/>
  <c r="AG288" i="6" s="1"/>
  <c r="O288" i="6"/>
  <c r="K288" i="6"/>
  <c r="G288" i="6"/>
  <c r="S287" i="6"/>
  <c r="AE287" i="6" s="1"/>
  <c r="AG287" i="6" s="1"/>
  <c r="O287" i="6"/>
  <c r="K287" i="6"/>
  <c r="G287" i="6"/>
  <c r="S286" i="6"/>
  <c r="AE286" i="6" s="1"/>
  <c r="AG286" i="6" s="1"/>
  <c r="O286" i="6"/>
  <c r="K286" i="6"/>
  <c r="G286" i="6"/>
  <c r="S285" i="6"/>
  <c r="AE285" i="6" s="1"/>
  <c r="AG285" i="6" s="1"/>
  <c r="O285" i="6"/>
  <c r="K285" i="6"/>
  <c r="G285" i="6"/>
  <c r="S284" i="6"/>
  <c r="AE284" i="6" s="1"/>
  <c r="AG284" i="6" s="1"/>
  <c r="O284" i="6"/>
  <c r="K284" i="6"/>
  <c r="G284" i="6"/>
  <c r="S283" i="6"/>
  <c r="AE283" i="6" s="1"/>
  <c r="AG283" i="6" s="1"/>
  <c r="O283" i="6"/>
  <c r="K283" i="6"/>
  <c r="G283" i="6"/>
  <c r="S282" i="6"/>
  <c r="AE282" i="6" s="1"/>
  <c r="AG282" i="6" s="1"/>
  <c r="O282" i="6"/>
  <c r="K282" i="6"/>
  <c r="G282" i="6"/>
  <c r="S281" i="6"/>
  <c r="AE281" i="6" s="1"/>
  <c r="AG281" i="6" s="1"/>
  <c r="O281" i="6"/>
  <c r="K281" i="6"/>
  <c r="G281" i="6"/>
  <c r="S280" i="6"/>
  <c r="AE280" i="6" s="1"/>
  <c r="AG280" i="6" s="1"/>
  <c r="O280" i="6"/>
  <c r="K280" i="6"/>
  <c r="G280" i="6"/>
  <c r="S279" i="6"/>
  <c r="AE279" i="6" s="1"/>
  <c r="AG279" i="6" s="1"/>
  <c r="O279" i="6"/>
  <c r="K279" i="6"/>
  <c r="G279" i="6"/>
  <c r="S278" i="6"/>
  <c r="AE278" i="6" s="1"/>
  <c r="AG278" i="6" s="1"/>
  <c r="O278" i="6"/>
  <c r="K278" i="6"/>
  <c r="G278" i="6"/>
  <c r="S276" i="6"/>
  <c r="AE276" i="6" s="1"/>
  <c r="AG276" i="6" s="1"/>
  <c r="O276" i="6"/>
  <c r="K276" i="6"/>
  <c r="G276" i="6"/>
  <c r="S275" i="6"/>
  <c r="AE275" i="6" s="1"/>
  <c r="AG275" i="6" s="1"/>
  <c r="O275" i="6"/>
  <c r="K275" i="6"/>
  <c r="G275" i="6"/>
  <c r="S274" i="6"/>
  <c r="AE274" i="6" s="1"/>
  <c r="AG274" i="6" s="1"/>
  <c r="O274" i="6"/>
  <c r="K274" i="6"/>
  <c r="G274" i="6"/>
  <c r="S273" i="6"/>
  <c r="AE273" i="6" s="1"/>
  <c r="AG273" i="6" s="1"/>
  <c r="O273" i="6"/>
  <c r="K273" i="6"/>
  <c r="G273" i="6"/>
  <c r="S272" i="6"/>
  <c r="AE272" i="6" s="1"/>
  <c r="AG272" i="6" s="1"/>
  <c r="O272" i="6"/>
  <c r="K272" i="6"/>
  <c r="G272" i="6"/>
  <c r="S271" i="6"/>
  <c r="AE271" i="6" s="1"/>
  <c r="AG271" i="6" s="1"/>
  <c r="O271" i="6"/>
  <c r="K271" i="6"/>
  <c r="G271" i="6"/>
  <c r="S270" i="6"/>
  <c r="AE270" i="6" s="1"/>
  <c r="AG270" i="6" s="1"/>
  <c r="O270" i="6"/>
  <c r="K270" i="6"/>
  <c r="G270" i="6"/>
  <c r="S269" i="6"/>
  <c r="AE269" i="6" s="1"/>
  <c r="AG269" i="6" s="1"/>
  <c r="O269" i="6"/>
  <c r="K269" i="6"/>
  <c r="G269" i="6"/>
  <c r="S268" i="6"/>
  <c r="AE268" i="6" s="1"/>
  <c r="AG268" i="6" s="1"/>
  <c r="O268" i="6"/>
  <c r="K268" i="6"/>
  <c r="G268" i="6"/>
  <c r="S267" i="6"/>
  <c r="AE267" i="6" s="1"/>
  <c r="AG267" i="6" s="1"/>
  <c r="O267" i="6"/>
  <c r="K267" i="6"/>
  <c r="G267" i="6"/>
  <c r="S266" i="6"/>
  <c r="AE266" i="6" s="1"/>
  <c r="AG266" i="6" s="1"/>
  <c r="O266" i="6"/>
  <c r="K266" i="6"/>
  <c r="G266" i="6"/>
  <c r="S265" i="6"/>
  <c r="AE265" i="6" s="1"/>
  <c r="AG265" i="6" s="1"/>
  <c r="O265" i="6"/>
  <c r="K265" i="6"/>
  <c r="G265" i="6"/>
  <c r="S264" i="6"/>
  <c r="AE264" i="6" s="1"/>
  <c r="AG264" i="6" s="1"/>
  <c r="O264" i="6"/>
  <c r="K264" i="6"/>
  <c r="G264" i="6"/>
  <c r="S263" i="6"/>
  <c r="AE263" i="6" s="1"/>
  <c r="AG263" i="6" s="1"/>
  <c r="O263" i="6"/>
  <c r="K263" i="6"/>
  <c r="G263" i="6"/>
  <c r="S262" i="6"/>
  <c r="AE262" i="6" s="1"/>
  <c r="AG262" i="6" s="1"/>
  <c r="O262" i="6"/>
  <c r="K262" i="6"/>
  <c r="G262" i="6"/>
  <c r="S261" i="6"/>
  <c r="AE261" i="6" s="1"/>
  <c r="AG261" i="6" s="1"/>
  <c r="O261" i="6"/>
  <c r="K261" i="6"/>
  <c r="G261" i="6"/>
  <c r="S260" i="6"/>
  <c r="AE260" i="6" s="1"/>
  <c r="AG260" i="6" s="1"/>
  <c r="O260" i="6"/>
  <c r="K260" i="6"/>
  <c r="G260" i="6"/>
  <c r="S259" i="6"/>
  <c r="AE259" i="6" s="1"/>
  <c r="AG259" i="6" s="1"/>
  <c r="O259" i="6"/>
  <c r="K259" i="6"/>
  <c r="G259" i="6"/>
  <c r="S258" i="6"/>
  <c r="AE258" i="6" s="1"/>
  <c r="AG258" i="6" s="1"/>
  <c r="O258" i="6"/>
  <c r="K258" i="6"/>
  <c r="G258" i="6"/>
  <c r="S257" i="6"/>
  <c r="AE257" i="6" s="1"/>
  <c r="AG257" i="6" s="1"/>
  <c r="O257" i="6"/>
  <c r="K257" i="6"/>
  <c r="G257" i="6"/>
  <c r="S256" i="6"/>
  <c r="AE256" i="6" s="1"/>
  <c r="AG256" i="6" s="1"/>
  <c r="O256" i="6"/>
  <c r="K256" i="6"/>
  <c r="G256" i="6"/>
  <c r="S255" i="6"/>
  <c r="AE255" i="6" s="1"/>
  <c r="AG255" i="6" s="1"/>
  <c r="O255" i="6"/>
  <c r="K255" i="6"/>
  <c r="G255" i="6"/>
  <c r="S254" i="6"/>
  <c r="AE254" i="6" s="1"/>
  <c r="AG254" i="6" s="1"/>
  <c r="O254" i="6"/>
  <c r="K254" i="6"/>
  <c r="G254" i="6"/>
  <c r="S253" i="6"/>
  <c r="AE253" i="6" s="1"/>
  <c r="AG253" i="6" s="1"/>
  <c r="O253" i="6"/>
  <c r="K253" i="6"/>
  <c r="G253" i="6"/>
  <c r="S252" i="6"/>
  <c r="AE252" i="6" s="1"/>
  <c r="AG252" i="6" s="1"/>
  <c r="O252" i="6"/>
  <c r="K252" i="6"/>
  <c r="G252" i="6"/>
  <c r="S251" i="6"/>
  <c r="AE251" i="6" s="1"/>
  <c r="AG251" i="6" s="1"/>
  <c r="O251" i="6"/>
  <c r="K251" i="6"/>
  <c r="G251" i="6"/>
  <c r="S250" i="6"/>
  <c r="AE250" i="6" s="1"/>
  <c r="AG250" i="6" s="1"/>
  <c r="O250" i="6"/>
  <c r="K250" i="6"/>
  <c r="G250" i="6"/>
  <c r="S249" i="6"/>
  <c r="AE249" i="6" s="1"/>
  <c r="AG249" i="6" s="1"/>
  <c r="O249" i="6"/>
  <c r="K249" i="6"/>
  <c r="G249" i="6"/>
  <c r="S248" i="6"/>
  <c r="AE248" i="6" s="1"/>
  <c r="AG248" i="6" s="1"/>
  <c r="O248" i="6"/>
  <c r="K248" i="6"/>
  <c r="G248" i="6"/>
  <c r="S247" i="6"/>
  <c r="AE247" i="6" s="1"/>
  <c r="AG247" i="6" s="1"/>
  <c r="O247" i="6"/>
  <c r="K247" i="6"/>
  <c r="G247" i="6"/>
  <c r="S246" i="6"/>
  <c r="AE246" i="6" s="1"/>
  <c r="AG246" i="6" s="1"/>
  <c r="O246" i="6"/>
  <c r="K246" i="6"/>
  <c r="G246" i="6"/>
  <c r="S245" i="6"/>
  <c r="AE245" i="6" s="1"/>
  <c r="AG245" i="6" s="1"/>
  <c r="O245" i="6"/>
  <c r="K245" i="6"/>
  <c r="G245" i="6"/>
  <c r="S244" i="6"/>
  <c r="AE244" i="6" s="1"/>
  <c r="AG244" i="6" s="1"/>
  <c r="O244" i="6"/>
  <c r="K244" i="6"/>
  <c r="G244" i="6"/>
  <c r="S243" i="6"/>
  <c r="AE243" i="6" s="1"/>
  <c r="AG243" i="6" s="1"/>
  <c r="O243" i="6"/>
  <c r="K243" i="6"/>
  <c r="G243" i="6"/>
  <c r="S242" i="6"/>
  <c r="AE242" i="6" s="1"/>
  <c r="AG242" i="6" s="1"/>
  <c r="O242" i="6"/>
  <c r="K242" i="6"/>
  <c r="G242" i="6"/>
  <c r="S241" i="6"/>
  <c r="AE241" i="6" s="1"/>
  <c r="AG241" i="6" s="1"/>
  <c r="O241" i="6"/>
  <c r="K241" i="6"/>
  <c r="G241" i="6"/>
  <c r="S240" i="6"/>
  <c r="AE240" i="6" s="1"/>
  <c r="AG240" i="6" s="1"/>
  <c r="O240" i="6"/>
  <c r="K240" i="6"/>
  <c r="G240" i="6"/>
  <c r="S239" i="6"/>
  <c r="AE239" i="6" s="1"/>
  <c r="AG239" i="6" s="1"/>
  <c r="O239" i="6"/>
  <c r="K239" i="6"/>
  <c r="G239" i="6"/>
  <c r="S238" i="6"/>
  <c r="AE238" i="6" s="1"/>
  <c r="AG238" i="6" s="1"/>
  <c r="O238" i="6"/>
  <c r="K238" i="6"/>
  <c r="G238" i="6"/>
  <c r="S237" i="6"/>
  <c r="AE237" i="6" s="1"/>
  <c r="AG237" i="6" s="1"/>
  <c r="O237" i="6"/>
  <c r="K237" i="6"/>
  <c r="G237" i="6"/>
  <c r="S236" i="6"/>
  <c r="AE236" i="6" s="1"/>
  <c r="AG236" i="6" s="1"/>
  <c r="O236" i="6"/>
  <c r="K236" i="6"/>
  <c r="G236" i="6"/>
  <c r="S235" i="6"/>
  <c r="AE235" i="6" s="1"/>
  <c r="AG235" i="6" s="1"/>
  <c r="O235" i="6"/>
  <c r="K235" i="6"/>
  <c r="G235" i="6"/>
  <c r="S234" i="6"/>
  <c r="AE234" i="6" s="1"/>
  <c r="AG234" i="6" s="1"/>
  <c r="O234" i="6"/>
  <c r="K234" i="6"/>
  <c r="G234" i="6"/>
  <c r="S233" i="6"/>
  <c r="AE233" i="6" s="1"/>
  <c r="AG233" i="6" s="1"/>
  <c r="O233" i="6"/>
  <c r="K233" i="6"/>
  <c r="G233" i="6"/>
  <c r="S232" i="6"/>
  <c r="AE232" i="6" s="1"/>
  <c r="AG232" i="6" s="1"/>
  <c r="O232" i="6"/>
  <c r="K232" i="6"/>
  <c r="G232" i="6"/>
  <c r="S231" i="6"/>
  <c r="AE231" i="6" s="1"/>
  <c r="AG231" i="6" s="1"/>
  <c r="O231" i="6"/>
  <c r="K231" i="6"/>
  <c r="G231" i="6"/>
  <c r="S230" i="6"/>
  <c r="AE230" i="6" s="1"/>
  <c r="AG230" i="6" s="1"/>
  <c r="O230" i="6"/>
  <c r="K230" i="6"/>
  <c r="G230" i="6"/>
  <c r="S229" i="6"/>
  <c r="AE229" i="6" s="1"/>
  <c r="AG229" i="6" s="1"/>
  <c r="O229" i="6"/>
  <c r="K229" i="6"/>
  <c r="G229" i="6"/>
  <c r="S228" i="6"/>
  <c r="AE228" i="6" s="1"/>
  <c r="AG228" i="6" s="1"/>
  <c r="O228" i="6"/>
  <c r="K228" i="6"/>
  <c r="G228" i="6"/>
  <c r="S227" i="6"/>
  <c r="AE227" i="6" s="1"/>
  <c r="AG227" i="6" s="1"/>
  <c r="O227" i="6"/>
  <c r="K227" i="6"/>
  <c r="G227" i="6"/>
  <c r="S226" i="6"/>
  <c r="AE226" i="6" s="1"/>
  <c r="AG226" i="6" s="1"/>
  <c r="O226" i="6"/>
  <c r="K226" i="6"/>
  <c r="G226" i="6"/>
  <c r="S225" i="6"/>
  <c r="AE225" i="6" s="1"/>
  <c r="AG225" i="6" s="1"/>
  <c r="O225" i="6"/>
  <c r="K225" i="6"/>
  <c r="G225" i="6"/>
  <c r="S224" i="6"/>
  <c r="AE224" i="6" s="1"/>
  <c r="AG224" i="6" s="1"/>
  <c r="O224" i="6"/>
  <c r="K224" i="6"/>
  <c r="G224" i="6"/>
  <c r="S223" i="6"/>
  <c r="AE223" i="6" s="1"/>
  <c r="AG223" i="6" s="1"/>
  <c r="O223" i="6"/>
  <c r="K223" i="6"/>
  <c r="G223" i="6"/>
  <c r="S222" i="6"/>
  <c r="AE222" i="6" s="1"/>
  <c r="AG222" i="6" s="1"/>
  <c r="O222" i="6"/>
  <c r="K222" i="6"/>
  <c r="G222" i="6"/>
  <c r="S221" i="6"/>
  <c r="AE221" i="6" s="1"/>
  <c r="AG221" i="6" s="1"/>
  <c r="O221" i="6"/>
  <c r="K221" i="6"/>
  <c r="G221" i="6"/>
  <c r="S220" i="6"/>
  <c r="AE220" i="6" s="1"/>
  <c r="AG220" i="6" s="1"/>
  <c r="O220" i="6"/>
  <c r="K220" i="6"/>
  <c r="G220" i="6"/>
  <c r="S219" i="6"/>
  <c r="AE219" i="6" s="1"/>
  <c r="AG219" i="6" s="1"/>
  <c r="O219" i="6"/>
  <c r="K219" i="6"/>
  <c r="G219" i="6"/>
  <c r="S218" i="6"/>
  <c r="AE218" i="6" s="1"/>
  <c r="AG218" i="6" s="1"/>
  <c r="O218" i="6"/>
  <c r="K218" i="6"/>
  <c r="G218" i="6"/>
  <c r="S217" i="6"/>
  <c r="AE217" i="6" s="1"/>
  <c r="AG217" i="6" s="1"/>
  <c r="O217" i="6"/>
  <c r="K217" i="6"/>
  <c r="G217" i="6"/>
  <c r="S216" i="6"/>
  <c r="AE216" i="6" s="1"/>
  <c r="AG216" i="6" s="1"/>
  <c r="O216" i="6"/>
  <c r="K216" i="6"/>
  <c r="G216" i="6"/>
  <c r="S215" i="6"/>
  <c r="AE215" i="6" s="1"/>
  <c r="AG215" i="6" s="1"/>
  <c r="O215" i="6"/>
  <c r="K215" i="6"/>
  <c r="G215" i="6"/>
  <c r="S214" i="6"/>
  <c r="AE214" i="6" s="1"/>
  <c r="AG214" i="6" s="1"/>
  <c r="O214" i="6"/>
  <c r="K214" i="6"/>
  <c r="G214" i="6"/>
  <c r="S213" i="6"/>
  <c r="AE213" i="6" s="1"/>
  <c r="AG213" i="6" s="1"/>
  <c r="O213" i="6"/>
  <c r="K213" i="6"/>
  <c r="G213" i="6"/>
  <c r="S212" i="6"/>
  <c r="AE212" i="6" s="1"/>
  <c r="AG212" i="6" s="1"/>
  <c r="O212" i="6"/>
  <c r="K212" i="6"/>
  <c r="G212" i="6"/>
  <c r="S211" i="6"/>
  <c r="AE211" i="6" s="1"/>
  <c r="AG211" i="6" s="1"/>
  <c r="O211" i="6"/>
  <c r="K211" i="6"/>
  <c r="G211" i="6"/>
  <c r="S210" i="6"/>
  <c r="AE210" i="6" s="1"/>
  <c r="AG210" i="6" s="1"/>
  <c r="O210" i="6"/>
  <c r="K210" i="6"/>
  <c r="G210" i="6"/>
  <c r="S209" i="6"/>
  <c r="AE209" i="6" s="1"/>
  <c r="AG209" i="6" s="1"/>
  <c r="O209" i="6"/>
  <c r="K209" i="6"/>
  <c r="G209" i="6"/>
  <c r="S208" i="6"/>
  <c r="AE208" i="6" s="1"/>
  <c r="AG208" i="6" s="1"/>
  <c r="O208" i="6"/>
  <c r="K208" i="6"/>
  <c r="G208" i="6"/>
  <c r="S207" i="6"/>
  <c r="AE207" i="6" s="1"/>
  <c r="AG207" i="6" s="1"/>
  <c r="O207" i="6"/>
  <c r="K207" i="6"/>
  <c r="G207" i="6"/>
  <c r="S206" i="6"/>
  <c r="AE206" i="6" s="1"/>
  <c r="AG206" i="6" s="1"/>
  <c r="O206" i="6"/>
  <c r="K206" i="6"/>
  <c r="G206" i="6"/>
  <c r="S205" i="6"/>
  <c r="AE205" i="6" s="1"/>
  <c r="AG205" i="6" s="1"/>
  <c r="O205" i="6"/>
  <c r="K205" i="6"/>
  <c r="G205" i="6"/>
  <c r="S204" i="6"/>
  <c r="AE204" i="6" s="1"/>
  <c r="AG204" i="6" s="1"/>
  <c r="O204" i="6"/>
  <c r="K204" i="6"/>
  <c r="G204" i="6"/>
  <c r="S203" i="6"/>
  <c r="AE203" i="6" s="1"/>
  <c r="AG203" i="6" s="1"/>
  <c r="O203" i="6"/>
  <c r="K203" i="6"/>
  <c r="G203" i="6"/>
  <c r="S202" i="6"/>
  <c r="AE202" i="6" s="1"/>
  <c r="AG202" i="6" s="1"/>
  <c r="O202" i="6"/>
  <c r="K202" i="6"/>
  <c r="G202" i="6"/>
  <c r="S201" i="6"/>
  <c r="AE201" i="6" s="1"/>
  <c r="AG201" i="6" s="1"/>
  <c r="O201" i="6"/>
  <c r="K201" i="6"/>
  <c r="G201" i="6"/>
  <c r="S200" i="6"/>
  <c r="AE200" i="6" s="1"/>
  <c r="AG200" i="6" s="1"/>
  <c r="O200" i="6"/>
  <c r="K200" i="6"/>
  <c r="G200" i="6"/>
  <c r="S199" i="6"/>
  <c r="AE199" i="6" s="1"/>
  <c r="AG199" i="6" s="1"/>
  <c r="O199" i="6"/>
  <c r="K199" i="6"/>
  <c r="G199" i="6"/>
  <c r="S198" i="6"/>
  <c r="AE198" i="6" s="1"/>
  <c r="AG198" i="6" s="1"/>
  <c r="O198" i="6"/>
  <c r="K198" i="6"/>
  <c r="G198" i="6"/>
  <c r="S197" i="6"/>
  <c r="AE197" i="6" s="1"/>
  <c r="AG197" i="6" s="1"/>
  <c r="O197" i="6"/>
  <c r="K197" i="6"/>
  <c r="G197" i="6"/>
  <c r="S196" i="6"/>
  <c r="AE196" i="6" s="1"/>
  <c r="AG196" i="6" s="1"/>
  <c r="O196" i="6"/>
  <c r="K196" i="6"/>
  <c r="G196" i="6"/>
  <c r="S195" i="6"/>
  <c r="AE195" i="6" s="1"/>
  <c r="AG195" i="6" s="1"/>
  <c r="O195" i="6"/>
  <c r="K195" i="6"/>
  <c r="G195" i="6"/>
  <c r="S194" i="6"/>
  <c r="AE194" i="6" s="1"/>
  <c r="AG194" i="6" s="1"/>
  <c r="O194" i="6"/>
  <c r="K194" i="6"/>
  <c r="G194" i="6"/>
  <c r="S193" i="6"/>
  <c r="AE193" i="6" s="1"/>
  <c r="AG193" i="6" s="1"/>
  <c r="O193" i="6"/>
  <c r="K193" i="6"/>
  <c r="G193" i="6"/>
  <c r="S192" i="6"/>
  <c r="AE192" i="6" s="1"/>
  <c r="AG192" i="6" s="1"/>
  <c r="O192" i="6"/>
  <c r="K192" i="6"/>
  <c r="G192" i="6"/>
  <c r="S191" i="6"/>
  <c r="AE191" i="6" s="1"/>
  <c r="AG191" i="6" s="1"/>
  <c r="O191" i="6"/>
  <c r="K191" i="6"/>
  <c r="G191" i="6"/>
  <c r="S190" i="6"/>
  <c r="AE190" i="6" s="1"/>
  <c r="AG190" i="6" s="1"/>
  <c r="O190" i="6"/>
  <c r="K190" i="6"/>
  <c r="G190" i="6"/>
  <c r="S189" i="6"/>
  <c r="AE189" i="6" s="1"/>
  <c r="AG189" i="6" s="1"/>
  <c r="O189" i="6"/>
  <c r="K189" i="6"/>
  <c r="G189" i="6"/>
  <c r="S188" i="6"/>
  <c r="AE188" i="6" s="1"/>
  <c r="AG188" i="6" s="1"/>
  <c r="O188" i="6"/>
  <c r="K188" i="6"/>
  <c r="G188" i="6"/>
  <c r="S187" i="6"/>
  <c r="AE187" i="6" s="1"/>
  <c r="AG187" i="6" s="1"/>
  <c r="O187" i="6"/>
  <c r="K187" i="6"/>
  <c r="G187" i="6"/>
  <c r="S186" i="6"/>
  <c r="AE186" i="6" s="1"/>
  <c r="AG186" i="6" s="1"/>
  <c r="O186" i="6"/>
  <c r="K186" i="6"/>
  <c r="G186" i="6"/>
  <c r="S185" i="6"/>
  <c r="AE185" i="6" s="1"/>
  <c r="AG185" i="6" s="1"/>
  <c r="O185" i="6"/>
  <c r="K185" i="6"/>
  <c r="G185" i="6"/>
  <c r="S184" i="6"/>
  <c r="AE184" i="6" s="1"/>
  <c r="AG184" i="6" s="1"/>
  <c r="O184" i="6"/>
  <c r="K184" i="6"/>
  <c r="G184" i="6"/>
  <c r="S183" i="6"/>
  <c r="AE183" i="6" s="1"/>
  <c r="AG183" i="6" s="1"/>
  <c r="O183" i="6"/>
  <c r="K183" i="6"/>
  <c r="G183" i="6"/>
  <c r="S182" i="6"/>
  <c r="AE182" i="6" s="1"/>
  <c r="AG182" i="6" s="1"/>
  <c r="O182" i="6"/>
  <c r="K182" i="6"/>
  <c r="G182" i="6"/>
  <c r="S181" i="6"/>
  <c r="AE181" i="6" s="1"/>
  <c r="AG181" i="6" s="1"/>
  <c r="O181" i="6"/>
  <c r="K181" i="6"/>
  <c r="G181" i="6"/>
  <c r="S179" i="6"/>
  <c r="AE179" i="6" s="1"/>
  <c r="AG179" i="6" s="1"/>
  <c r="O179" i="6"/>
  <c r="K179" i="6"/>
  <c r="G179" i="6"/>
  <c r="S178" i="6"/>
  <c r="AE178" i="6" s="1"/>
  <c r="AG178" i="6" s="1"/>
  <c r="O178" i="6"/>
  <c r="K178" i="6"/>
  <c r="G178" i="6"/>
  <c r="S177" i="6"/>
  <c r="AE177" i="6" s="1"/>
  <c r="AG177" i="6" s="1"/>
  <c r="O177" i="6"/>
  <c r="K177" i="6"/>
  <c r="G177" i="6"/>
  <c r="S176" i="6"/>
  <c r="AE176" i="6" s="1"/>
  <c r="AG176" i="6" s="1"/>
  <c r="O176" i="6"/>
  <c r="K176" i="6"/>
  <c r="G176" i="6"/>
  <c r="S175" i="6"/>
  <c r="AE175" i="6" s="1"/>
  <c r="AG175" i="6" s="1"/>
  <c r="O175" i="6"/>
  <c r="K175" i="6"/>
  <c r="G175" i="6"/>
  <c r="S174" i="6"/>
  <c r="AE174" i="6" s="1"/>
  <c r="AG174" i="6" s="1"/>
  <c r="O174" i="6"/>
  <c r="K174" i="6"/>
  <c r="G174" i="6"/>
  <c r="S173" i="6"/>
  <c r="AE173" i="6" s="1"/>
  <c r="AG173" i="6" s="1"/>
  <c r="O173" i="6"/>
  <c r="K173" i="6"/>
  <c r="G173" i="6"/>
  <c r="S172" i="6"/>
  <c r="AE172" i="6" s="1"/>
  <c r="AG172" i="6" s="1"/>
  <c r="O172" i="6"/>
  <c r="K172" i="6"/>
  <c r="G172" i="6"/>
  <c r="S171" i="6"/>
  <c r="AE171" i="6" s="1"/>
  <c r="AG171" i="6" s="1"/>
  <c r="O171" i="6"/>
  <c r="K171" i="6"/>
  <c r="G171" i="6"/>
  <c r="S170" i="6"/>
  <c r="AE170" i="6" s="1"/>
  <c r="AG170" i="6" s="1"/>
  <c r="O170" i="6"/>
  <c r="K170" i="6"/>
  <c r="G170" i="6"/>
  <c r="S169" i="6"/>
  <c r="AE169" i="6" s="1"/>
  <c r="AG169" i="6" s="1"/>
  <c r="O169" i="6"/>
  <c r="K169" i="6"/>
  <c r="G169" i="6"/>
  <c r="S168" i="6"/>
  <c r="AE168" i="6" s="1"/>
  <c r="AG168" i="6" s="1"/>
  <c r="O168" i="6"/>
  <c r="K168" i="6"/>
  <c r="G168" i="6"/>
  <c r="S167" i="6"/>
  <c r="AE167" i="6" s="1"/>
  <c r="AG167" i="6" s="1"/>
  <c r="O167" i="6"/>
  <c r="K167" i="6"/>
  <c r="G167" i="6"/>
  <c r="S165" i="6"/>
  <c r="AE165" i="6" s="1"/>
  <c r="AG165" i="6" s="1"/>
  <c r="O165" i="6"/>
  <c r="K165" i="6"/>
  <c r="G165" i="6"/>
  <c r="S164" i="6"/>
  <c r="AE164" i="6" s="1"/>
  <c r="AG164" i="6" s="1"/>
  <c r="O164" i="6"/>
  <c r="K164" i="6"/>
  <c r="G164" i="6"/>
  <c r="S163" i="6"/>
  <c r="AE163" i="6" s="1"/>
  <c r="AG163" i="6" s="1"/>
  <c r="O163" i="6"/>
  <c r="K163" i="6"/>
  <c r="G163" i="6"/>
  <c r="S162" i="6"/>
  <c r="AE162" i="6" s="1"/>
  <c r="AG162" i="6" s="1"/>
  <c r="O162" i="6"/>
  <c r="K162" i="6"/>
  <c r="G162" i="6"/>
  <c r="S161" i="6"/>
  <c r="AE161" i="6" s="1"/>
  <c r="AG161" i="6" s="1"/>
  <c r="O161" i="6"/>
  <c r="K161" i="6"/>
  <c r="G161" i="6"/>
  <c r="S160" i="6"/>
  <c r="AE160" i="6" s="1"/>
  <c r="AG160" i="6" s="1"/>
  <c r="O160" i="6"/>
  <c r="K160" i="6"/>
  <c r="G160" i="6"/>
  <c r="S159" i="6"/>
  <c r="AE159" i="6" s="1"/>
  <c r="AG159" i="6" s="1"/>
  <c r="O159" i="6"/>
  <c r="K159" i="6"/>
  <c r="G159" i="6"/>
  <c r="S158" i="6"/>
  <c r="AE158" i="6" s="1"/>
  <c r="AG158" i="6" s="1"/>
  <c r="O158" i="6"/>
  <c r="K158" i="6"/>
  <c r="G158" i="6"/>
  <c r="S157" i="6"/>
  <c r="AE157" i="6" s="1"/>
  <c r="AG157" i="6" s="1"/>
  <c r="O157" i="6"/>
  <c r="K157" i="6"/>
  <c r="G157" i="6"/>
  <c r="S156" i="6"/>
  <c r="AE156" i="6" s="1"/>
  <c r="AG156" i="6" s="1"/>
  <c r="O156" i="6"/>
  <c r="K156" i="6"/>
  <c r="G156" i="6"/>
  <c r="S155" i="6"/>
  <c r="AE155" i="6" s="1"/>
  <c r="AG155" i="6" s="1"/>
  <c r="O155" i="6"/>
  <c r="K155" i="6"/>
  <c r="G155" i="6"/>
  <c r="S154" i="6"/>
  <c r="AE154" i="6" s="1"/>
  <c r="AG154" i="6" s="1"/>
  <c r="O154" i="6"/>
  <c r="K154" i="6"/>
  <c r="G154" i="6"/>
  <c r="S153" i="6"/>
  <c r="AE153" i="6" s="1"/>
  <c r="AG153" i="6" s="1"/>
  <c r="O153" i="6"/>
  <c r="K153" i="6"/>
  <c r="G153" i="6"/>
  <c r="S152" i="6"/>
  <c r="AE152" i="6" s="1"/>
  <c r="AG152" i="6" s="1"/>
  <c r="O152" i="6"/>
  <c r="K152" i="6"/>
  <c r="G152" i="6"/>
  <c r="S151" i="6"/>
  <c r="AE151" i="6" s="1"/>
  <c r="AG151" i="6" s="1"/>
  <c r="O151" i="6"/>
  <c r="K151" i="6"/>
  <c r="G151" i="6"/>
  <c r="S150" i="6"/>
  <c r="AE150" i="6" s="1"/>
  <c r="AG150" i="6" s="1"/>
  <c r="O150" i="6"/>
  <c r="K150" i="6"/>
  <c r="G150" i="6"/>
  <c r="S149" i="6"/>
  <c r="AE149" i="6" s="1"/>
  <c r="AG149" i="6" s="1"/>
  <c r="O149" i="6"/>
  <c r="K149" i="6"/>
  <c r="G149" i="6"/>
  <c r="S148" i="6"/>
  <c r="AE148" i="6" s="1"/>
  <c r="AG148" i="6" s="1"/>
  <c r="O148" i="6"/>
  <c r="K148" i="6"/>
  <c r="G148" i="6"/>
  <c r="S147" i="6"/>
  <c r="AE147" i="6" s="1"/>
  <c r="AG147" i="6" s="1"/>
  <c r="O147" i="6"/>
  <c r="K147" i="6"/>
  <c r="G147" i="6"/>
  <c r="S146" i="6"/>
  <c r="AE146" i="6" s="1"/>
  <c r="AG146" i="6" s="1"/>
  <c r="O146" i="6"/>
  <c r="K146" i="6"/>
  <c r="G146" i="6"/>
  <c r="S145" i="6"/>
  <c r="AE145" i="6" s="1"/>
  <c r="AG145" i="6" s="1"/>
  <c r="O145" i="6"/>
  <c r="K145" i="6"/>
  <c r="G145" i="6"/>
  <c r="S144" i="6"/>
  <c r="AE144" i="6" s="1"/>
  <c r="AG144" i="6" s="1"/>
  <c r="O144" i="6"/>
  <c r="K144" i="6"/>
  <c r="G144" i="6"/>
  <c r="S143" i="6"/>
  <c r="AE143" i="6" s="1"/>
  <c r="AG143" i="6" s="1"/>
  <c r="O143" i="6"/>
  <c r="K143" i="6"/>
  <c r="G143" i="6"/>
  <c r="S142" i="6"/>
  <c r="AE142" i="6" s="1"/>
  <c r="AG142" i="6" s="1"/>
  <c r="O142" i="6"/>
  <c r="K142" i="6"/>
  <c r="G142" i="6"/>
  <c r="S141" i="6"/>
  <c r="AE141" i="6" s="1"/>
  <c r="AG141" i="6" s="1"/>
  <c r="O141" i="6"/>
  <c r="K141" i="6"/>
  <c r="G141" i="6"/>
  <c r="S140" i="6"/>
  <c r="AE140" i="6" s="1"/>
  <c r="AG140" i="6" s="1"/>
  <c r="O140" i="6"/>
  <c r="K140" i="6"/>
  <c r="G140" i="6"/>
  <c r="S139" i="6"/>
  <c r="AE139" i="6" s="1"/>
  <c r="AG139" i="6" s="1"/>
  <c r="O139" i="6"/>
  <c r="K139" i="6"/>
  <c r="G139" i="6"/>
  <c r="S138" i="6"/>
  <c r="AE138" i="6" s="1"/>
  <c r="AG138" i="6" s="1"/>
  <c r="O138" i="6"/>
  <c r="K138" i="6"/>
  <c r="G138" i="6"/>
  <c r="S137" i="6"/>
  <c r="AE137" i="6" s="1"/>
  <c r="AG137" i="6" s="1"/>
  <c r="O137" i="6"/>
  <c r="K137" i="6"/>
  <c r="G137" i="6"/>
  <c r="S136" i="6"/>
  <c r="AE136" i="6" s="1"/>
  <c r="AG136" i="6" s="1"/>
  <c r="O136" i="6"/>
  <c r="K136" i="6"/>
  <c r="G136" i="6"/>
  <c r="S135" i="6"/>
  <c r="AE135" i="6" s="1"/>
  <c r="AG135" i="6" s="1"/>
  <c r="O135" i="6"/>
  <c r="K135" i="6"/>
  <c r="G135" i="6"/>
  <c r="S134" i="6"/>
  <c r="AE134" i="6" s="1"/>
  <c r="AG134" i="6" s="1"/>
  <c r="O134" i="6"/>
  <c r="K134" i="6"/>
  <c r="G134" i="6"/>
  <c r="S133" i="6"/>
  <c r="AE133" i="6" s="1"/>
  <c r="AG133" i="6" s="1"/>
  <c r="O133" i="6"/>
  <c r="K133" i="6"/>
  <c r="G133" i="6"/>
  <c r="S132" i="6"/>
  <c r="AE132" i="6" s="1"/>
  <c r="AG132" i="6" s="1"/>
  <c r="O132" i="6"/>
  <c r="K132" i="6"/>
  <c r="G132" i="6"/>
  <c r="S131" i="6"/>
  <c r="AE131" i="6" s="1"/>
  <c r="AG131" i="6" s="1"/>
  <c r="O131" i="6"/>
  <c r="K131" i="6"/>
  <c r="G131" i="6"/>
  <c r="S130" i="6"/>
  <c r="AE130" i="6" s="1"/>
  <c r="AG130" i="6" s="1"/>
  <c r="O130" i="6"/>
  <c r="K130" i="6"/>
  <c r="G130" i="6"/>
  <c r="S129" i="6"/>
  <c r="AE129" i="6" s="1"/>
  <c r="AG129" i="6" s="1"/>
  <c r="O129" i="6"/>
  <c r="K129" i="6"/>
  <c r="G129" i="6"/>
  <c r="S128" i="6"/>
  <c r="AE128" i="6" s="1"/>
  <c r="AG128" i="6" s="1"/>
  <c r="O128" i="6"/>
  <c r="K128" i="6"/>
  <c r="G128" i="6"/>
  <c r="S127" i="6"/>
  <c r="AE127" i="6" s="1"/>
  <c r="AG127" i="6" s="1"/>
  <c r="O127" i="6"/>
  <c r="K127" i="6"/>
  <c r="G127" i="6"/>
  <c r="S126" i="6"/>
  <c r="AE126" i="6" s="1"/>
  <c r="AG126" i="6" s="1"/>
  <c r="O126" i="6"/>
  <c r="K126" i="6"/>
  <c r="G126" i="6"/>
  <c r="S125" i="6"/>
  <c r="AE125" i="6" s="1"/>
  <c r="AG125" i="6" s="1"/>
  <c r="O125" i="6"/>
  <c r="K125" i="6"/>
  <c r="G125" i="6"/>
  <c r="S124" i="6"/>
  <c r="AE124" i="6" s="1"/>
  <c r="AG124" i="6" s="1"/>
  <c r="O124" i="6"/>
  <c r="K124" i="6"/>
  <c r="G124" i="6"/>
  <c r="S123" i="6"/>
  <c r="AE123" i="6" s="1"/>
  <c r="AG123" i="6" s="1"/>
  <c r="O123" i="6"/>
  <c r="K123" i="6"/>
  <c r="G123" i="6"/>
  <c r="S122" i="6"/>
  <c r="AE122" i="6" s="1"/>
  <c r="AG122" i="6" s="1"/>
  <c r="O122" i="6"/>
  <c r="K122" i="6"/>
  <c r="G122" i="6"/>
  <c r="S121" i="6"/>
  <c r="AE121" i="6" s="1"/>
  <c r="AG121" i="6" s="1"/>
  <c r="O121" i="6"/>
  <c r="K121" i="6"/>
  <c r="G121" i="6"/>
  <c r="S120" i="6"/>
  <c r="AE120" i="6" s="1"/>
  <c r="AG120" i="6" s="1"/>
  <c r="O120" i="6"/>
  <c r="K120" i="6"/>
  <c r="G120" i="6"/>
  <c r="S119" i="6"/>
  <c r="AE119" i="6" s="1"/>
  <c r="AG119" i="6" s="1"/>
  <c r="O119" i="6"/>
  <c r="K119" i="6"/>
  <c r="G119" i="6"/>
  <c r="S118" i="6"/>
  <c r="AE118" i="6" s="1"/>
  <c r="AG118" i="6" s="1"/>
  <c r="O118" i="6"/>
  <c r="K118" i="6"/>
  <c r="G118" i="6"/>
  <c r="S117" i="6"/>
  <c r="AE117" i="6" s="1"/>
  <c r="AG117" i="6" s="1"/>
  <c r="O117" i="6"/>
  <c r="K117" i="6"/>
  <c r="G117" i="6"/>
  <c r="S116" i="6"/>
  <c r="AE116" i="6" s="1"/>
  <c r="AG116" i="6" s="1"/>
  <c r="O116" i="6"/>
  <c r="K116" i="6"/>
  <c r="G116" i="6"/>
  <c r="S115" i="6"/>
  <c r="AE115" i="6" s="1"/>
  <c r="AG115" i="6" s="1"/>
  <c r="O115" i="6"/>
  <c r="K115" i="6"/>
  <c r="G115" i="6"/>
  <c r="S114" i="6"/>
  <c r="AE114" i="6" s="1"/>
  <c r="AG114" i="6" s="1"/>
  <c r="O114" i="6"/>
  <c r="K114" i="6"/>
  <c r="G114" i="6"/>
  <c r="S113" i="6"/>
  <c r="AE113" i="6" s="1"/>
  <c r="AG113" i="6" s="1"/>
  <c r="O113" i="6"/>
  <c r="K113" i="6"/>
  <c r="G113" i="6"/>
  <c r="S111" i="6"/>
  <c r="AE111" i="6" s="1"/>
  <c r="AG111" i="6" s="1"/>
  <c r="O111" i="6"/>
  <c r="K111" i="6"/>
  <c r="G111" i="6"/>
  <c r="S110" i="6"/>
  <c r="AE110" i="6" s="1"/>
  <c r="AG110" i="6" s="1"/>
  <c r="O110" i="6"/>
  <c r="K110" i="6"/>
  <c r="G110" i="6"/>
  <c r="S109" i="6"/>
  <c r="AE109" i="6" s="1"/>
  <c r="AG109" i="6" s="1"/>
  <c r="O109" i="6"/>
  <c r="K109" i="6"/>
  <c r="G109" i="6"/>
  <c r="S108" i="6"/>
  <c r="AE108" i="6" s="1"/>
  <c r="AG108" i="6" s="1"/>
  <c r="O108" i="6"/>
  <c r="K108" i="6"/>
  <c r="G108" i="6"/>
  <c r="S107" i="6"/>
  <c r="AE107" i="6" s="1"/>
  <c r="AG107" i="6" s="1"/>
  <c r="O107" i="6"/>
  <c r="K107" i="6"/>
  <c r="G107" i="6"/>
  <c r="S106" i="6"/>
  <c r="AE106" i="6" s="1"/>
  <c r="AG106" i="6" s="1"/>
  <c r="O106" i="6"/>
  <c r="K106" i="6"/>
  <c r="G106" i="6"/>
  <c r="S105" i="6"/>
  <c r="AE105" i="6" s="1"/>
  <c r="AG105" i="6" s="1"/>
  <c r="O105" i="6"/>
  <c r="K105" i="6"/>
  <c r="G105" i="6"/>
  <c r="S104" i="6"/>
  <c r="AE104" i="6" s="1"/>
  <c r="AG104" i="6" s="1"/>
  <c r="O104" i="6"/>
  <c r="K104" i="6"/>
  <c r="G104" i="6"/>
  <c r="S103" i="6"/>
  <c r="AE103" i="6" s="1"/>
  <c r="AG103" i="6" s="1"/>
  <c r="O103" i="6"/>
  <c r="K103" i="6"/>
  <c r="G103" i="6"/>
  <c r="S102" i="6"/>
  <c r="AE102" i="6" s="1"/>
  <c r="AG102" i="6" s="1"/>
  <c r="O102" i="6"/>
  <c r="K102" i="6"/>
  <c r="G102" i="6"/>
  <c r="S101" i="6"/>
  <c r="AE101" i="6" s="1"/>
  <c r="AG101" i="6" s="1"/>
  <c r="O101" i="6"/>
  <c r="K101" i="6"/>
  <c r="G101" i="6"/>
  <c r="S100" i="6"/>
  <c r="AE100" i="6" s="1"/>
  <c r="AG100" i="6" s="1"/>
  <c r="O100" i="6"/>
  <c r="K100" i="6"/>
  <c r="G100" i="6"/>
  <c r="S99" i="6"/>
  <c r="AE99" i="6" s="1"/>
  <c r="AG99" i="6" s="1"/>
  <c r="O99" i="6"/>
  <c r="K99" i="6"/>
  <c r="G99" i="6"/>
  <c r="S98" i="6"/>
  <c r="AE98" i="6" s="1"/>
  <c r="O98" i="6"/>
  <c r="K98" i="6"/>
  <c r="G98" i="6"/>
  <c r="S97" i="6"/>
  <c r="AE97" i="6" s="1"/>
  <c r="AG97" i="6" s="1"/>
  <c r="O97" i="6"/>
  <c r="K97" i="6"/>
  <c r="G97" i="6"/>
  <c r="S96" i="6"/>
  <c r="AE96" i="6" s="1"/>
  <c r="AG96" i="6" s="1"/>
  <c r="O96" i="6"/>
  <c r="K96" i="6"/>
  <c r="G96" i="6"/>
  <c r="S95" i="6"/>
  <c r="AE95" i="6" s="1"/>
  <c r="AG95" i="6" s="1"/>
  <c r="O95" i="6"/>
  <c r="K95" i="6"/>
  <c r="G95" i="6"/>
  <c r="S94" i="6"/>
  <c r="AE94" i="6" s="1"/>
  <c r="AG94" i="6" s="1"/>
  <c r="O94" i="6"/>
  <c r="K94" i="6"/>
  <c r="G94" i="6"/>
  <c r="S93" i="6"/>
  <c r="AE93" i="6" s="1"/>
  <c r="AG93" i="6" s="1"/>
  <c r="O93" i="6"/>
  <c r="K93" i="6"/>
  <c r="G93" i="6"/>
  <c r="S92" i="6"/>
  <c r="AE92" i="6" s="1"/>
  <c r="AG92" i="6" s="1"/>
  <c r="O92" i="6"/>
  <c r="K92" i="6"/>
  <c r="G92" i="6"/>
  <c r="S91" i="6"/>
  <c r="AE91" i="6" s="1"/>
  <c r="AG91" i="6" s="1"/>
  <c r="O91" i="6"/>
  <c r="K91" i="6"/>
  <c r="G91" i="6"/>
  <c r="S90" i="6"/>
  <c r="AE90" i="6" s="1"/>
  <c r="AG90" i="6" s="1"/>
  <c r="O90" i="6"/>
  <c r="K90" i="6"/>
  <c r="G90" i="6"/>
  <c r="S89" i="6"/>
  <c r="AE89" i="6" s="1"/>
  <c r="AG89" i="6" s="1"/>
  <c r="O89" i="6"/>
  <c r="K89" i="6"/>
  <c r="G89" i="6"/>
  <c r="S88" i="6"/>
  <c r="AE88" i="6" s="1"/>
  <c r="AG88" i="6" s="1"/>
  <c r="O88" i="6"/>
  <c r="K88" i="6"/>
  <c r="G88" i="6"/>
  <c r="S87" i="6"/>
  <c r="AE87" i="6" s="1"/>
  <c r="AG87" i="6" s="1"/>
  <c r="O87" i="6"/>
  <c r="K87" i="6"/>
  <c r="G87" i="6"/>
  <c r="S86" i="6"/>
  <c r="AE86" i="6" s="1"/>
  <c r="AG86" i="6" s="1"/>
  <c r="O86" i="6"/>
  <c r="K86" i="6"/>
  <c r="G86" i="6"/>
  <c r="S85" i="6"/>
  <c r="AE85" i="6" s="1"/>
  <c r="AG85" i="6" s="1"/>
  <c r="O85" i="6"/>
  <c r="K85" i="6"/>
  <c r="G85" i="6"/>
  <c r="S84" i="6"/>
  <c r="AE84" i="6" s="1"/>
  <c r="AG84" i="6" s="1"/>
  <c r="O84" i="6"/>
  <c r="K84" i="6"/>
  <c r="G84" i="6"/>
  <c r="S83" i="6"/>
  <c r="AE83" i="6" s="1"/>
  <c r="AG83" i="6" s="1"/>
  <c r="O83" i="6"/>
  <c r="K83" i="6"/>
  <c r="G83" i="6"/>
  <c r="S82" i="6"/>
  <c r="AE82" i="6" s="1"/>
  <c r="AG82" i="6" s="1"/>
  <c r="O82" i="6"/>
  <c r="K82" i="6"/>
  <c r="G82" i="6"/>
  <c r="S81" i="6"/>
  <c r="AE81" i="6" s="1"/>
  <c r="AG81" i="6" s="1"/>
  <c r="O81" i="6"/>
  <c r="K81" i="6"/>
  <c r="G81" i="6"/>
  <c r="S79" i="6"/>
  <c r="AE79" i="6" s="1"/>
  <c r="AG79" i="6" s="1"/>
  <c r="O79" i="6"/>
  <c r="K79" i="6"/>
  <c r="G79" i="6"/>
  <c r="S77" i="6"/>
  <c r="AE77" i="6" s="1"/>
  <c r="AG77" i="6" s="1"/>
  <c r="O77" i="6"/>
  <c r="K77" i="6"/>
  <c r="G77" i="6"/>
  <c r="S76" i="6"/>
  <c r="AE76" i="6" s="1"/>
  <c r="AG76" i="6" s="1"/>
  <c r="O76" i="6"/>
  <c r="K76" i="6"/>
  <c r="G76" i="6"/>
  <c r="S75" i="6"/>
  <c r="AE75" i="6" s="1"/>
  <c r="AG75" i="6" s="1"/>
  <c r="O75" i="6"/>
  <c r="K75" i="6"/>
  <c r="G75" i="6"/>
  <c r="S74" i="6"/>
  <c r="AE74" i="6" s="1"/>
  <c r="AG74" i="6" s="1"/>
  <c r="O74" i="6"/>
  <c r="K74" i="6"/>
  <c r="G74" i="6"/>
  <c r="S73" i="6"/>
  <c r="AE73" i="6" s="1"/>
  <c r="AG73" i="6" s="1"/>
  <c r="O73" i="6"/>
  <c r="K73" i="6"/>
  <c r="G73" i="6"/>
  <c r="S72" i="6"/>
  <c r="AE72" i="6" s="1"/>
  <c r="AG72" i="6" s="1"/>
  <c r="O72" i="6"/>
  <c r="K72" i="6"/>
  <c r="G72" i="6"/>
  <c r="S71" i="6"/>
  <c r="AE71" i="6" s="1"/>
  <c r="AG71" i="6" s="1"/>
  <c r="O71" i="6"/>
  <c r="K71" i="6"/>
  <c r="G71" i="6"/>
  <c r="S70" i="6"/>
  <c r="AE70" i="6" s="1"/>
  <c r="AG70" i="6" s="1"/>
  <c r="O70" i="6"/>
  <c r="K70" i="6"/>
  <c r="G70" i="6"/>
  <c r="S69" i="6"/>
  <c r="AE69" i="6" s="1"/>
  <c r="AG69" i="6" s="1"/>
  <c r="O69" i="6"/>
  <c r="K69" i="6"/>
  <c r="G69" i="6"/>
  <c r="S68" i="6"/>
  <c r="AE68" i="6" s="1"/>
  <c r="AG68" i="6" s="1"/>
  <c r="O68" i="6"/>
  <c r="K68" i="6"/>
  <c r="G68" i="6"/>
  <c r="S67" i="6"/>
  <c r="AE67" i="6" s="1"/>
  <c r="AG67" i="6" s="1"/>
  <c r="O67" i="6"/>
  <c r="K67" i="6"/>
  <c r="G67" i="6"/>
  <c r="S66" i="6"/>
  <c r="AE66" i="6" s="1"/>
  <c r="AG66" i="6" s="1"/>
  <c r="O66" i="6"/>
  <c r="K66" i="6"/>
  <c r="G66" i="6"/>
  <c r="S65" i="6"/>
  <c r="AE65" i="6" s="1"/>
  <c r="AG65" i="6" s="1"/>
  <c r="O65" i="6"/>
  <c r="K65" i="6"/>
  <c r="G65" i="6"/>
  <c r="S64" i="6"/>
  <c r="AE64" i="6" s="1"/>
  <c r="AG64" i="6" s="1"/>
  <c r="O64" i="6"/>
  <c r="K64" i="6"/>
  <c r="G64" i="6"/>
  <c r="S63" i="6"/>
  <c r="AE63" i="6" s="1"/>
  <c r="AG63" i="6" s="1"/>
  <c r="O63" i="6"/>
  <c r="K63" i="6"/>
  <c r="G63" i="6"/>
  <c r="S62" i="6"/>
  <c r="AE62" i="6" s="1"/>
  <c r="AG62" i="6" s="1"/>
  <c r="O62" i="6"/>
  <c r="K62" i="6"/>
  <c r="G62" i="6"/>
  <c r="S61" i="6"/>
  <c r="AE61" i="6" s="1"/>
  <c r="AG61" i="6" s="1"/>
  <c r="O61" i="6"/>
  <c r="K61" i="6"/>
  <c r="G61" i="6"/>
  <c r="S60" i="6"/>
  <c r="AE60" i="6" s="1"/>
  <c r="AG60" i="6" s="1"/>
  <c r="O60" i="6"/>
  <c r="K60" i="6"/>
  <c r="G60" i="6"/>
  <c r="S59" i="6"/>
  <c r="AE59" i="6" s="1"/>
  <c r="AG59" i="6" s="1"/>
  <c r="O59" i="6"/>
  <c r="K59" i="6"/>
  <c r="G59" i="6"/>
  <c r="S58" i="6"/>
  <c r="AE58" i="6" s="1"/>
  <c r="AG58" i="6" s="1"/>
  <c r="O58" i="6"/>
  <c r="K58" i="6"/>
  <c r="G58" i="6"/>
  <c r="S57" i="6"/>
  <c r="AE57" i="6" s="1"/>
  <c r="AG57" i="6" s="1"/>
  <c r="O57" i="6"/>
  <c r="K57" i="6"/>
  <c r="G57" i="6"/>
  <c r="S56" i="6"/>
  <c r="AE56" i="6" s="1"/>
  <c r="AG56" i="6" s="1"/>
  <c r="O56" i="6"/>
  <c r="K56" i="6"/>
  <c r="G56" i="6"/>
  <c r="S55" i="6"/>
  <c r="AE55" i="6" s="1"/>
  <c r="AG55" i="6" s="1"/>
  <c r="O55" i="6"/>
  <c r="K55" i="6"/>
  <c r="G55" i="6"/>
  <c r="S54" i="6"/>
  <c r="AE54" i="6" s="1"/>
  <c r="AG54" i="6" s="1"/>
  <c r="O54" i="6"/>
  <c r="K54" i="6"/>
  <c r="G54" i="6"/>
  <c r="S53" i="6"/>
  <c r="AE53" i="6" s="1"/>
  <c r="AG53" i="6" s="1"/>
  <c r="O53" i="6"/>
  <c r="K53" i="6"/>
  <c r="G53" i="6"/>
  <c r="S52" i="6"/>
  <c r="AE52" i="6" s="1"/>
  <c r="AG52" i="6" s="1"/>
  <c r="O52" i="6"/>
  <c r="K52" i="6"/>
  <c r="G52" i="6"/>
  <c r="S51" i="6"/>
  <c r="AE51" i="6" s="1"/>
  <c r="AG51" i="6" s="1"/>
  <c r="O51" i="6"/>
  <c r="K51" i="6"/>
  <c r="G51" i="6"/>
  <c r="S50" i="6"/>
  <c r="AE50" i="6" s="1"/>
  <c r="AG50" i="6" s="1"/>
  <c r="O50" i="6"/>
  <c r="K50" i="6"/>
  <c r="G50" i="6"/>
  <c r="S49" i="6"/>
  <c r="AE49" i="6" s="1"/>
  <c r="AG49" i="6" s="1"/>
  <c r="O49" i="6"/>
  <c r="K49" i="6"/>
  <c r="G49" i="6"/>
  <c r="S48" i="6"/>
  <c r="AE48" i="6" s="1"/>
  <c r="AG48" i="6" s="1"/>
  <c r="O48" i="6"/>
  <c r="K48" i="6"/>
  <c r="G48" i="6"/>
  <c r="S47" i="6"/>
  <c r="AE47" i="6" s="1"/>
  <c r="AG47" i="6" s="1"/>
  <c r="O47" i="6"/>
  <c r="K47" i="6"/>
  <c r="G47" i="6"/>
  <c r="S46" i="6"/>
  <c r="AE46" i="6" s="1"/>
  <c r="AG46" i="6" s="1"/>
  <c r="O46" i="6"/>
  <c r="K46" i="6"/>
  <c r="G46" i="6"/>
  <c r="S45" i="6"/>
  <c r="AE45" i="6" s="1"/>
  <c r="AG45" i="6" s="1"/>
  <c r="O45" i="6"/>
  <c r="K45" i="6"/>
  <c r="G45" i="6"/>
  <c r="S43" i="6"/>
  <c r="AE43" i="6" s="1"/>
  <c r="AG43" i="6" s="1"/>
  <c r="O43" i="6"/>
  <c r="K43" i="6"/>
  <c r="G43" i="6"/>
  <c r="S42" i="6"/>
  <c r="AE42" i="6" s="1"/>
  <c r="AG42" i="6" s="1"/>
  <c r="O42" i="6"/>
  <c r="K42" i="6"/>
  <c r="G42" i="6"/>
  <c r="S41" i="6"/>
  <c r="AE41" i="6" s="1"/>
  <c r="AG41" i="6" s="1"/>
  <c r="O41" i="6"/>
  <c r="K41" i="6"/>
  <c r="G41" i="6"/>
  <c r="S40" i="6"/>
  <c r="AE40" i="6" s="1"/>
  <c r="AG40" i="6" s="1"/>
  <c r="O40" i="6"/>
  <c r="K40" i="6"/>
  <c r="G40" i="6"/>
  <c r="S39" i="6"/>
  <c r="AE39" i="6" s="1"/>
  <c r="AG39" i="6" s="1"/>
  <c r="O39" i="6"/>
  <c r="K39" i="6"/>
  <c r="G39" i="6"/>
  <c r="S38" i="6"/>
  <c r="AE38" i="6" s="1"/>
  <c r="AG38" i="6" s="1"/>
  <c r="O38" i="6"/>
  <c r="K38" i="6"/>
  <c r="G38" i="6"/>
  <c r="S37" i="6"/>
  <c r="AE37" i="6" s="1"/>
  <c r="AG37" i="6" s="1"/>
  <c r="O37" i="6"/>
  <c r="K37" i="6"/>
  <c r="G37" i="6"/>
  <c r="S36" i="6"/>
  <c r="AE36" i="6" s="1"/>
  <c r="AG36" i="6" s="1"/>
  <c r="O36" i="6"/>
  <c r="K36" i="6"/>
  <c r="G36" i="6"/>
  <c r="S35" i="6"/>
  <c r="AE35" i="6" s="1"/>
  <c r="AG35" i="6" s="1"/>
  <c r="O35" i="6"/>
  <c r="K35" i="6"/>
  <c r="G35" i="6"/>
  <c r="S34" i="6"/>
  <c r="AE34" i="6" s="1"/>
  <c r="AG34" i="6" s="1"/>
  <c r="O34" i="6"/>
  <c r="K34" i="6"/>
  <c r="G34" i="6"/>
  <c r="S33" i="6"/>
  <c r="AE33" i="6" s="1"/>
  <c r="AG33" i="6" s="1"/>
  <c r="O33" i="6"/>
  <c r="K33" i="6"/>
  <c r="G33" i="6"/>
  <c r="S32" i="6"/>
  <c r="AE32" i="6" s="1"/>
  <c r="AG32" i="6" s="1"/>
  <c r="O32" i="6"/>
  <c r="K32" i="6"/>
  <c r="G32" i="6"/>
  <c r="S31" i="6"/>
  <c r="AE31" i="6" s="1"/>
  <c r="AG31" i="6" s="1"/>
  <c r="O31" i="6"/>
  <c r="K31" i="6"/>
  <c r="G31" i="6"/>
  <c r="S30" i="6"/>
  <c r="AE30" i="6" s="1"/>
  <c r="AG30" i="6" s="1"/>
  <c r="O30" i="6"/>
  <c r="K30" i="6"/>
  <c r="G30" i="6"/>
  <c r="S29" i="6"/>
  <c r="AE29" i="6" s="1"/>
  <c r="AG29" i="6" s="1"/>
  <c r="O29" i="6"/>
  <c r="K29" i="6"/>
  <c r="G29" i="6"/>
  <c r="S28" i="6"/>
  <c r="AE28" i="6" s="1"/>
  <c r="AG28" i="6" s="1"/>
  <c r="O28" i="6"/>
  <c r="K28" i="6"/>
  <c r="G28" i="6"/>
  <c r="S27" i="6"/>
  <c r="AE27" i="6" s="1"/>
  <c r="AG27" i="6" s="1"/>
  <c r="O27" i="6"/>
  <c r="K27" i="6"/>
  <c r="G27" i="6"/>
  <c r="S26" i="6"/>
  <c r="AE26" i="6" s="1"/>
  <c r="AG26" i="6" s="1"/>
  <c r="O26" i="6"/>
  <c r="K26" i="6"/>
  <c r="G26" i="6"/>
  <c r="S25" i="6"/>
  <c r="AE25" i="6" s="1"/>
  <c r="AG25" i="6" s="1"/>
  <c r="O25" i="6"/>
  <c r="K25" i="6"/>
  <c r="G25" i="6"/>
  <c r="S24" i="6"/>
  <c r="AE24" i="6" s="1"/>
  <c r="AG24" i="6" s="1"/>
  <c r="O24" i="6"/>
  <c r="K24" i="6"/>
  <c r="G24" i="6"/>
  <c r="S23" i="6"/>
  <c r="AE23" i="6" s="1"/>
  <c r="AG23" i="6" s="1"/>
  <c r="O23" i="6"/>
  <c r="K23" i="6"/>
  <c r="G23" i="6"/>
  <c r="S22" i="6"/>
  <c r="AE22" i="6" s="1"/>
  <c r="AG22" i="6" s="1"/>
  <c r="O22" i="6"/>
  <c r="K22" i="6"/>
  <c r="G22" i="6"/>
  <c r="S21" i="6"/>
  <c r="AE21" i="6" s="1"/>
  <c r="AG21" i="6" s="1"/>
  <c r="O21" i="6"/>
  <c r="K21" i="6"/>
  <c r="G21" i="6"/>
  <c r="S20" i="6"/>
  <c r="AE20" i="6" s="1"/>
  <c r="AG20" i="6" s="1"/>
  <c r="O20" i="6"/>
  <c r="K20" i="6"/>
  <c r="G20" i="6"/>
  <c r="S19" i="6"/>
  <c r="AE19" i="6" s="1"/>
  <c r="AG19" i="6" s="1"/>
  <c r="O19" i="6"/>
  <c r="K19" i="6"/>
  <c r="G19" i="6"/>
  <c r="S18" i="6"/>
  <c r="AE18" i="6" s="1"/>
  <c r="AG18" i="6" s="1"/>
  <c r="O18" i="6"/>
  <c r="K18" i="6"/>
  <c r="G18" i="6"/>
  <c r="S17" i="6"/>
  <c r="AE17" i="6" s="1"/>
  <c r="AG17" i="6" s="1"/>
  <c r="O17" i="6"/>
  <c r="K17" i="6"/>
  <c r="G17" i="6"/>
  <c r="S16" i="6"/>
  <c r="AE16" i="6" s="1"/>
  <c r="AG16" i="6" s="1"/>
  <c r="O16" i="6"/>
  <c r="K16" i="6"/>
  <c r="G16" i="6"/>
  <c r="S15" i="6"/>
  <c r="AE15" i="6" s="1"/>
  <c r="AG15" i="6" s="1"/>
  <c r="O15" i="6"/>
  <c r="K15" i="6"/>
  <c r="G15" i="6"/>
  <c r="S14" i="6"/>
  <c r="AE14" i="6" s="1"/>
  <c r="AG14" i="6" s="1"/>
  <c r="O14" i="6"/>
  <c r="K14" i="6"/>
  <c r="G14" i="6"/>
  <c r="S13" i="6"/>
  <c r="AE13" i="6" s="1"/>
  <c r="AG13" i="6" s="1"/>
  <c r="O13" i="6"/>
  <c r="K13" i="6"/>
  <c r="G13" i="6"/>
  <c r="S11" i="6"/>
  <c r="AE11" i="6" s="1"/>
  <c r="AG11" i="6" s="1"/>
  <c r="O11" i="6"/>
  <c r="K11" i="6"/>
  <c r="G11" i="6"/>
  <c r="S10" i="6"/>
  <c r="AE10" i="6" s="1"/>
  <c r="AG10" i="6" s="1"/>
  <c r="O10" i="6"/>
  <c r="K10" i="6"/>
  <c r="G10" i="6"/>
  <c r="S9" i="6"/>
  <c r="AE9" i="6" s="1"/>
  <c r="AG9" i="6" s="1"/>
  <c r="O9" i="6"/>
  <c r="K9" i="6"/>
  <c r="G9" i="6"/>
  <c r="S8" i="6"/>
  <c r="AE8" i="6" s="1"/>
  <c r="AG8" i="6" s="1"/>
  <c r="O8" i="6"/>
  <c r="K8" i="6"/>
  <c r="G8" i="6"/>
  <c r="S7" i="6"/>
  <c r="AE7" i="6" s="1"/>
  <c r="AG7" i="6" s="1"/>
  <c r="O7" i="6"/>
  <c r="K7" i="6"/>
  <c r="G7" i="6"/>
  <c r="S6" i="6"/>
  <c r="AE6" i="6" s="1"/>
  <c r="AG6" i="6" s="1"/>
  <c r="O6" i="6"/>
  <c r="K6" i="6"/>
  <c r="G6" i="6"/>
  <c r="S5" i="6"/>
  <c r="AE5" i="6" s="1"/>
  <c r="AG5" i="6" s="1"/>
  <c r="O5" i="6"/>
  <c r="K5" i="6"/>
  <c r="G5" i="6"/>
  <c r="E24" i="14" l="1"/>
  <c r="AG98" i="6"/>
  <c r="K17" i="14"/>
  <c r="K22" i="14"/>
  <c r="K19" i="14"/>
  <c r="E22" i="14"/>
  <c r="K25" i="14"/>
  <c r="K16" i="14"/>
  <c r="E28" i="14"/>
  <c r="E21" i="14"/>
  <c r="K18" i="14"/>
  <c r="E27" i="14"/>
  <c r="K21" i="14"/>
  <c r="E20" i="14"/>
  <c r="K24" i="14"/>
  <c r="E17" i="14"/>
  <c r="K23" i="14"/>
  <c r="E26" i="14"/>
  <c r="K20" i="14"/>
  <c r="E23" i="14"/>
  <c r="E16" i="14"/>
  <c r="E25" i="14"/>
  <c r="E19" i="14"/>
  <c r="E31" i="14"/>
  <c r="E29" i="14"/>
  <c r="E18" i="14"/>
  <c r="E30" i="14"/>
  <c r="AA18" i="6"/>
  <c r="E17" i="7" s="1"/>
  <c r="AA277" i="6"/>
  <c r="E234" i="7" s="1"/>
  <c r="H234" i="7" s="1"/>
  <c r="Q261" i="7"/>
  <c r="K261" i="7"/>
  <c r="AA99" i="6"/>
  <c r="E87" i="7" s="1"/>
  <c r="AA112" i="6"/>
  <c r="E99" i="7" s="1"/>
  <c r="AA6" i="6"/>
  <c r="E6" i="7" s="1"/>
  <c r="AA8" i="6"/>
  <c r="AA10" i="6"/>
  <c r="E27" i="7" s="1"/>
  <c r="H27" i="7" s="1"/>
  <c r="AA13" i="6"/>
  <c r="AA15" i="6"/>
  <c r="AA17" i="6"/>
  <c r="AA19" i="6"/>
  <c r="AA21" i="6"/>
  <c r="AA23" i="6"/>
  <c r="AA25" i="6"/>
  <c r="E76" i="7" s="1"/>
  <c r="AA27" i="6"/>
  <c r="E26" i="7" s="1"/>
  <c r="AA29" i="6"/>
  <c r="AA31" i="6"/>
  <c r="AA33" i="6"/>
  <c r="AA35" i="6"/>
  <c r="AA37" i="6"/>
  <c r="AA39" i="6"/>
  <c r="AA41" i="6"/>
  <c r="AA43" i="6"/>
  <c r="E152" i="7" s="1"/>
  <c r="AA46" i="6"/>
  <c r="AA48" i="6"/>
  <c r="AA52" i="6"/>
  <c r="AA54" i="6"/>
  <c r="AA56" i="6"/>
  <c r="AA60" i="6"/>
  <c r="E158" i="7" s="1"/>
  <c r="AA62" i="6"/>
  <c r="AA64" i="6"/>
  <c r="AA68" i="6"/>
  <c r="AA70" i="6"/>
  <c r="AA72" i="6"/>
  <c r="AA76" i="6"/>
  <c r="AA79" i="6"/>
  <c r="AA82" i="6"/>
  <c r="E74" i="7" s="1"/>
  <c r="AA84" i="6"/>
  <c r="AA86" i="6"/>
  <c r="AA88" i="6"/>
  <c r="AA90" i="6"/>
  <c r="AA92" i="6"/>
  <c r="AA94" i="6"/>
  <c r="AA96" i="6"/>
  <c r="AA98" i="6"/>
  <c r="AA100" i="6"/>
  <c r="AA102" i="6"/>
  <c r="AA106" i="6"/>
  <c r="AA108" i="6"/>
  <c r="AA110" i="6"/>
  <c r="AA113" i="6"/>
  <c r="AA115" i="6"/>
  <c r="AA117" i="6"/>
  <c r="AA119" i="6"/>
  <c r="AA121" i="6"/>
  <c r="AA123" i="6"/>
  <c r="AA125" i="6"/>
  <c r="AA127" i="6"/>
  <c r="AA129" i="6"/>
  <c r="AA131" i="6"/>
  <c r="AA133" i="6"/>
  <c r="AA135" i="6"/>
  <c r="AA137" i="6"/>
  <c r="AA139" i="6"/>
  <c r="AA141" i="6"/>
  <c r="AA143" i="6"/>
  <c r="AA145" i="6"/>
  <c r="T261" i="7"/>
  <c r="N261" i="7"/>
  <c r="H261" i="7"/>
  <c r="AA322" i="6"/>
  <c r="AA12" i="6"/>
  <c r="AA147" i="6"/>
  <c r="AA149" i="6"/>
  <c r="AA151" i="6"/>
  <c r="AA153" i="6"/>
  <c r="AA155" i="6"/>
  <c r="AA157" i="6"/>
  <c r="AA159" i="6"/>
  <c r="AA161" i="6"/>
  <c r="AA163" i="6"/>
  <c r="AA165" i="6"/>
  <c r="AA168" i="6"/>
  <c r="AA170" i="6"/>
  <c r="AA174" i="6"/>
  <c r="AA176" i="6"/>
  <c r="AA178" i="6"/>
  <c r="AA183" i="6"/>
  <c r="AA185" i="6"/>
  <c r="AA187" i="6"/>
  <c r="AA191" i="6"/>
  <c r="AA193" i="6"/>
  <c r="AA195" i="6"/>
  <c r="AA199" i="6"/>
  <c r="AA201" i="6"/>
  <c r="AA203" i="6"/>
  <c r="AA207" i="6"/>
  <c r="AA209" i="6"/>
  <c r="AA211" i="6"/>
  <c r="AA215" i="6"/>
  <c r="AA217" i="6"/>
  <c r="AA219" i="6"/>
  <c r="AA223" i="6"/>
  <c r="AA225" i="6"/>
  <c r="AA227" i="6"/>
  <c r="AA231" i="6"/>
  <c r="AA233" i="6"/>
  <c r="AA235" i="6"/>
  <c r="AA237" i="6"/>
  <c r="AA239" i="6"/>
  <c r="AA241" i="6"/>
  <c r="AA243" i="6"/>
  <c r="AA245" i="6"/>
  <c r="AA247" i="6"/>
  <c r="AA249" i="6"/>
  <c r="AA251" i="6"/>
  <c r="AA253" i="6"/>
  <c r="AA255" i="6"/>
  <c r="AA257" i="6"/>
  <c r="AA259" i="6"/>
  <c r="AA261" i="6"/>
  <c r="AA263" i="6"/>
  <c r="AA265" i="6"/>
  <c r="AA267" i="6"/>
  <c r="AA269" i="6"/>
  <c r="AA271" i="6"/>
  <c r="AA275" i="6"/>
  <c r="AA278" i="6"/>
  <c r="AA280" i="6"/>
  <c r="AA282" i="6"/>
  <c r="AA284" i="6"/>
  <c r="AA286" i="6"/>
  <c r="AA288" i="6"/>
  <c r="AA290" i="6"/>
  <c r="AA292" i="6"/>
  <c r="AA294" i="6"/>
  <c r="AA296" i="6"/>
  <c r="AA298" i="6"/>
  <c r="AA300" i="6"/>
  <c r="AA302" i="6"/>
  <c r="AA304" i="6"/>
  <c r="AA306" i="6"/>
  <c r="AA308" i="6"/>
  <c r="AA310" i="6"/>
  <c r="AA312" i="6"/>
  <c r="AA314" i="6"/>
  <c r="AA316" i="6"/>
  <c r="AA318" i="6"/>
  <c r="AA321" i="6"/>
  <c r="AA323" i="6"/>
  <c r="AA325" i="6"/>
  <c r="AA327" i="6"/>
  <c r="AA330" i="6"/>
  <c r="AA332" i="6"/>
  <c r="AA44" i="6"/>
  <c r="AA166" i="6"/>
  <c r="AA328" i="6"/>
  <c r="AA80" i="6"/>
  <c r="AA5" i="6"/>
  <c r="AA7" i="6"/>
  <c r="AA9" i="6"/>
  <c r="AA11" i="6"/>
  <c r="AA14" i="6"/>
  <c r="AA16" i="6"/>
  <c r="AA20" i="6"/>
  <c r="AA22" i="6"/>
  <c r="AA24" i="6"/>
  <c r="AA26" i="6"/>
  <c r="AA28" i="6"/>
  <c r="AA30" i="6"/>
  <c r="AA32" i="6"/>
  <c r="AA34" i="6"/>
  <c r="AA36" i="6"/>
  <c r="AA38" i="6"/>
  <c r="AA40" i="6"/>
  <c r="AA42" i="6"/>
  <c r="AA45" i="6"/>
  <c r="AA47" i="6"/>
  <c r="AA49" i="6"/>
  <c r="AA51" i="6"/>
  <c r="AA53" i="6"/>
  <c r="AA55" i="6"/>
  <c r="AA57" i="6"/>
  <c r="AA59" i="6"/>
  <c r="AA61" i="6"/>
  <c r="AA63" i="6"/>
  <c r="AA65" i="6"/>
  <c r="AA67" i="6"/>
  <c r="AA69" i="6"/>
  <c r="AA71" i="6"/>
  <c r="AA73" i="6"/>
  <c r="AA75" i="6"/>
  <c r="AA77" i="6"/>
  <c r="AA81" i="6"/>
  <c r="AA83" i="6"/>
  <c r="AA85" i="6"/>
  <c r="AA87" i="6"/>
  <c r="AA89" i="6"/>
  <c r="AA91" i="6"/>
  <c r="AA93" i="6"/>
  <c r="AA95" i="6"/>
  <c r="AA97" i="6"/>
  <c r="AA101" i="6"/>
  <c r="AA103" i="6"/>
  <c r="AA105" i="6"/>
  <c r="AA107" i="6"/>
  <c r="AA109" i="6"/>
  <c r="AA111" i="6"/>
  <c r="AA114" i="6"/>
  <c r="AA116" i="6"/>
  <c r="AA118" i="6"/>
  <c r="AA120" i="6"/>
  <c r="AA122" i="6"/>
  <c r="AA124" i="6"/>
  <c r="AA164" i="6"/>
  <c r="AA104" i="6"/>
  <c r="AA50" i="6"/>
  <c r="AA74" i="6"/>
  <c r="AA126" i="6"/>
  <c r="AA128" i="6"/>
  <c r="AA130" i="6"/>
  <c r="AA132" i="6"/>
  <c r="AA134" i="6"/>
  <c r="AA136" i="6"/>
  <c r="AA138" i="6"/>
  <c r="AA140" i="6"/>
  <c r="AA142" i="6"/>
  <c r="AA144" i="6"/>
  <c r="AA146" i="6"/>
  <c r="AA148" i="6"/>
  <c r="AA150" i="6"/>
  <c r="AA152" i="6"/>
  <c r="AA154" i="6"/>
  <c r="AA156" i="6"/>
  <c r="AA158" i="6"/>
  <c r="AA160" i="6"/>
  <c r="AA162" i="6"/>
  <c r="AA326" i="6"/>
  <c r="AA78" i="6"/>
  <c r="AA58" i="6"/>
  <c r="AA66" i="6"/>
  <c r="AA167" i="6"/>
  <c r="AA169" i="6"/>
  <c r="AA171" i="6"/>
  <c r="AA173" i="6"/>
  <c r="AA175" i="6"/>
  <c r="AA177" i="6"/>
  <c r="AA179" i="6"/>
  <c r="AA182" i="6"/>
  <c r="AA184" i="6"/>
  <c r="AA186" i="6"/>
  <c r="AA188" i="6"/>
  <c r="AA190" i="6"/>
  <c r="AA192" i="6"/>
  <c r="AA194" i="6"/>
  <c r="AA196" i="6"/>
  <c r="AA198" i="6"/>
  <c r="AA200" i="6"/>
  <c r="AA202" i="6"/>
  <c r="AA204" i="6"/>
  <c r="AA206" i="6"/>
  <c r="AA208" i="6"/>
  <c r="AA210" i="6"/>
  <c r="AA212" i="6"/>
  <c r="AA214" i="6"/>
  <c r="AA216" i="6"/>
  <c r="AA218" i="6"/>
  <c r="AA220" i="6"/>
  <c r="AA222" i="6"/>
  <c r="AA224" i="6"/>
  <c r="AA226" i="6"/>
  <c r="AA228" i="6"/>
  <c r="AA230" i="6"/>
  <c r="AA232" i="6"/>
  <c r="AA234" i="6"/>
  <c r="AA236" i="6"/>
  <c r="AA238" i="6"/>
  <c r="AA240" i="6"/>
  <c r="AA242" i="6"/>
  <c r="AA244" i="6"/>
  <c r="AA246" i="6"/>
  <c r="AA248" i="6"/>
  <c r="AA250" i="6"/>
  <c r="AA252" i="6"/>
  <c r="AA254" i="6"/>
  <c r="AA256" i="6"/>
  <c r="AA258" i="6"/>
  <c r="AA260" i="6"/>
  <c r="AA262" i="6"/>
  <c r="AA264" i="6"/>
  <c r="AA266" i="6"/>
  <c r="AA268" i="6"/>
  <c r="AA270" i="6"/>
  <c r="AA272" i="6"/>
  <c r="AA274" i="6"/>
  <c r="AA276" i="6"/>
  <c r="AA279" i="6"/>
  <c r="AA281" i="6"/>
  <c r="AA283" i="6"/>
  <c r="AA285" i="6"/>
  <c r="AA287" i="6"/>
  <c r="AA289" i="6"/>
  <c r="AA291" i="6"/>
  <c r="AA293" i="6"/>
  <c r="AA295" i="6"/>
  <c r="AA297" i="6"/>
  <c r="AA299" i="6"/>
  <c r="AA301" i="6"/>
  <c r="AA303" i="6"/>
  <c r="AA305" i="6"/>
  <c r="AA307" i="6"/>
  <c r="AA309" i="6"/>
  <c r="AA311" i="6"/>
  <c r="AA313" i="6"/>
  <c r="AA315" i="6"/>
  <c r="AA317" i="6"/>
  <c r="AA319" i="6"/>
  <c r="AA324" i="6"/>
  <c r="AA329" i="6"/>
  <c r="AA331" i="6"/>
  <c r="AA320" i="6"/>
  <c r="AA172" i="6"/>
  <c r="AA181" i="6"/>
  <c r="AA189" i="6"/>
  <c r="AA197" i="6"/>
  <c r="AA205" i="6"/>
  <c r="AA213" i="6"/>
  <c r="AA221" i="6"/>
  <c r="AA229" i="6"/>
  <c r="AA273" i="6"/>
  <c r="E33" i="7" l="1"/>
  <c r="K49" i="14"/>
  <c r="K71" i="14" s="1"/>
  <c r="E55" i="14"/>
  <c r="E84" i="14" s="1"/>
  <c r="T234" i="7"/>
  <c r="E214" i="7"/>
  <c r="T214" i="7" s="1"/>
  <c r="N234" i="7"/>
  <c r="E5" i="7"/>
  <c r="Q5" i="7" s="1"/>
  <c r="E30" i="7"/>
  <c r="X30" i="7" s="1"/>
  <c r="E97" i="7"/>
  <c r="N97" i="7" s="1"/>
  <c r="E69" i="7"/>
  <c r="X69" i="7" s="1"/>
  <c r="E274" i="7"/>
  <c r="X274" i="7" s="1"/>
  <c r="E271" i="7"/>
  <c r="X271" i="7" s="1"/>
  <c r="E231" i="7"/>
  <c r="X231" i="7" s="1"/>
  <c r="E187" i="7"/>
  <c r="X187" i="7" s="1"/>
  <c r="E216" i="7"/>
  <c r="X216" i="7" s="1"/>
  <c r="E21" i="7"/>
  <c r="X21" i="7" s="1"/>
  <c r="E109" i="7"/>
  <c r="X109" i="7" s="1"/>
  <c r="E205" i="7"/>
  <c r="E50" i="7"/>
  <c r="X50" i="7" s="1"/>
  <c r="E161" i="7"/>
  <c r="X161" i="7" s="1"/>
  <c r="E52" i="7"/>
  <c r="X52" i="7" s="1"/>
  <c r="E108" i="7"/>
  <c r="X108" i="7" s="1"/>
  <c r="E167" i="7"/>
  <c r="X167" i="7" s="1"/>
  <c r="E78" i="7"/>
  <c r="X78" i="7" s="1"/>
  <c r="E164" i="7"/>
  <c r="X164" i="7" s="1"/>
  <c r="E34" i="7"/>
  <c r="X34" i="7" s="1"/>
  <c r="E279" i="7"/>
  <c r="Q279" i="7" s="1"/>
  <c r="E65" i="7"/>
  <c r="X65" i="7" s="1"/>
  <c r="E256" i="7"/>
  <c r="X256" i="7" s="1"/>
  <c r="E243" i="7"/>
  <c r="X243" i="7" s="1"/>
  <c r="E119" i="7"/>
  <c r="N119" i="7" s="1"/>
  <c r="E201" i="7"/>
  <c r="X201" i="7" s="1"/>
  <c r="E202" i="7"/>
  <c r="X202" i="7" s="1"/>
  <c r="E185" i="7"/>
  <c r="X185" i="7" s="1"/>
  <c r="E93" i="7"/>
  <c r="X93" i="7" s="1"/>
  <c r="E137" i="7"/>
  <c r="K137" i="7" s="1"/>
  <c r="E184" i="7"/>
  <c r="H184" i="7" s="1"/>
  <c r="E104" i="7"/>
  <c r="X104" i="7" s="1"/>
  <c r="E86" i="7"/>
  <c r="X86" i="7" s="1"/>
  <c r="E37" i="7"/>
  <c r="T37" i="7" s="1"/>
  <c r="E22" i="7"/>
  <c r="T22" i="7" s="1"/>
  <c r="E79" i="7"/>
  <c r="X79" i="7" s="1"/>
  <c r="E122" i="7"/>
  <c r="X122" i="7" s="1"/>
  <c r="E72" i="7"/>
  <c r="N72" i="7" s="1"/>
  <c r="E230" i="7"/>
  <c r="X230" i="7" s="1"/>
  <c r="E203" i="7"/>
  <c r="X203" i="7" s="1"/>
  <c r="E169" i="7"/>
  <c r="X169" i="7" s="1"/>
  <c r="E228" i="7"/>
  <c r="X228" i="7" s="1"/>
  <c r="E32" i="7"/>
  <c r="X32" i="7" s="1"/>
  <c r="E35" i="7"/>
  <c r="X35" i="7" s="1"/>
  <c r="E257" i="7"/>
  <c r="X257" i="7" s="1"/>
  <c r="E268" i="7"/>
  <c r="X268" i="7" s="1"/>
  <c r="E255" i="7"/>
  <c r="K255" i="7" s="1"/>
  <c r="E249" i="7"/>
  <c r="X249" i="7" s="1"/>
  <c r="E240" i="7"/>
  <c r="X240" i="7" s="1"/>
  <c r="E191" i="7"/>
  <c r="X191" i="7" s="1"/>
  <c r="E178" i="7"/>
  <c r="K178" i="7" s="1"/>
  <c r="E220" i="7"/>
  <c r="X220" i="7" s="1"/>
  <c r="E213" i="7"/>
  <c r="X213" i="7" s="1"/>
  <c r="E14" i="7"/>
  <c r="X14" i="7" s="1"/>
  <c r="E57" i="7"/>
  <c r="X57" i="7" s="1"/>
  <c r="E114" i="7"/>
  <c r="K114" i="7" s="1"/>
  <c r="E94" i="7"/>
  <c r="X94" i="7" s="1"/>
  <c r="E66" i="7"/>
  <c r="X66" i="7" s="1"/>
  <c r="E36" i="7"/>
  <c r="K36" i="7" s="1"/>
  <c r="E139" i="7"/>
  <c r="X139" i="7" s="1"/>
  <c r="E278" i="7"/>
  <c r="X278" i="7" s="1"/>
  <c r="E245" i="7"/>
  <c r="X245" i="7" s="1"/>
  <c r="E215" i="7"/>
  <c r="H215" i="7" s="1"/>
  <c r="E117" i="7"/>
  <c r="Q117" i="7" s="1"/>
  <c r="E105" i="7"/>
  <c r="X105" i="7" s="1"/>
  <c r="E166" i="7"/>
  <c r="X166" i="7" s="1"/>
  <c r="E39" i="7"/>
  <c r="X39" i="7" s="1"/>
  <c r="E82" i="7"/>
  <c r="X82" i="7" s="1"/>
  <c r="E174" i="7"/>
  <c r="X174" i="7" s="1"/>
  <c r="E15" i="7"/>
  <c r="X15" i="7" s="1"/>
  <c r="E275" i="7"/>
  <c r="X275" i="7" s="1"/>
  <c r="E254" i="7"/>
  <c r="Q254" i="7" s="1"/>
  <c r="E7" i="7"/>
  <c r="X7" i="7" s="1"/>
  <c r="E8" i="7"/>
  <c r="X8" i="7" s="1"/>
  <c r="E9" i="7"/>
  <c r="X9" i="7" s="1"/>
  <c r="E265" i="7"/>
  <c r="X265" i="7" s="1"/>
  <c r="E251" i="7"/>
  <c r="T251" i="7" s="1"/>
  <c r="E239" i="7"/>
  <c r="X239" i="7" s="1"/>
  <c r="E115" i="7"/>
  <c r="X115" i="7" s="1"/>
  <c r="E88" i="7"/>
  <c r="X88" i="7" s="1"/>
  <c r="E186" i="7"/>
  <c r="Q186" i="7" s="1"/>
  <c r="E172" i="7"/>
  <c r="K172" i="7" s="1"/>
  <c r="E160" i="7"/>
  <c r="X160" i="7" s="1"/>
  <c r="E75" i="7"/>
  <c r="X75" i="7" s="1"/>
  <c r="E62" i="7"/>
  <c r="X62" i="7" s="1"/>
  <c r="E143" i="7"/>
  <c r="X143" i="7" s="1"/>
  <c r="E132" i="7"/>
  <c r="H132" i="7" s="1"/>
  <c r="E42" i="7"/>
  <c r="X42" i="7" s="1"/>
  <c r="E266" i="7"/>
  <c r="X266" i="7" s="1"/>
  <c r="E24" i="7"/>
  <c r="X24" i="7" s="1"/>
  <c r="E225" i="7"/>
  <c r="X225" i="7" s="1"/>
  <c r="E246" i="7"/>
  <c r="X246" i="7" s="1"/>
  <c r="E112" i="7"/>
  <c r="N112" i="7" s="1"/>
  <c r="E168" i="7"/>
  <c r="X168" i="7" s="1"/>
  <c r="E20" i="7"/>
  <c r="X20" i="7" s="1"/>
  <c r="E19" i="7"/>
  <c r="X19" i="7" s="1"/>
  <c r="E232" i="7"/>
  <c r="X232" i="7" s="1"/>
  <c r="E149" i="7"/>
  <c r="T149" i="7" s="1"/>
  <c r="E263" i="7"/>
  <c r="T263" i="7" s="1"/>
  <c r="E272" i="7"/>
  <c r="X272" i="7" s="1"/>
  <c r="E96" i="7"/>
  <c r="X96" i="7" s="1"/>
  <c r="E210" i="7"/>
  <c r="N210" i="7" s="1"/>
  <c r="E235" i="7"/>
  <c r="X235" i="7" s="1"/>
  <c r="E100" i="7"/>
  <c r="Q100" i="7" s="1"/>
  <c r="E170" i="7"/>
  <c r="X170" i="7" s="1"/>
  <c r="E159" i="7"/>
  <c r="X159" i="7" s="1"/>
  <c r="E145" i="7"/>
  <c r="H145" i="7" s="1"/>
  <c r="E138" i="7"/>
  <c r="X138" i="7" s="1"/>
  <c r="E28" i="7"/>
  <c r="X28" i="7" s="1"/>
  <c r="E29" i="7"/>
  <c r="X29" i="7" s="1"/>
  <c r="E68" i="7"/>
  <c r="X68" i="7" s="1"/>
  <c r="E103" i="7"/>
  <c r="K103" i="7" s="1"/>
  <c r="E85" i="7"/>
  <c r="X85" i="7" s="1"/>
  <c r="E73" i="7"/>
  <c r="X73" i="7" s="1"/>
  <c r="E60" i="7"/>
  <c r="X60" i="7" s="1"/>
  <c r="E153" i="7"/>
  <c r="X153" i="7" s="1"/>
  <c r="E48" i="7"/>
  <c r="N48" i="7" s="1"/>
  <c r="E10" i="7"/>
  <c r="X10" i="7" s="1"/>
  <c r="E281" i="7"/>
  <c r="X281" i="7" s="1"/>
  <c r="E264" i="7"/>
  <c r="Q264" i="7" s="1"/>
  <c r="E250" i="7"/>
  <c r="H250" i="7" s="1"/>
  <c r="E238" i="7"/>
  <c r="X238" i="7" s="1"/>
  <c r="E223" i="7"/>
  <c r="X223" i="7" s="1"/>
  <c r="E209" i="7"/>
  <c r="T209" i="7" s="1"/>
  <c r="E196" i="7"/>
  <c r="N196" i="7" s="1"/>
  <c r="E144" i="7"/>
  <c r="X144" i="7" s="1"/>
  <c r="E131" i="7"/>
  <c r="X131" i="7" s="1"/>
  <c r="E125" i="7"/>
  <c r="N125" i="7" s="1"/>
  <c r="E175" i="7"/>
  <c r="X175" i="7" s="1"/>
  <c r="E110" i="7"/>
  <c r="H110" i="7" s="1"/>
  <c r="E67" i="7"/>
  <c r="X67" i="7" s="1"/>
  <c r="E157" i="7"/>
  <c r="X157" i="7" s="1"/>
  <c r="E147" i="7"/>
  <c r="X147" i="7" s="1"/>
  <c r="E16" i="7"/>
  <c r="T16" i="7" s="1"/>
  <c r="E59" i="7"/>
  <c r="K59" i="7" s="1"/>
  <c r="E211" i="7"/>
  <c r="X211" i="7" s="1"/>
  <c r="E204" i="7"/>
  <c r="X204" i="7" s="1"/>
  <c r="E126" i="7"/>
  <c r="Q126" i="7" s="1"/>
  <c r="E182" i="7"/>
  <c r="X182" i="7" s="1"/>
  <c r="E106" i="7"/>
  <c r="X106" i="7" s="1"/>
  <c r="E107" i="7"/>
  <c r="X107" i="7" s="1"/>
  <c r="E165" i="7"/>
  <c r="X165" i="7" s="1"/>
  <c r="E64" i="7"/>
  <c r="K64" i="7" s="1"/>
  <c r="E49" i="7"/>
  <c r="X49" i="7" s="1"/>
  <c r="E227" i="7"/>
  <c r="X227" i="7" s="1"/>
  <c r="E247" i="7"/>
  <c r="K247" i="7" s="1"/>
  <c r="E237" i="7"/>
  <c r="X237" i="7" s="1"/>
  <c r="E183" i="7"/>
  <c r="X183" i="7" s="1"/>
  <c r="E135" i="7"/>
  <c r="X135" i="7" s="1"/>
  <c r="E113" i="7"/>
  <c r="X113" i="7" s="1"/>
  <c r="E102" i="7"/>
  <c r="X102" i="7" s="1"/>
  <c r="E84" i="7"/>
  <c r="H84" i="7" s="1"/>
  <c r="E71" i="7"/>
  <c r="X71" i="7" s="1"/>
  <c r="E53" i="7"/>
  <c r="N53" i="7" s="1"/>
  <c r="E148" i="7"/>
  <c r="N148" i="7" s="1"/>
  <c r="E18" i="7"/>
  <c r="X18" i="7" s="1"/>
  <c r="E212" i="7"/>
  <c r="Q212" i="7" s="1"/>
  <c r="E124" i="7"/>
  <c r="T124" i="7" s="1"/>
  <c r="E89" i="7"/>
  <c r="X89" i="7" s="1"/>
  <c r="E198" i="7"/>
  <c r="X198" i="7" s="1"/>
  <c r="E180" i="7"/>
  <c r="Q180" i="7" s="1"/>
  <c r="E163" i="7"/>
  <c r="X163" i="7" s="1"/>
  <c r="E146" i="7"/>
  <c r="K146" i="7" s="1"/>
  <c r="E200" i="7"/>
  <c r="H200" i="7" s="1"/>
  <c r="E127" i="7"/>
  <c r="Q127" i="7" s="1"/>
  <c r="E195" i="7"/>
  <c r="X195" i="7" s="1"/>
  <c r="E276" i="7"/>
  <c r="K276" i="7" s="1"/>
  <c r="E236" i="7"/>
  <c r="X236" i="7" s="1"/>
  <c r="E222" i="7"/>
  <c r="X222" i="7" s="1"/>
  <c r="E208" i="7"/>
  <c r="X208" i="7" s="1"/>
  <c r="E226" i="7"/>
  <c r="Q226" i="7" s="1"/>
  <c r="E63" i="7"/>
  <c r="X63" i="7" s="1"/>
  <c r="E136" i="7"/>
  <c r="X136" i="7" s="1"/>
  <c r="E194" i="7"/>
  <c r="Q194" i="7" s="1"/>
  <c r="E156" i="7"/>
  <c r="N156" i="7" s="1"/>
  <c r="E101" i="7"/>
  <c r="N101" i="7" s="1"/>
  <c r="E83" i="7"/>
  <c r="Q83" i="7" s="1"/>
  <c r="E58" i="7"/>
  <c r="H58" i="7" s="1"/>
  <c r="E43" i="7"/>
  <c r="X43" i="7" s="1"/>
  <c r="E141" i="7"/>
  <c r="X141" i="7" s="1"/>
  <c r="E262" i="7"/>
  <c r="T262" i="7" s="1"/>
  <c r="E260" i="7"/>
  <c r="K260" i="7" s="1"/>
  <c r="E221" i="7"/>
  <c r="Q221" i="7" s="1"/>
  <c r="E91" i="7"/>
  <c r="X91" i="7" s="1"/>
  <c r="E193" i="7"/>
  <c r="X193" i="7" s="1"/>
  <c r="E177" i="7"/>
  <c r="H177" i="7" s="1"/>
  <c r="E129" i="7"/>
  <c r="X129" i="7" s="1"/>
  <c r="E95" i="7"/>
  <c r="Q95" i="7" s="1"/>
  <c r="E80" i="7"/>
  <c r="Q80" i="7" s="1"/>
  <c r="E47" i="7"/>
  <c r="X47" i="7" s="1"/>
  <c r="E46" i="7"/>
  <c r="X46" i="7" s="1"/>
  <c r="E111" i="7"/>
  <c r="T111" i="7" s="1"/>
  <c r="E133" i="7"/>
  <c r="X133" i="7" s="1"/>
  <c r="E224" i="7"/>
  <c r="Q224" i="7" s="1"/>
  <c r="E269" i="7"/>
  <c r="K269" i="7" s="1"/>
  <c r="E273" i="7"/>
  <c r="N273" i="7" s="1"/>
  <c r="E242" i="7"/>
  <c r="X242" i="7" s="1"/>
  <c r="E229" i="7"/>
  <c r="H229" i="7" s="1"/>
  <c r="E51" i="7"/>
  <c r="X51" i="7" s="1"/>
  <c r="E176" i="7"/>
  <c r="K176" i="7" s="1"/>
  <c r="E162" i="7"/>
  <c r="X162" i="7" s="1"/>
  <c r="E150" i="7"/>
  <c r="H150" i="7" s="1"/>
  <c r="E267" i="7"/>
  <c r="X267" i="7" s="1"/>
  <c r="E253" i="7"/>
  <c r="N253" i="7" s="1"/>
  <c r="E241" i="7"/>
  <c r="N241" i="7" s="1"/>
  <c r="E188" i="7"/>
  <c r="H188" i="7" s="1"/>
  <c r="E280" i="7"/>
  <c r="X280" i="7" s="1"/>
  <c r="E31" i="7"/>
  <c r="H31" i="7" s="1"/>
  <c r="E252" i="7"/>
  <c r="K252" i="7" s="1"/>
  <c r="E206" i="7"/>
  <c r="Q206" i="7" s="1"/>
  <c r="E233" i="7"/>
  <c r="X233" i="7" s="1"/>
  <c r="E181" i="7"/>
  <c r="N181" i="7" s="1"/>
  <c r="E38" i="7"/>
  <c r="X38" i="7" s="1"/>
  <c r="E155" i="7"/>
  <c r="K155" i="7" s="1"/>
  <c r="E55" i="7"/>
  <c r="X55" i="7" s="1"/>
  <c r="E134" i="7"/>
  <c r="X134" i="7" s="1"/>
  <c r="E118" i="7"/>
  <c r="X118" i="7" s="1"/>
  <c r="E92" i="7"/>
  <c r="N92" i="7" s="1"/>
  <c r="E98" i="7"/>
  <c r="N98" i="7" s="1"/>
  <c r="E56" i="7"/>
  <c r="K56" i="7" s="1"/>
  <c r="E40" i="7"/>
  <c r="X40" i="7" s="1"/>
  <c r="E25" i="7"/>
  <c r="K25" i="7" s="1"/>
  <c r="E41" i="7"/>
  <c r="K41" i="7" s="1"/>
  <c r="E248" i="7"/>
  <c r="X248" i="7" s="1"/>
  <c r="E45" i="7"/>
  <c r="H45" i="7" s="1"/>
  <c r="E219" i="7"/>
  <c r="X219" i="7" s="1"/>
  <c r="E173" i="7"/>
  <c r="Q173" i="7" s="1"/>
  <c r="E11" i="7"/>
  <c r="T11" i="7" s="1"/>
  <c r="E197" i="7"/>
  <c r="X197" i="7" s="1"/>
  <c r="E123" i="7"/>
  <c r="N123" i="7" s="1"/>
  <c r="E44" i="7"/>
  <c r="X44" i="7" s="1"/>
  <c r="E142" i="7"/>
  <c r="Q142" i="7" s="1"/>
  <c r="E130" i="7"/>
  <c r="T130" i="7" s="1"/>
  <c r="E13" i="7"/>
  <c r="X13" i="7" s="1"/>
  <c r="E12" i="7"/>
  <c r="X12" i="7" s="1"/>
  <c r="E258" i="7"/>
  <c r="T258" i="7" s="1"/>
  <c r="E270" i="7"/>
  <c r="N270" i="7" s="1"/>
  <c r="E120" i="7"/>
  <c r="K120" i="7" s="1"/>
  <c r="E218" i="7"/>
  <c r="K218" i="7" s="1"/>
  <c r="E244" i="7"/>
  <c r="X244" i="7" s="1"/>
  <c r="E192" i="7"/>
  <c r="N192" i="7" s="1"/>
  <c r="E179" i="7"/>
  <c r="Q179" i="7" s="1"/>
  <c r="E70" i="7"/>
  <c r="X70" i="7" s="1"/>
  <c r="E199" i="7"/>
  <c r="T199" i="7" s="1"/>
  <c r="E116" i="7"/>
  <c r="X116" i="7" s="1"/>
  <c r="E207" i="7"/>
  <c r="E121" i="7"/>
  <c r="T121" i="7" s="1"/>
  <c r="E81" i="7"/>
  <c r="Q81" i="7" s="1"/>
  <c r="E54" i="7"/>
  <c r="X54" i="7" s="1"/>
  <c r="E151" i="7"/>
  <c r="Q151" i="7" s="1"/>
  <c r="E23" i="7"/>
  <c r="X23" i="7" s="1"/>
  <c r="E128" i="7"/>
  <c r="E259" i="7"/>
  <c r="X259" i="7" s="1"/>
  <c r="E217" i="7"/>
  <c r="X217" i="7" s="1"/>
  <c r="E190" i="7"/>
  <c r="X190" i="7" s="1"/>
  <c r="E171" i="7"/>
  <c r="K171" i="7" s="1"/>
  <c r="E154" i="7"/>
  <c r="X154" i="7" s="1"/>
  <c r="E140" i="7"/>
  <c r="X140" i="7" s="1"/>
  <c r="E277" i="7"/>
  <c r="X277" i="7" s="1"/>
  <c r="E189" i="7"/>
  <c r="X189" i="7" s="1"/>
  <c r="E90" i="7"/>
  <c r="K90" i="7" s="1"/>
  <c r="E77" i="7"/>
  <c r="K77" i="7" s="1"/>
  <c r="E61" i="7"/>
  <c r="X61" i="7" s="1"/>
  <c r="T76" i="7"/>
  <c r="X76" i="7"/>
  <c r="H74" i="7"/>
  <c r="X74" i="7"/>
  <c r="N158" i="7"/>
  <c r="X158" i="7"/>
  <c r="T6" i="7"/>
  <c r="X6" i="7"/>
  <c r="N99" i="7"/>
  <c r="X99" i="7"/>
  <c r="H87" i="7"/>
  <c r="X87" i="7"/>
  <c r="K234" i="7"/>
  <c r="X234" i="7"/>
  <c r="T152" i="7"/>
  <c r="X152" i="7"/>
  <c r="T26" i="7"/>
  <c r="X26" i="7"/>
  <c r="N27" i="7"/>
  <c r="X27" i="7"/>
  <c r="H17" i="7"/>
  <c r="X17" i="7"/>
  <c r="T99" i="7"/>
  <c r="N87" i="7"/>
  <c r="H99" i="7"/>
  <c r="T87" i="7"/>
  <c r="T17" i="7"/>
  <c r="N17" i="7"/>
  <c r="N152" i="7"/>
  <c r="Q234" i="7"/>
  <c r="N6" i="7"/>
  <c r="K17" i="7"/>
  <c r="Q17" i="7"/>
  <c r="Q87" i="7"/>
  <c r="K87" i="7"/>
  <c r="H152" i="7"/>
  <c r="Q152" i="7"/>
  <c r="K152" i="7"/>
  <c r="H26" i="7"/>
  <c r="K26" i="7"/>
  <c r="Q26" i="7"/>
  <c r="T27" i="7"/>
  <c r="Q27" i="7"/>
  <c r="K27" i="7"/>
  <c r="N76" i="7"/>
  <c r="Q76" i="7"/>
  <c r="K76" i="7"/>
  <c r="K57" i="7"/>
  <c r="H104" i="7"/>
  <c r="N74" i="7"/>
  <c r="K74" i="7"/>
  <c r="Q74" i="7"/>
  <c r="H158" i="7"/>
  <c r="Q158" i="7"/>
  <c r="K158" i="7"/>
  <c r="H6" i="7"/>
  <c r="K6" i="7"/>
  <c r="Q6" i="7"/>
  <c r="Q52" i="7"/>
  <c r="T108" i="7"/>
  <c r="K99" i="7"/>
  <c r="Q99" i="7"/>
  <c r="H76" i="7"/>
  <c r="X214" i="7"/>
  <c r="T74" i="7"/>
  <c r="N26" i="7"/>
  <c r="T158" i="7"/>
  <c r="H243" i="7"/>
  <c r="Q94" i="7" l="1"/>
  <c r="Q215" i="7"/>
  <c r="H281" i="7"/>
  <c r="N89" i="7"/>
  <c r="K186" i="7"/>
  <c r="H232" i="7"/>
  <c r="N105" i="7"/>
  <c r="T71" i="7"/>
  <c r="N137" i="7"/>
  <c r="N94" i="7"/>
  <c r="K105" i="7"/>
  <c r="H85" i="7"/>
  <c r="H94" i="7"/>
  <c r="T186" i="7"/>
  <c r="T105" i="7"/>
  <c r="Q105" i="7"/>
  <c r="N186" i="7"/>
  <c r="K126" i="7"/>
  <c r="T204" i="7"/>
  <c r="T232" i="7"/>
  <c r="N83" i="7"/>
  <c r="T94" i="7"/>
  <c r="T170" i="7"/>
  <c r="H71" i="7"/>
  <c r="K94" i="7"/>
  <c r="H105" i="7"/>
  <c r="X5" i="7"/>
  <c r="H5" i="7"/>
  <c r="N232" i="7"/>
  <c r="T5" i="7"/>
  <c r="H266" i="7"/>
  <c r="N5" i="7"/>
  <c r="K232" i="7"/>
  <c r="K228" i="7"/>
  <c r="N126" i="7"/>
  <c r="Q166" i="7"/>
  <c r="T166" i="7"/>
  <c r="T193" i="7"/>
  <c r="N66" i="7"/>
  <c r="N110" i="7"/>
  <c r="Q222" i="7"/>
  <c r="N34" i="7"/>
  <c r="Q246" i="7"/>
  <c r="Q64" i="7"/>
  <c r="T163" i="7"/>
  <c r="K73" i="7"/>
  <c r="Q73" i="7"/>
  <c r="H163" i="7"/>
  <c r="H126" i="7"/>
  <c r="N58" i="7"/>
  <c r="Q228" i="7"/>
  <c r="H37" i="7"/>
  <c r="Q24" i="7"/>
  <c r="T172" i="7"/>
  <c r="N228" i="7"/>
  <c r="N172" i="7"/>
  <c r="Q66" i="7"/>
  <c r="K24" i="7"/>
  <c r="N163" i="7"/>
  <c r="Q78" i="7"/>
  <c r="K66" i="7"/>
  <c r="N73" i="7"/>
  <c r="T191" i="7"/>
  <c r="N24" i="7"/>
  <c r="K53" i="7"/>
  <c r="K238" i="7"/>
  <c r="H247" i="7"/>
  <c r="T224" i="7"/>
  <c r="T66" i="7"/>
  <c r="T228" i="7"/>
  <c r="N177" i="7"/>
  <c r="Q37" i="7"/>
  <c r="Q191" i="7"/>
  <c r="K166" i="7"/>
  <c r="Q177" i="7"/>
  <c r="K163" i="7"/>
  <c r="T126" i="7"/>
  <c r="N191" i="7"/>
  <c r="H238" i="7"/>
  <c r="H73" i="7"/>
  <c r="N150" i="7"/>
  <c r="H191" i="7"/>
  <c r="N238" i="7"/>
  <c r="T24" i="7"/>
  <c r="N166" i="7"/>
  <c r="Q53" i="7"/>
  <c r="Q238" i="7"/>
  <c r="X37" i="7"/>
  <c r="T238" i="7"/>
  <c r="T78" i="7"/>
  <c r="H24" i="7"/>
  <c r="H166" i="7"/>
  <c r="K224" i="7"/>
  <c r="Q172" i="7"/>
  <c r="H172" i="7"/>
  <c r="T73" i="7"/>
  <c r="N224" i="7"/>
  <c r="H66" i="7"/>
  <c r="H228" i="7"/>
  <c r="T177" i="7"/>
  <c r="K191" i="7"/>
  <c r="Q163" i="7"/>
  <c r="N55" i="7"/>
  <c r="Q280" i="7"/>
  <c r="N59" i="7"/>
  <c r="N185" i="7"/>
  <c r="H139" i="7"/>
  <c r="T185" i="7"/>
  <c r="H34" i="7"/>
  <c r="K34" i="7"/>
  <c r="N60" i="7"/>
  <c r="T226" i="7"/>
  <c r="T164" i="7"/>
  <c r="N22" i="7"/>
  <c r="K60" i="7"/>
  <c r="N226" i="7"/>
  <c r="T129" i="7"/>
  <c r="K226" i="7"/>
  <c r="N36" i="7"/>
  <c r="H226" i="7"/>
  <c r="T60" i="7"/>
  <c r="T39" i="7"/>
  <c r="Q60" i="7"/>
  <c r="K160" i="7"/>
  <c r="H129" i="7"/>
  <c r="K145" i="7"/>
  <c r="H267" i="7"/>
  <c r="T233" i="7"/>
  <c r="H164" i="7"/>
  <c r="N233" i="7"/>
  <c r="Q22" i="7"/>
  <c r="Q178" i="7"/>
  <c r="X97" i="7"/>
  <c r="H60" i="7"/>
  <c r="H233" i="7"/>
  <c r="N160" i="7"/>
  <c r="T43" i="7"/>
  <c r="H225" i="7"/>
  <c r="H160" i="7"/>
  <c r="K39" i="7"/>
  <c r="H178" i="7"/>
  <c r="N225" i="7"/>
  <c r="K233" i="7"/>
  <c r="H39" i="7"/>
  <c r="H182" i="7"/>
  <c r="T182" i="7"/>
  <c r="Q50" i="7"/>
  <c r="K182" i="7"/>
  <c r="H36" i="7"/>
  <c r="H173" i="7"/>
  <c r="T145" i="7"/>
  <c r="T225" i="7"/>
  <c r="T160" i="7"/>
  <c r="K129" i="7"/>
  <c r="Q160" i="7"/>
  <c r="N182" i="7"/>
  <c r="T36" i="7"/>
  <c r="Q129" i="7"/>
  <c r="N269" i="7"/>
  <c r="Q182" i="7"/>
  <c r="H43" i="7"/>
  <c r="Q223" i="7"/>
  <c r="Q267" i="7"/>
  <c r="H98" i="7"/>
  <c r="N146" i="7"/>
  <c r="Q43" i="7"/>
  <c r="K225" i="7"/>
  <c r="K267" i="7"/>
  <c r="T269" i="7"/>
  <c r="N43" i="7"/>
  <c r="N267" i="7"/>
  <c r="N129" i="7"/>
  <c r="Q233" i="7"/>
  <c r="K43" i="7"/>
  <c r="Q225" i="7"/>
  <c r="T267" i="7"/>
  <c r="T279" i="7"/>
  <c r="H96" i="7"/>
  <c r="H279" i="7"/>
  <c r="K147" i="7"/>
  <c r="T122" i="7"/>
  <c r="Q196" i="7"/>
  <c r="H93" i="7"/>
  <c r="N212" i="7"/>
  <c r="K279" i="7"/>
  <c r="H251" i="7"/>
  <c r="Q147" i="7"/>
  <c r="N135" i="7"/>
  <c r="H213" i="7"/>
  <c r="H196" i="7"/>
  <c r="N50" i="7"/>
  <c r="Q257" i="7"/>
  <c r="N147" i="7"/>
  <c r="Q62" i="7"/>
  <c r="X212" i="7"/>
  <c r="H135" i="7"/>
  <c r="N93" i="7"/>
  <c r="T135" i="7"/>
  <c r="N257" i="7"/>
  <c r="H50" i="7"/>
  <c r="N122" i="7"/>
  <c r="T213" i="7"/>
  <c r="T196" i="7"/>
  <c r="T38" i="7"/>
  <c r="K62" i="7"/>
  <c r="K135" i="7"/>
  <c r="K50" i="7"/>
  <c r="H257" i="7"/>
  <c r="T50" i="7"/>
  <c r="H242" i="7"/>
  <c r="T96" i="7"/>
  <c r="T212" i="7"/>
  <c r="H147" i="7"/>
  <c r="K257" i="7"/>
  <c r="N174" i="7"/>
  <c r="T257" i="7"/>
  <c r="H122" i="7"/>
  <c r="N213" i="7"/>
  <c r="N38" i="7"/>
  <c r="N96" i="7"/>
  <c r="N62" i="7"/>
  <c r="K93" i="7"/>
  <c r="Q48" i="7"/>
  <c r="K96" i="7"/>
  <c r="H62" i="7"/>
  <c r="T147" i="7"/>
  <c r="Q93" i="7"/>
  <c r="Q278" i="7"/>
  <c r="K213" i="7"/>
  <c r="Q96" i="7"/>
  <c r="H278" i="7"/>
  <c r="T62" i="7"/>
  <c r="Q112" i="7"/>
  <c r="Q251" i="7"/>
  <c r="Q213" i="7"/>
  <c r="Q122" i="7"/>
  <c r="T93" i="7"/>
  <c r="N279" i="7"/>
  <c r="T112" i="7"/>
  <c r="K122" i="7"/>
  <c r="K100" i="7"/>
  <c r="T137" i="7"/>
  <c r="K118" i="7"/>
  <c r="K264" i="7"/>
  <c r="Q239" i="7"/>
  <c r="N220" i="7"/>
  <c r="Q14" i="7"/>
  <c r="H137" i="7"/>
  <c r="T79" i="7"/>
  <c r="H259" i="7"/>
  <c r="H141" i="7"/>
  <c r="H144" i="7"/>
  <c r="K185" i="7"/>
  <c r="K79" i="7"/>
  <c r="Q265" i="7"/>
  <c r="K268" i="7"/>
  <c r="Q268" i="7"/>
  <c r="H65" i="7"/>
  <c r="T65" i="7"/>
  <c r="N120" i="7"/>
  <c r="T239" i="7"/>
  <c r="Q65" i="7"/>
  <c r="Q79" i="7"/>
  <c r="Q220" i="7"/>
  <c r="N268" i="7"/>
  <c r="T165" i="7"/>
  <c r="N239" i="7"/>
  <c r="N79" i="7"/>
  <c r="K220" i="7"/>
  <c r="T268" i="7"/>
  <c r="H268" i="7"/>
  <c r="Q34" i="7"/>
  <c r="Q139" i="7"/>
  <c r="T245" i="7"/>
  <c r="N245" i="7"/>
  <c r="Q137" i="7"/>
  <c r="K239" i="7"/>
  <c r="T25" i="7"/>
  <c r="T120" i="7"/>
  <c r="H116" i="7"/>
  <c r="N71" i="7"/>
  <c r="Q25" i="7"/>
  <c r="T34" i="7"/>
  <c r="T40" i="7"/>
  <c r="T180" i="7"/>
  <c r="T195" i="7"/>
  <c r="Q273" i="7"/>
  <c r="K139" i="7"/>
  <c r="N204" i="7"/>
  <c r="T139" i="7"/>
  <c r="T250" i="7"/>
  <c r="Q18" i="7"/>
  <c r="H40" i="7"/>
  <c r="Q250" i="7"/>
  <c r="Q252" i="7"/>
  <c r="N25" i="7"/>
  <c r="K188" i="7"/>
  <c r="N188" i="7"/>
  <c r="N77" i="7"/>
  <c r="N56" i="7"/>
  <c r="N139" i="7"/>
  <c r="T220" i="7"/>
  <c r="H83" i="7"/>
  <c r="T10" i="7"/>
  <c r="H133" i="7"/>
  <c r="Q185" i="7"/>
  <c r="Q193" i="7"/>
  <c r="K133" i="7"/>
  <c r="T175" i="7"/>
  <c r="H185" i="7"/>
  <c r="H79" i="7"/>
  <c r="H220" i="7"/>
  <c r="H194" i="7"/>
  <c r="Q71" i="7"/>
  <c r="Q118" i="7"/>
  <c r="Q144" i="7"/>
  <c r="N162" i="7"/>
  <c r="T118" i="7"/>
  <c r="T222" i="7"/>
  <c r="H170" i="7"/>
  <c r="H175" i="7"/>
  <c r="K206" i="7"/>
  <c r="Q116" i="7"/>
  <c r="Q219" i="7"/>
  <c r="K136" i="7"/>
  <c r="K170" i="7"/>
  <c r="K180" i="7"/>
  <c r="K204" i="7"/>
  <c r="Q242" i="7"/>
  <c r="Q266" i="7"/>
  <c r="K162" i="7"/>
  <c r="N242" i="7"/>
  <c r="H180" i="7"/>
  <c r="H222" i="7"/>
  <c r="T116" i="7"/>
  <c r="Q133" i="7"/>
  <c r="K241" i="7"/>
  <c r="K242" i="7"/>
  <c r="N219" i="7"/>
  <c r="T219" i="7"/>
  <c r="K179" i="7"/>
  <c r="H219" i="7"/>
  <c r="Q162" i="7"/>
  <c r="N118" i="7"/>
  <c r="T242" i="7"/>
  <c r="H38" i="7"/>
  <c r="N193" i="7"/>
  <c r="N250" i="7"/>
  <c r="N133" i="7"/>
  <c r="Q232" i="7"/>
  <c r="Q38" i="7"/>
  <c r="K222" i="7"/>
  <c r="T133" i="7"/>
  <c r="N266" i="7"/>
  <c r="H204" i="7"/>
  <c r="H224" i="7"/>
  <c r="H193" i="7"/>
  <c r="K71" i="7"/>
  <c r="K38" i="7"/>
  <c r="K193" i="7"/>
  <c r="H162" i="7"/>
  <c r="H118" i="7"/>
  <c r="N222" i="7"/>
  <c r="N170" i="7"/>
  <c r="Q170" i="7"/>
  <c r="K85" i="7"/>
  <c r="Q204" i="7"/>
  <c r="T162" i="7"/>
  <c r="H57" i="7"/>
  <c r="T89" i="7"/>
  <c r="Q230" i="7"/>
  <c r="N57" i="7"/>
  <c r="Q44" i="7"/>
  <c r="H51" i="7"/>
  <c r="T57" i="7"/>
  <c r="N131" i="7"/>
  <c r="H131" i="7"/>
  <c r="H89" i="7"/>
  <c r="T230" i="7"/>
  <c r="K44" i="7"/>
  <c r="K156" i="7"/>
  <c r="T275" i="7"/>
  <c r="N218" i="7"/>
  <c r="T131" i="7"/>
  <c r="H44" i="7"/>
  <c r="Q255" i="7"/>
  <c r="K89" i="7"/>
  <c r="N275" i="7"/>
  <c r="T256" i="7"/>
  <c r="K131" i="7"/>
  <c r="K281" i="7"/>
  <c r="Q89" i="7"/>
  <c r="N280" i="7"/>
  <c r="H52" i="7"/>
  <c r="T156" i="7"/>
  <c r="H235" i="7"/>
  <c r="N115" i="7"/>
  <c r="T59" i="7"/>
  <c r="Q102" i="7"/>
  <c r="N64" i="7"/>
  <c r="N256" i="7"/>
  <c r="N52" i="7"/>
  <c r="T41" i="7"/>
  <c r="H156" i="7"/>
  <c r="H276" i="7"/>
  <c r="N235" i="7"/>
  <c r="Q235" i="7"/>
  <c r="Q281" i="7"/>
  <c r="Q275" i="7"/>
  <c r="T235" i="7"/>
  <c r="N102" i="7"/>
  <c r="Q256" i="7"/>
  <c r="Q131" i="7"/>
  <c r="H64" i="7"/>
  <c r="H256" i="7"/>
  <c r="T52" i="7"/>
  <c r="T215" i="7"/>
  <c r="T280" i="7"/>
  <c r="N276" i="7"/>
  <c r="N281" i="7"/>
  <c r="Q55" i="7"/>
  <c r="K235" i="7"/>
  <c r="K275" i="7"/>
  <c r="T64" i="7"/>
  <c r="T55" i="7"/>
  <c r="T276" i="7"/>
  <c r="T281" i="7"/>
  <c r="K52" i="7"/>
  <c r="K280" i="7"/>
  <c r="Q184" i="7"/>
  <c r="Q57" i="7"/>
  <c r="Q276" i="7"/>
  <c r="H275" i="7"/>
  <c r="Q51" i="7"/>
  <c r="Q82" i="7"/>
  <c r="N82" i="7"/>
  <c r="H249" i="7"/>
  <c r="T104" i="7"/>
  <c r="Q243" i="7"/>
  <c r="T82" i="7"/>
  <c r="T249" i="7"/>
  <c r="K243" i="7"/>
  <c r="K104" i="7"/>
  <c r="K141" i="7"/>
  <c r="H82" i="7"/>
  <c r="N200" i="7"/>
  <c r="N243" i="7"/>
  <c r="Q104" i="7"/>
  <c r="Q183" i="7"/>
  <c r="H181" i="7"/>
  <c r="H183" i="7"/>
  <c r="T243" i="7"/>
  <c r="N108" i="7"/>
  <c r="N104" i="7"/>
  <c r="T95" i="7"/>
  <c r="H108" i="7"/>
  <c r="Q108" i="7"/>
  <c r="Q249" i="7"/>
  <c r="T203" i="7"/>
  <c r="T77" i="7"/>
  <c r="Q42" i="7"/>
  <c r="T141" i="7"/>
  <c r="T246" i="7"/>
  <c r="K108" i="7"/>
  <c r="H189" i="7"/>
  <c r="Q63" i="7"/>
  <c r="Q138" i="7"/>
  <c r="K82" i="7"/>
  <c r="K42" i="7"/>
  <c r="T42" i="7"/>
  <c r="Q167" i="7"/>
  <c r="Q134" i="7"/>
  <c r="H240" i="7"/>
  <c r="T31" i="7"/>
  <c r="Q41" i="7"/>
  <c r="T44" i="7"/>
  <c r="T134" i="7"/>
  <c r="N167" i="7"/>
  <c r="N240" i="7"/>
  <c r="N154" i="7"/>
  <c r="H55" i="7"/>
  <c r="H280" i="7"/>
  <c r="N42" i="7"/>
  <c r="K55" i="7"/>
  <c r="K101" i="7"/>
  <c r="Q88" i="7"/>
  <c r="T254" i="7"/>
  <c r="N142" i="7"/>
  <c r="Q240" i="7"/>
  <c r="T49" i="7"/>
  <c r="Q31" i="7"/>
  <c r="K88" i="7"/>
  <c r="K49" i="7"/>
  <c r="N81" i="7"/>
  <c r="H42" i="7"/>
  <c r="N49" i="7"/>
  <c r="T114" i="7"/>
  <c r="T190" i="7"/>
  <c r="N244" i="7"/>
  <c r="N264" i="7"/>
  <c r="H103" i="7"/>
  <c r="N88" i="7"/>
  <c r="N44" i="7"/>
  <c r="K154" i="7"/>
  <c r="Q125" i="7"/>
  <c r="N134" i="7"/>
  <c r="H190" i="7"/>
  <c r="T88" i="7"/>
  <c r="H125" i="7"/>
  <c r="K117" i="7"/>
  <c r="H49" i="7"/>
  <c r="H114" i="7"/>
  <c r="N111" i="7"/>
  <c r="N103" i="7"/>
  <c r="T189" i="7"/>
  <c r="K244" i="7"/>
  <c r="Q103" i="7"/>
  <c r="K125" i="7"/>
  <c r="H88" i="7"/>
  <c r="T103" i="7"/>
  <c r="T86" i="7"/>
  <c r="T45" i="7"/>
  <c r="T183" i="7"/>
  <c r="H253" i="7"/>
  <c r="T167" i="7"/>
  <c r="T169" i="7"/>
  <c r="N114" i="7"/>
  <c r="T277" i="7"/>
  <c r="H23" i="7"/>
  <c r="N40" i="7"/>
  <c r="T188" i="7"/>
  <c r="T194" i="7"/>
  <c r="T210" i="7"/>
  <c r="N144" i="7"/>
  <c r="N10" i="7"/>
  <c r="N189" i="7"/>
  <c r="H157" i="7"/>
  <c r="Q272" i="7"/>
  <c r="K277" i="7"/>
  <c r="K116" i="7"/>
  <c r="Q45" i="7"/>
  <c r="Q10" i="7"/>
  <c r="K16" i="7"/>
  <c r="K246" i="7"/>
  <c r="K143" i="7"/>
  <c r="Q168" i="7"/>
  <c r="X98" i="7"/>
  <c r="N194" i="7"/>
  <c r="H210" i="7"/>
  <c r="H10" i="7"/>
  <c r="K10" i="7"/>
  <c r="Q253" i="7"/>
  <c r="N23" i="7"/>
  <c r="T143" i="7"/>
  <c r="N51" i="7"/>
  <c r="N63" i="7"/>
  <c r="N143" i="7"/>
  <c r="N157" i="7"/>
  <c r="N168" i="7"/>
  <c r="K18" i="7"/>
  <c r="K111" i="7"/>
  <c r="K98" i="7"/>
  <c r="Q195" i="7"/>
  <c r="K138" i="7"/>
  <c r="H168" i="7"/>
  <c r="K253" i="7"/>
  <c r="K51" i="7"/>
  <c r="X251" i="7"/>
  <c r="N183" i="7"/>
  <c r="T115" i="7"/>
  <c r="H154" i="7"/>
  <c r="T54" i="7"/>
  <c r="T260" i="7"/>
  <c r="N236" i="7"/>
  <c r="H138" i="7"/>
  <c r="N277" i="7"/>
  <c r="H119" i="7"/>
  <c r="T51" i="7"/>
  <c r="N230" i="7"/>
  <c r="N206" i="7"/>
  <c r="N260" i="7"/>
  <c r="H63" i="7"/>
  <c r="N138" i="7"/>
  <c r="T113" i="7"/>
  <c r="T18" i="7"/>
  <c r="T168" i="7"/>
  <c r="N18" i="7"/>
  <c r="Q113" i="7"/>
  <c r="H167" i="7"/>
  <c r="K150" i="7"/>
  <c r="H244" i="7"/>
  <c r="K259" i="7"/>
  <c r="N179" i="7"/>
  <c r="K189" i="7"/>
  <c r="K40" i="7"/>
  <c r="K195" i="7"/>
  <c r="T125" i="7"/>
  <c r="Q49" i="7"/>
  <c r="Q181" i="7"/>
  <c r="X77" i="7"/>
  <c r="H15" i="7"/>
  <c r="H272" i="7"/>
  <c r="T153" i="7"/>
  <c r="N124" i="7"/>
  <c r="N251" i="7"/>
  <c r="K113" i="7"/>
  <c r="K167" i="7"/>
  <c r="Q150" i="7"/>
  <c r="K251" i="7"/>
  <c r="T229" i="7"/>
  <c r="N165" i="7"/>
  <c r="H230" i="7"/>
  <c r="N116" i="7"/>
  <c r="T206" i="7"/>
  <c r="N195" i="7"/>
  <c r="H260" i="7"/>
  <c r="T138" i="7"/>
  <c r="T184" i="7"/>
  <c r="H86" i="7"/>
  <c r="H113" i="7"/>
  <c r="Q229" i="7"/>
  <c r="K23" i="7"/>
  <c r="Q189" i="7"/>
  <c r="Q40" i="7"/>
  <c r="K153" i="7"/>
  <c r="Q115" i="7"/>
  <c r="K183" i="7"/>
  <c r="K181" i="7"/>
  <c r="X172" i="7"/>
  <c r="T144" i="7"/>
  <c r="N113" i="7"/>
  <c r="Q98" i="7"/>
  <c r="H16" i="7"/>
  <c r="K168" i="7"/>
  <c r="H254" i="7"/>
  <c r="T192" i="7"/>
  <c r="Q54" i="7"/>
  <c r="K115" i="7"/>
  <c r="Q165" i="7"/>
  <c r="T157" i="7"/>
  <c r="N229" i="7"/>
  <c r="N173" i="7"/>
  <c r="T98" i="7"/>
  <c r="T61" i="7"/>
  <c r="Q157" i="7"/>
  <c r="N254" i="7"/>
  <c r="H165" i="7"/>
  <c r="T150" i="7"/>
  <c r="T240" i="7"/>
  <c r="N246" i="7"/>
  <c r="T173" i="7"/>
  <c r="N141" i="7"/>
  <c r="H195" i="7"/>
  <c r="H246" i="7"/>
  <c r="H115" i="7"/>
  <c r="H270" i="7"/>
  <c r="H18" i="7"/>
  <c r="H117" i="7"/>
  <c r="H77" i="7"/>
  <c r="K256" i="7"/>
  <c r="K230" i="7"/>
  <c r="Q188" i="7"/>
  <c r="K81" i="7"/>
  <c r="K173" i="7"/>
  <c r="Q197" i="7"/>
  <c r="Q141" i="7"/>
  <c r="K144" i="7"/>
  <c r="K157" i="7"/>
  <c r="K165" i="7"/>
  <c r="K240" i="7"/>
  <c r="N217" i="7"/>
  <c r="K190" i="7"/>
  <c r="X276" i="7"/>
  <c r="K217" i="7"/>
  <c r="H90" i="7"/>
  <c r="Q77" i="7"/>
  <c r="X226" i="7"/>
  <c r="N190" i="7"/>
  <c r="X25" i="7"/>
  <c r="X206" i="7"/>
  <c r="X229" i="7"/>
  <c r="T15" i="7"/>
  <c r="K169" i="7"/>
  <c r="X132" i="7"/>
  <c r="H273" i="7"/>
  <c r="H263" i="7"/>
  <c r="X110" i="7"/>
  <c r="X263" i="7"/>
  <c r="X255" i="7"/>
  <c r="T171" i="7"/>
  <c r="H211" i="7"/>
  <c r="H78" i="7"/>
  <c r="H269" i="7"/>
  <c r="N203" i="7"/>
  <c r="N278" i="7"/>
  <c r="T14" i="7"/>
  <c r="T140" i="7"/>
  <c r="T92" i="7"/>
  <c r="N100" i="7"/>
  <c r="N263" i="7"/>
  <c r="H146" i="7"/>
  <c r="T132" i="7"/>
  <c r="H186" i="7"/>
  <c r="H265" i="7"/>
  <c r="N61" i="7"/>
  <c r="Q86" i="7"/>
  <c r="Q169" i="7"/>
  <c r="Q245" i="7"/>
  <c r="Q140" i="7"/>
  <c r="Q217" i="7"/>
  <c r="T81" i="7"/>
  <c r="K270" i="7"/>
  <c r="K61" i="7"/>
  <c r="Q92" i="7"/>
  <c r="K263" i="7"/>
  <c r="Q132" i="7"/>
  <c r="K124" i="7"/>
  <c r="K211" i="7"/>
  <c r="X179" i="7"/>
  <c r="X92" i="7"/>
  <c r="X252" i="7"/>
  <c r="X269" i="7"/>
  <c r="X221" i="7"/>
  <c r="X146" i="7"/>
  <c r="X247" i="7"/>
  <c r="X59" i="7"/>
  <c r="X186" i="7"/>
  <c r="T211" i="7"/>
  <c r="T100" i="7"/>
  <c r="T241" i="7"/>
  <c r="N255" i="7"/>
  <c r="T48" i="7"/>
  <c r="T278" i="7"/>
  <c r="N140" i="7"/>
  <c r="H151" i="7"/>
  <c r="H100" i="7"/>
  <c r="T146" i="7"/>
  <c r="N132" i="7"/>
  <c r="T265" i="7"/>
  <c r="T84" i="7"/>
  <c r="N197" i="7"/>
  <c r="Q203" i="7"/>
  <c r="K245" i="7"/>
  <c r="K140" i="7"/>
  <c r="H61" i="7"/>
  <c r="K92" i="7"/>
  <c r="Q263" i="7"/>
  <c r="Q200" i="7"/>
  <c r="K132" i="7"/>
  <c r="X41" i="7"/>
  <c r="X155" i="7"/>
  <c r="X100" i="7"/>
  <c r="H203" i="7"/>
  <c r="N14" i="7"/>
  <c r="K86" i="7"/>
  <c r="N211" i="7"/>
  <c r="H174" i="7"/>
  <c r="H241" i="7"/>
  <c r="T255" i="7"/>
  <c r="T217" i="7"/>
  <c r="H217" i="7"/>
  <c r="T151" i="7"/>
  <c r="H70" i="7"/>
  <c r="N265" i="7"/>
  <c r="H92" i="7"/>
  <c r="H155" i="7"/>
  <c r="H252" i="7"/>
  <c r="N221" i="7"/>
  <c r="N223" i="7"/>
  <c r="H48" i="7"/>
  <c r="N86" i="7"/>
  <c r="K203" i="7"/>
  <c r="K278" i="7"/>
  <c r="H140" i="7"/>
  <c r="Q259" i="7"/>
  <c r="K219" i="7"/>
  <c r="K110" i="7"/>
  <c r="Q146" i="7"/>
  <c r="K15" i="7"/>
  <c r="Q174" i="7"/>
  <c r="X173" i="7"/>
  <c r="X224" i="7"/>
  <c r="H41" i="7"/>
  <c r="X241" i="7"/>
  <c r="X124" i="7"/>
  <c r="X84" i="7"/>
  <c r="N208" i="7"/>
  <c r="H255" i="7"/>
  <c r="N151" i="7"/>
  <c r="K237" i="7"/>
  <c r="K174" i="7"/>
  <c r="X171" i="7"/>
  <c r="X151" i="7"/>
  <c r="T252" i="7"/>
  <c r="T221" i="7"/>
  <c r="T197" i="7"/>
  <c r="T110" i="7"/>
  <c r="K58" i="7"/>
  <c r="Q68" i="7"/>
  <c r="Q110" i="7"/>
  <c r="Q15" i="7"/>
  <c r="X112" i="7"/>
  <c r="T174" i="7"/>
  <c r="H169" i="7"/>
  <c r="N171" i="7"/>
  <c r="T179" i="7"/>
  <c r="N252" i="7"/>
  <c r="H221" i="7"/>
  <c r="K84" i="7"/>
  <c r="K164" i="7"/>
  <c r="K14" i="7"/>
  <c r="Q59" i="7"/>
  <c r="Q171" i="7"/>
  <c r="K70" i="7"/>
  <c r="Q90" i="7"/>
  <c r="K91" i="7"/>
  <c r="K83" i="7"/>
  <c r="K68" i="7"/>
  <c r="Q247" i="7"/>
  <c r="Q269" i="7"/>
  <c r="X150" i="7"/>
  <c r="X279" i="7"/>
  <c r="T270" i="7"/>
  <c r="Q124" i="7"/>
  <c r="Q241" i="7"/>
  <c r="N237" i="7"/>
  <c r="T223" i="7"/>
  <c r="N68" i="7"/>
  <c r="N90" i="7"/>
  <c r="Q84" i="7"/>
  <c r="Q176" i="7"/>
  <c r="N247" i="7"/>
  <c r="H124" i="7"/>
  <c r="H112" i="7"/>
  <c r="H223" i="7"/>
  <c r="H68" i="7"/>
  <c r="T200" i="7"/>
  <c r="N84" i="7"/>
  <c r="T58" i="7"/>
  <c r="T247" i="7"/>
  <c r="N15" i="7"/>
  <c r="N164" i="7"/>
  <c r="T176" i="7"/>
  <c r="N169" i="7"/>
  <c r="H245" i="7"/>
  <c r="H171" i="7"/>
  <c r="T259" i="7"/>
  <c r="H179" i="7"/>
  <c r="N41" i="7"/>
  <c r="T68" i="7"/>
  <c r="H59" i="7"/>
  <c r="Q164" i="7"/>
  <c r="K273" i="7"/>
  <c r="H14" i="7"/>
  <c r="K151" i="7"/>
  <c r="T70" i="7"/>
  <c r="K265" i="7"/>
  <c r="T90" i="7"/>
  <c r="K197" i="7"/>
  <c r="K221" i="7"/>
  <c r="K223" i="7"/>
  <c r="X120" i="7"/>
  <c r="X188" i="7"/>
  <c r="K128" i="7"/>
  <c r="N128" i="7"/>
  <c r="H128" i="7"/>
  <c r="Q128" i="7"/>
  <c r="Q199" i="7"/>
  <c r="X199" i="7"/>
  <c r="H199" i="7"/>
  <c r="N199" i="7"/>
  <c r="K199" i="7"/>
  <c r="N45" i="7"/>
  <c r="K45" i="7"/>
  <c r="H148" i="7"/>
  <c r="X148" i="7"/>
  <c r="T148" i="7"/>
  <c r="K148" i="7"/>
  <c r="Q148" i="7"/>
  <c r="Q258" i="7"/>
  <c r="N258" i="7"/>
  <c r="H258" i="7"/>
  <c r="K258" i="7"/>
  <c r="X207" i="7"/>
  <c r="N207" i="7"/>
  <c r="T207" i="7"/>
  <c r="H207" i="7"/>
  <c r="T128" i="7"/>
  <c r="X45" i="7"/>
  <c r="Q56" i="7"/>
  <c r="H56" i="7"/>
  <c r="X56" i="7"/>
  <c r="T56" i="7"/>
  <c r="T117" i="7"/>
  <c r="X117" i="7"/>
  <c r="N117" i="7"/>
  <c r="N127" i="7"/>
  <c r="K127" i="7"/>
  <c r="H127" i="7"/>
  <c r="X127" i="7"/>
  <c r="T127" i="7"/>
  <c r="X258" i="7"/>
  <c r="Q218" i="7"/>
  <c r="X192" i="7"/>
  <c r="K192" i="7"/>
  <c r="H192" i="7"/>
  <c r="Q192" i="7"/>
  <c r="X11" i="7"/>
  <c r="Q11" i="7"/>
  <c r="H11" i="7"/>
  <c r="N11" i="7"/>
  <c r="K11" i="7"/>
  <c r="K119" i="7"/>
  <c r="Q119" i="7"/>
  <c r="X119" i="7"/>
  <c r="T119" i="7"/>
  <c r="Q123" i="7"/>
  <c r="X123" i="7"/>
  <c r="K123" i="7"/>
  <c r="H123" i="7"/>
  <c r="K209" i="7"/>
  <c r="H209" i="7"/>
  <c r="X209" i="7"/>
  <c r="N209" i="7"/>
  <c r="Q209" i="7"/>
  <c r="H218" i="7"/>
  <c r="T123" i="7"/>
  <c r="K121" i="7"/>
  <c r="X121" i="7"/>
  <c r="N121" i="7"/>
  <c r="H121" i="7"/>
  <c r="Q121" i="7"/>
  <c r="T80" i="7"/>
  <c r="H80" i="7"/>
  <c r="X80" i="7"/>
  <c r="N80" i="7"/>
  <c r="K80" i="7"/>
  <c r="X101" i="7"/>
  <c r="T101" i="7"/>
  <c r="H101" i="7"/>
  <c r="Q101" i="7"/>
  <c r="Q149" i="7"/>
  <c r="X149" i="7"/>
  <c r="H149" i="7"/>
  <c r="N149" i="7"/>
  <c r="K149" i="7"/>
  <c r="X218" i="7"/>
  <c r="T218" i="7"/>
  <c r="N130" i="7"/>
  <c r="H130" i="7"/>
  <c r="K130" i="7"/>
  <c r="X130" i="7"/>
  <c r="Q130" i="7"/>
  <c r="K72" i="7"/>
  <c r="X72" i="7"/>
  <c r="H72" i="7"/>
  <c r="T72" i="7"/>
  <c r="Q72" i="7"/>
  <c r="K207" i="7"/>
  <c r="Q207" i="7"/>
  <c r="X128" i="7"/>
  <c r="X262" i="7"/>
  <c r="K262" i="7"/>
  <c r="N262" i="7"/>
  <c r="Q262" i="7"/>
  <c r="H262" i="7"/>
  <c r="Q145" i="7"/>
  <c r="X145" i="7"/>
  <c r="N145" i="7"/>
  <c r="X178" i="7"/>
  <c r="N178" i="7"/>
  <c r="T178" i="7"/>
  <c r="N91" i="7"/>
  <c r="H91" i="7"/>
  <c r="H136" i="7"/>
  <c r="Q236" i="7"/>
  <c r="X111" i="7"/>
  <c r="X142" i="7"/>
  <c r="H142" i="7"/>
  <c r="K95" i="7"/>
  <c r="X95" i="7"/>
  <c r="N95" i="7"/>
  <c r="K254" i="7"/>
  <c r="X254" i="7"/>
  <c r="T237" i="7"/>
  <c r="T273" i="7"/>
  <c r="N65" i="7"/>
  <c r="N78" i="7"/>
  <c r="N215" i="7"/>
  <c r="N249" i="7"/>
  <c r="T154" i="7"/>
  <c r="H54" i="7"/>
  <c r="N155" i="7"/>
  <c r="H206" i="7"/>
  <c r="N31" i="7"/>
  <c r="T91" i="7"/>
  <c r="T83" i="7"/>
  <c r="T236" i="7"/>
  <c r="N153" i="7"/>
  <c r="H239" i="7"/>
  <c r="T102" i="7"/>
  <c r="H53" i="7"/>
  <c r="N16" i="7"/>
  <c r="N39" i="7"/>
  <c r="K78" i="7"/>
  <c r="K229" i="7"/>
  <c r="Q244" i="7"/>
  <c r="K272" i="7"/>
  <c r="K22" i="7"/>
  <c r="K184" i="7"/>
  <c r="Q154" i="7"/>
  <c r="Q111" i="7"/>
  <c r="Q23" i="7"/>
  <c r="Q70" i="7"/>
  <c r="Q61" i="7"/>
  <c r="K63" i="7"/>
  <c r="K236" i="7"/>
  <c r="H95" i="7"/>
  <c r="Q16" i="7"/>
  <c r="N180" i="7"/>
  <c r="K266" i="7"/>
  <c r="Q211" i="7"/>
  <c r="Q120" i="7"/>
  <c r="X90" i="7"/>
  <c r="X81" i="7"/>
  <c r="X270" i="7"/>
  <c r="Q270" i="7"/>
  <c r="X260" i="7"/>
  <c r="Q260" i="7"/>
  <c r="X83" i="7"/>
  <c r="X180" i="7"/>
  <c r="K196" i="7"/>
  <c r="X196" i="7"/>
  <c r="X264" i="7"/>
  <c r="X36" i="7"/>
  <c r="H111" i="7"/>
  <c r="H81" i="7"/>
  <c r="H134" i="7"/>
  <c r="H208" i="7"/>
  <c r="N272" i="7"/>
  <c r="H264" i="7"/>
  <c r="N85" i="7"/>
  <c r="K31" i="7"/>
  <c r="K134" i="7"/>
  <c r="K142" i="7"/>
  <c r="Q91" i="7"/>
  <c r="Q156" i="7"/>
  <c r="K208" i="7"/>
  <c r="Q175" i="7"/>
  <c r="Q237" i="7"/>
  <c r="T253" i="7"/>
  <c r="X22" i="7"/>
  <c r="X181" i="7"/>
  <c r="X31" i="7"/>
  <c r="X253" i="7"/>
  <c r="X176" i="7"/>
  <c r="X273" i="7"/>
  <c r="X156" i="7"/>
  <c r="K200" i="7"/>
  <c r="X200" i="7"/>
  <c r="X53" i="7"/>
  <c r="X16" i="7"/>
  <c r="X215" i="7"/>
  <c r="Q114" i="7"/>
  <c r="X114" i="7"/>
  <c r="X177" i="7"/>
  <c r="K177" i="7"/>
  <c r="K210" i="7"/>
  <c r="X210" i="7"/>
  <c r="N184" i="7"/>
  <c r="X184" i="7"/>
  <c r="H25" i="7"/>
  <c r="T181" i="7"/>
  <c r="N136" i="7"/>
  <c r="H120" i="7"/>
  <c r="N175" i="7"/>
  <c r="T53" i="7"/>
  <c r="K102" i="7"/>
  <c r="Q36" i="7"/>
  <c r="Q155" i="7"/>
  <c r="K54" i="7"/>
  <c r="H236" i="7"/>
  <c r="T155" i="7"/>
  <c r="H277" i="7"/>
  <c r="T23" i="7"/>
  <c r="T244" i="7"/>
  <c r="T136" i="7"/>
  <c r="T208" i="7"/>
  <c r="T272" i="7"/>
  <c r="T264" i="7"/>
  <c r="T85" i="7"/>
  <c r="H102" i="7"/>
  <c r="K65" i="7"/>
  <c r="K249" i="7"/>
  <c r="Q277" i="7"/>
  <c r="Q190" i="7"/>
  <c r="N259" i="7"/>
  <c r="N54" i="7"/>
  <c r="Q210" i="7"/>
  <c r="T142" i="7"/>
  <c r="H197" i="7"/>
  <c r="Q208" i="7"/>
  <c r="Q153" i="7"/>
  <c r="K175" i="7"/>
  <c r="H22" i="7"/>
  <c r="X194" i="7"/>
  <c r="K194" i="7"/>
  <c r="X64" i="7"/>
  <c r="X126" i="7"/>
  <c r="X125" i="7"/>
  <c r="K48" i="7"/>
  <c r="X48" i="7"/>
  <c r="X103" i="7"/>
  <c r="X137" i="7"/>
  <c r="H237" i="7"/>
  <c r="N176" i="7"/>
  <c r="N70" i="7"/>
  <c r="T63" i="7"/>
  <c r="H153" i="7"/>
  <c r="T266" i="7"/>
  <c r="H143" i="7"/>
  <c r="H176" i="7"/>
  <c r="K215" i="7"/>
  <c r="Q39" i="7"/>
  <c r="Q136" i="7"/>
  <c r="Q85" i="7"/>
  <c r="Q143" i="7"/>
  <c r="X58" i="7"/>
  <c r="Q58" i="7"/>
  <c r="K250" i="7"/>
  <c r="X250" i="7"/>
  <c r="K37" i="7"/>
  <c r="N37" i="7"/>
  <c r="Q135" i="7"/>
  <c r="K5" i="7"/>
  <c r="K112" i="7"/>
  <c r="H212" i="7"/>
  <c r="H97" i="7"/>
  <c r="N75" i="7"/>
  <c r="Q75" i="7"/>
  <c r="K75" i="7"/>
  <c r="T97" i="7"/>
  <c r="T75" i="7"/>
  <c r="H75" i="7"/>
  <c r="Q97" i="7"/>
  <c r="K97" i="7"/>
  <c r="K30" i="7"/>
  <c r="Q30" i="7"/>
  <c r="N30" i="7"/>
  <c r="H30" i="7"/>
  <c r="T30" i="7"/>
  <c r="K212" i="7"/>
  <c r="T67" i="7"/>
  <c r="H159" i="7"/>
  <c r="N205" i="7"/>
  <c r="X205" i="7"/>
  <c r="N159" i="7"/>
  <c r="T159" i="7"/>
  <c r="N33" i="7"/>
  <c r="X33" i="7"/>
  <c r="K227" i="7"/>
  <c r="Q227" i="7"/>
  <c r="K35" i="7"/>
  <c r="Q35" i="7"/>
  <c r="K32" i="7"/>
  <c r="Q32" i="7"/>
  <c r="Q216" i="7"/>
  <c r="K216" i="7"/>
  <c r="K274" i="7"/>
  <c r="Q274" i="7"/>
  <c r="Q161" i="7"/>
  <c r="K161" i="7"/>
  <c r="Q21" i="7"/>
  <c r="K21" i="7"/>
  <c r="K109" i="7"/>
  <c r="Q109" i="7"/>
  <c r="Q159" i="7"/>
  <c r="K159" i="7"/>
  <c r="K12" i="7"/>
  <c r="Q12" i="7"/>
  <c r="K107" i="7"/>
  <c r="Q107" i="7"/>
  <c r="N67" i="7"/>
  <c r="K67" i="7"/>
  <c r="Q67" i="7"/>
  <c r="K106" i="7"/>
  <c r="Q106" i="7"/>
  <c r="K69" i="7"/>
  <c r="Q69" i="7"/>
  <c r="Q47" i="7"/>
  <c r="K47" i="7"/>
  <c r="K9" i="7"/>
  <c r="Q9" i="7"/>
  <c r="Q13" i="7"/>
  <c r="K13" i="7"/>
  <c r="K187" i="7"/>
  <c r="Q187" i="7"/>
  <c r="Q271" i="7"/>
  <c r="K271" i="7"/>
  <c r="K29" i="7"/>
  <c r="Q29" i="7"/>
  <c r="K46" i="7"/>
  <c r="Q46" i="7"/>
  <c r="K8" i="7"/>
  <c r="Q8" i="7"/>
  <c r="K202" i="7"/>
  <c r="Q202" i="7"/>
  <c r="K28" i="7"/>
  <c r="Q28" i="7"/>
  <c r="K7" i="7"/>
  <c r="Q7" i="7"/>
  <c r="T231" i="7"/>
  <c r="K231" i="7"/>
  <c r="Q231" i="7"/>
  <c r="H33" i="7"/>
  <c r="Q33" i="7"/>
  <c r="K33" i="7"/>
  <c r="K20" i="7"/>
  <c r="Q20" i="7"/>
  <c r="Q19" i="7"/>
  <c r="K19" i="7"/>
  <c r="H214" i="7"/>
  <c r="K214" i="7"/>
  <c r="Q214" i="7"/>
  <c r="Q201" i="7"/>
  <c r="K201" i="7"/>
  <c r="Q248" i="7"/>
  <c r="K248" i="7"/>
  <c r="K198" i="7"/>
  <c r="Q198" i="7"/>
  <c r="T205" i="7"/>
  <c r="K205" i="7"/>
  <c r="Q205" i="7"/>
  <c r="H205" i="7"/>
  <c r="H67" i="7"/>
  <c r="N214" i="7"/>
  <c r="T33" i="7"/>
  <c r="N231" i="7"/>
  <c r="H231" i="7"/>
  <c r="H107" i="7"/>
  <c r="N107" i="7"/>
  <c r="T107" i="7"/>
  <c r="N202" i="7"/>
  <c r="H202" i="7"/>
  <c r="T202" i="7"/>
  <c r="H109" i="7"/>
  <c r="T109" i="7"/>
  <c r="N109" i="7"/>
  <c r="H35" i="7"/>
  <c r="T35" i="7"/>
  <c r="N35" i="7"/>
  <c r="N187" i="7"/>
  <c r="H187" i="7"/>
  <c r="T187" i="7"/>
  <c r="N271" i="7"/>
  <c r="H271" i="7"/>
  <c r="T271" i="7"/>
  <c r="N69" i="7"/>
  <c r="H69" i="7"/>
  <c r="T69" i="7"/>
  <c r="T32" i="7"/>
  <c r="H32" i="7"/>
  <c r="N32" i="7"/>
  <c r="T47" i="7"/>
  <c r="H47" i="7"/>
  <c r="N47" i="7"/>
  <c r="H9" i="7"/>
  <c r="T9" i="7"/>
  <c r="N9" i="7"/>
  <c r="N29" i="7"/>
  <c r="H29" i="7"/>
  <c r="T29" i="7"/>
  <c r="T46" i="7"/>
  <c r="H46" i="7"/>
  <c r="N46" i="7"/>
  <c r="H8" i="7"/>
  <c r="N8" i="7"/>
  <c r="T8" i="7"/>
  <c r="N106" i="7"/>
  <c r="H106" i="7"/>
  <c r="T106" i="7"/>
  <c r="N21" i="7"/>
  <c r="H21" i="7"/>
  <c r="T21" i="7"/>
  <c r="N28" i="7"/>
  <c r="H28" i="7"/>
  <c r="T28" i="7"/>
  <c r="N7" i="7"/>
  <c r="H7" i="7"/>
  <c r="T7" i="7"/>
  <c r="T20" i="7"/>
  <c r="H20" i="7"/>
  <c r="N20" i="7"/>
  <c r="H216" i="7"/>
  <c r="T216" i="7"/>
  <c r="N216" i="7"/>
  <c r="H248" i="7"/>
  <c r="T248" i="7"/>
  <c r="N248" i="7"/>
  <c r="T161" i="7"/>
  <c r="H161" i="7"/>
  <c r="N161" i="7"/>
  <c r="N19" i="7"/>
  <c r="T19" i="7"/>
  <c r="H19" i="7"/>
  <c r="H274" i="7"/>
  <c r="N274" i="7"/>
  <c r="T274" i="7"/>
  <c r="N198" i="7"/>
  <c r="H198" i="7"/>
  <c r="T198" i="7"/>
  <c r="H227" i="7"/>
  <c r="T227" i="7"/>
  <c r="N227" i="7"/>
  <c r="T201" i="7"/>
  <c r="H201" i="7"/>
  <c r="N201" i="7"/>
  <c r="N13" i="7"/>
  <c r="T13" i="7"/>
  <c r="H13" i="7"/>
  <c r="T12" i="7"/>
  <c r="N12" i="7"/>
  <c r="H12" i="7"/>
  <c r="E278" i="4" l="1"/>
  <c r="E273" i="4"/>
  <c r="E237" i="4"/>
  <c r="E266" i="4"/>
  <c r="E66" i="4"/>
  <c r="V273" i="4"/>
  <c r="V237" i="4"/>
  <c r="V266" i="4"/>
  <c r="V66" i="4"/>
  <c r="AD16" i="4"/>
  <c r="AG120" i="4"/>
  <c r="AG121" i="4" l="1"/>
  <c r="AG119" i="4"/>
  <c r="AD271" i="4"/>
  <c r="AE261" i="4"/>
  <c r="E3" i="4" l="1"/>
  <c r="E4" i="4"/>
  <c r="E5" i="4"/>
  <c r="E6" i="4"/>
  <c r="E7"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7" i="4"/>
  <c r="E69" i="4"/>
  <c r="E70" i="4"/>
  <c r="E71" i="4"/>
  <c r="E72" i="4"/>
  <c r="E73" i="4"/>
  <c r="E74" i="4"/>
  <c r="E75" i="4"/>
  <c r="E76" i="4"/>
  <c r="E77" i="4"/>
  <c r="E78" i="4"/>
  <c r="E79" i="4"/>
  <c r="E80" i="4"/>
  <c r="E81" i="4"/>
  <c r="E82" i="4"/>
  <c r="E83" i="4"/>
  <c r="E84" i="4"/>
  <c r="E85" i="4"/>
  <c r="E86" i="4"/>
  <c r="E87" i="4"/>
  <c r="E88" i="4"/>
  <c r="E89" i="4"/>
  <c r="E90" i="4"/>
  <c r="E91" i="4"/>
  <c r="E92" i="4"/>
  <c r="E94" i="4"/>
  <c r="E96" i="4"/>
  <c r="E97" i="4"/>
  <c r="E98" i="4"/>
  <c r="E99" i="4"/>
  <c r="E100" i="4"/>
  <c r="E101" i="4"/>
  <c r="E102" i="4"/>
  <c r="E103" i="4"/>
  <c r="E104" i="4"/>
  <c r="E105" i="4"/>
  <c r="E106" i="4"/>
  <c r="E107" i="4"/>
  <c r="E108" i="4"/>
  <c r="E109" i="4"/>
  <c r="E110" i="4"/>
  <c r="E111" i="4"/>
  <c r="E112" i="4"/>
  <c r="E113" i="4"/>
  <c r="E114" i="4"/>
  <c r="E115" i="4"/>
  <c r="E116" i="4"/>
  <c r="E117" i="4"/>
  <c r="E119" i="4"/>
  <c r="E118"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3" i="4"/>
  <c r="E154" i="4"/>
  <c r="E152"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1" i="4"/>
  <c r="E232" i="4"/>
  <c r="E233" i="4"/>
  <c r="E234" i="4"/>
  <c r="E235" i="4"/>
  <c r="E236" i="4"/>
  <c r="E238" i="4"/>
  <c r="E239" i="4"/>
  <c r="E240" i="4"/>
  <c r="E241" i="4"/>
  <c r="E242" i="4"/>
  <c r="E243" i="4"/>
  <c r="E244" i="4"/>
  <c r="E245" i="4"/>
  <c r="E246" i="4"/>
  <c r="E247" i="4"/>
  <c r="E248" i="4"/>
  <c r="E249" i="4"/>
  <c r="E250" i="4"/>
  <c r="E251" i="4"/>
  <c r="E252" i="4"/>
  <c r="E253" i="4"/>
  <c r="E254" i="4"/>
  <c r="E255" i="4"/>
  <c r="E256" i="4"/>
  <c r="E257" i="4"/>
  <c r="E258" i="4"/>
  <c r="E259" i="4"/>
  <c r="E260" i="4"/>
  <c r="E261" i="4"/>
  <c r="E262" i="4"/>
  <c r="E263" i="4"/>
  <c r="E264" i="4"/>
  <c r="E265" i="4"/>
  <c r="E267" i="4"/>
  <c r="E268" i="4"/>
  <c r="E269" i="4"/>
  <c r="E270" i="4"/>
  <c r="E271" i="4"/>
  <c r="E272" i="4"/>
  <c r="E274" i="4"/>
  <c r="E275" i="4"/>
  <c r="E276" i="4"/>
  <c r="E277" i="4"/>
  <c r="E2" i="4"/>
  <c r="AD6" i="4" l="1"/>
  <c r="Z24" i="4"/>
  <c r="Z98" i="4"/>
  <c r="Z175" i="4"/>
  <c r="Z239" i="4"/>
  <c r="Z277" i="4"/>
  <c r="Z49" i="4"/>
  <c r="Z76" i="4"/>
  <c r="Z22" i="4"/>
  <c r="Z39" i="4"/>
  <c r="Z45" i="4"/>
  <c r="Z187" i="4"/>
  <c r="Z20" i="4"/>
  <c r="Z71" i="4"/>
  <c r="Z188" i="4"/>
  <c r="Z29" i="4"/>
  <c r="Z35" i="4"/>
  <c r="Z78" i="4"/>
  <c r="Z92" i="4"/>
  <c r="Z111" i="4"/>
  <c r="Z117" i="4"/>
  <c r="Z139" i="4"/>
  <c r="Z144" i="4"/>
  <c r="Z143" i="4"/>
  <c r="Z147" i="4"/>
  <c r="Z171" i="4"/>
  <c r="Z178" i="4"/>
  <c r="Z200" i="4"/>
  <c r="Z216" i="4"/>
  <c r="Z220" i="4"/>
  <c r="Z264" i="4"/>
  <c r="Z267" i="4"/>
  <c r="Z80" i="4"/>
  <c r="Z23" i="4"/>
  <c r="Z100" i="4"/>
  <c r="Z104" i="4"/>
  <c r="Z70" i="4"/>
  <c r="Z6" i="4"/>
  <c r="Z11" i="4"/>
  <c r="Z44" i="4"/>
  <c r="Z72" i="4"/>
  <c r="Z84" i="4"/>
  <c r="Z124" i="4"/>
  <c r="Z129" i="4"/>
  <c r="Z138" i="4"/>
  <c r="Z153" i="4"/>
  <c r="Z154" i="4"/>
  <c r="Z152" i="4"/>
  <c r="Z164" i="4"/>
  <c r="Z203" i="4"/>
  <c r="Z209" i="4"/>
  <c r="Z222" i="4"/>
  <c r="Z224" i="4"/>
  <c r="Z229" i="4"/>
  <c r="Z233" i="4"/>
  <c r="Z240" i="4"/>
  <c r="Z242" i="4"/>
  <c r="Z251" i="4"/>
  <c r="Z269" i="4"/>
  <c r="Z270" i="4"/>
  <c r="Z271" i="4"/>
  <c r="Z115" i="4"/>
  <c r="Z26" i="4"/>
  <c r="Z180" i="4"/>
  <c r="Z42" i="4"/>
  <c r="Z236" i="4"/>
  <c r="Z9" i="4"/>
  <c r="Z48" i="4"/>
  <c r="Z93" i="4"/>
  <c r="Z63" i="4"/>
  <c r="Z5" i="4"/>
  <c r="Z7" i="4"/>
  <c r="Z10" i="4"/>
  <c r="Z34" i="4"/>
  <c r="Z55" i="4"/>
  <c r="Z69" i="4"/>
  <c r="Z83" i="4"/>
  <c r="Z85" i="4"/>
  <c r="Z90" i="4"/>
  <c r="Z97" i="4"/>
  <c r="Z120" i="4"/>
  <c r="Z121" i="4"/>
  <c r="Z122" i="4"/>
  <c r="Z131" i="4"/>
  <c r="Z150" i="4"/>
  <c r="Z168" i="4"/>
  <c r="Z179" i="4"/>
  <c r="Z204" i="4"/>
  <c r="Z219" i="4"/>
  <c r="Z261" i="4"/>
  <c r="Z21" i="4"/>
  <c r="Z53" i="4"/>
  <c r="Z87" i="4"/>
  <c r="Z163" i="4"/>
  <c r="Z146" i="4"/>
  <c r="Z126" i="4"/>
  <c r="Z148" i="4"/>
  <c r="Z135" i="4"/>
  <c r="Z41" i="4"/>
  <c r="Z250" i="4"/>
  <c r="Z94" i="4"/>
  <c r="Z12" i="4"/>
  <c r="Z73" i="4"/>
  <c r="Z110" i="4"/>
  <c r="Z130" i="4"/>
  <c r="Z218" i="4"/>
  <c r="Z223" i="4"/>
  <c r="Z260" i="4"/>
  <c r="Z30" i="4"/>
  <c r="Z247" i="4"/>
  <c r="Z189" i="4"/>
  <c r="Z234" i="4"/>
  <c r="Z43" i="4"/>
  <c r="Z46" i="4"/>
  <c r="Z47" i="4"/>
  <c r="Z81" i="4"/>
  <c r="Z86" i="4"/>
  <c r="Z37" i="4"/>
  <c r="Z60" i="4"/>
  <c r="Z67" i="4"/>
  <c r="Z106" i="4"/>
  <c r="Z156" i="4"/>
  <c r="Z173" i="4"/>
  <c r="Z107" i="4"/>
  <c r="Z114" i="4"/>
  <c r="Z119" i="4"/>
  <c r="Z118" i="4"/>
  <c r="Z74" i="4"/>
  <c r="Z75" i="4"/>
  <c r="Z112" i="4"/>
  <c r="Z155" i="4"/>
  <c r="Z157" i="4"/>
  <c r="Z167" i="4"/>
  <c r="Z183" i="4"/>
  <c r="Z213" i="4"/>
  <c r="Z241" i="4"/>
  <c r="Z141" i="4"/>
  <c r="Z16" i="4"/>
  <c r="Z17" i="4"/>
  <c r="Z206" i="4"/>
  <c r="Z132" i="4"/>
  <c r="Z232" i="4"/>
  <c r="Z38" i="4"/>
  <c r="Z149" i="4"/>
  <c r="Z212" i="4"/>
  <c r="Z243" i="4"/>
  <c r="Z227" i="4"/>
  <c r="Z82" i="4"/>
  <c r="Z221" i="4"/>
  <c r="Z50" i="4"/>
  <c r="Z109" i="4"/>
  <c r="Z210" i="4"/>
  <c r="Z32" i="4"/>
  <c r="Z181" i="4"/>
  <c r="Z253" i="4"/>
  <c r="Z15" i="4"/>
  <c r="Z40" i="4"/>
  <c r="Z77" i="4"/>
  <c r="Z123" i="4"/>
  <c r="Z207" i="4"/>
  <c r="Z182" i="4"/>
  <c r="Z205" i="4"/>
  <c r="Z4" i="4"/>
  <c r="Z196" i="4"/>
  <c r="Z231" i="4"/>
  <c r="Z256" i="4"/>
  <c r="Z252" i="4"/>
  <c r="Z52" i="4"/>
  <c r="Z184" i="4"/>
  <c r="Z159" i="4"/>
  <c r="Z217" i="4"/>
  <c r="Z54" i="4"/>
  <c r="Z192" i="4"/>
  <c r="Z64" i="4"/>
  <c r="Z170" i="4"/>
  <c r="Z160" i="4"/>
  <c r="Z177" i="4"/>
  <c r="Z101" i="4"/>
  <c r="Z136" i="4"/>
  <c r="Z19" i="4"/>
  <c r="Z33" i="4"/>
  <c r="Z226" i="4"/>
  <c r="Z202" i="4"/>
  <c r="Z194" i="4"/>
  <c r="Z246" i="4"/>
  <c r="Z142" i="4"/>
  <c r="Z133" i="4"/>
  <c r="Z58" i="4"/>
  <c r="Z127" i="4"/>
  <c r="Z137" i="4"/>
  <c r="Z18" i="4"/>
  <c r="Z161" i="4"/>
  <c r="Z25" i="4"/>
  <c r="Z190" i="4"/>
  <c r="Z265" i="4"/>
  <c r="Z36" i="4"/>
  <c r="Z134" i="4"/>
  <c r="Z186" i="4"/>
  <c r="Z51" i="4"/>
  <c r="Z259" i="4"/>
  <c r="Z151" i="4"/>
  <c r="Z61" i="4"/>
  <c r="Z185" i="4"/>
  <c r="Z214" i="4"/>
  <c r="Z276" i="4"/>
  <c r="Z62" i="4"/>
  <c r="Z140" i="4"/>
  <c r="Z165" i="4"/>
  <c r="Z116" i="4"/>
  <c r="Z201" i="4"/>
  <c r="Z96" i="4"/>
  <c r="Z238" i="4"/>
  <c r="Z268" i="4"/>
  <c r="Z89" i="4"/>
  <c r="Z245" i="4"/>
  <c r="Z172" i="4"/>
  <c r="Z199" i="4"/>
  <c r="Z28" i="4"/>
  <c r="Z88" i="4"/>
  <c r="Z258" i="4"/>
  <c r="Z113" i="4"/>
  <c r="Z195" i="4"/>
  <c r="Z274" i="4"/>
  <c r="Z275" i="4"/>
  <c r="Z272" i="4"/>
  <c r="Z197" i="4"/>
  <c r="Z235" i="4"/>
  <c r="Z198" i="4"/>
  <c r="Z208" i="4"/>
  <c r="Z211" i="4"/>
  <c r="Z254" i="4"/>
  <c r="Z166" i="4"/>
  <c r="Z108" i="4"/>
  <c r="Z3" i="4"/>
  <c r="Z225" i="4"/>
  <c r="Z65" i="4"/>
  <c r="Z102" i="4"/>
  <c r="Z103" i="4"/>
  <c r="Z27" i="4"/>
  <c r="Z169" i="4"/>
  <c r="Z79" i="4"/>
  <c r="Z2" i="4"/>
  <c r="Z57" i="4"/>
  <c r="Z162" i="4"/>
  <c r="Z248" i="4"/>
  <c r="Z257" i="4"/>
  <c r="Z249" i="4"/>
  <c r="Z56" i="4"/>
  <c r="Z59" i="4"/>
  <c r="Z31" i="4"/>
  <c r="Z91" i="4"/>
  <c r="Z99" i="4"/>
  <c r="Z105" i="4"/>
  <c r="Z125" i="4"/>
  <c r="Z158" i="4"/>
  <c r="Z174" i="4"/>
  <c r="Z176" i="4"/>
  <c r="Z191" i="4"/>
  <c r="Z228" i="4"/>
  <c r="Z255" i="4"/>
  <c r="Z263" i="4"/>
  <c r="Z13" i="4"/>
  <c r="Z14" i="4"/>
  <c r="Z262" i="4"/>
  <c r="Z128" i="4"/>
  <c r="Z145" i="4"/>
  <c r="Z193" i="4"/>
  <c r="Z215" i="4"/>
  <c r="Z68" i="4"/>
  <c r="Z95" i="4"/>
  <c r="Z8" i="4"/>
  <c r="Z230" i="4"/>
  <c r="Z278" i="4"/>
  <c r="Z244" i="4"/>
  <c r="V188" i="4" l="1"/>
  <c r="V144" i="4"/>
  <c r="V264" i="4"/>
  <c r="V11" i="4"/>
  <c r="V154" i="4"/>
  <c r="V233" i="4"/>
  <c r="V26" i="4"/>
  <c r="V5" i="4"/>
  <c r="V90" i="4"/>
  <c r="V179" i="4"/>
  <c r="V146" i="4"/>
  <c r="V73" i="4"/>
  <c r="V189" i="4"/>
  <c r="V60" i="4"/>
  <c r="V118" i="4"/>
  <c r="V213" i="4"/>
  <c r="V38" i="4"/>
  <c r="V109" i="4"/>
  <c r="V123" i="4"/>
  <c r="V252" i="4"/>
  <c r="V170" i="4"/>
  <c r="V202" i="4"/>
  <c r="V18" i="4"/>
  <c r="V51" i="4"/>
  <c r="V140" i="4"/>
  <c r="V245" i="4"/>
  <c r="V274" i="4"/>
  <c r="V254" i="4"/>
  <c r="V27" i="4"/>
  <c r="V249" i="4"/>
  <c r="V158" i="4"/>
  <c r="V14" i="4"/>
  <c r="V8" i="4"/>
  <c r="V49" i="4"/>
  <c r="V171" i="4"/>
  <c r="V203" i="4"/>
  <c r="V121" i="4"/>
  <c r="V218" i="4"/>
  <c r="V29" i="4"/>
  <c r="V143" i="4"/>
  <c r="V267" i="4"/>
  <c r="V44" i="4"/>
  <c r="V152" i="4"/>
  <c r="V240" i="4"/>
  <c r="V180" i="4"/>
  <c r="V7" i="4"/>
  <c r="V97" i="4"/>
  <c r="V204" i="4"/>
  <c r="V126" i="4"/>
  <c r="V110" i="4"/>
  <c r="V234" i="4"/>
  <c r="V67" i="4"/>
  <c r="V74" i="4"/>
  <c r="V241" i="4"/>
  <c r="V149" i="4"/>
  <c r="V210" i="4"/>
  <c r="V207" i="4"/>
  <c r="V52" i="4"/>
  <c r="V160" i="4"/>
  <c r="V194" i="4"/>
  <c r="V161" i="4"/>
  <c r="V259" i="4"/>
  <c r="V165" i="4"/>
  <c r="V172" i="4"/>
  <c r="V275" i="4"/>
  <c r="V166" i="4"/>
  <c r="V169" i="4"/>
  <c r="V56" i="4"/>
  <c r="V174" i="4"/>
  <c r="V262" i="4"/>
  <c r="V230" i="4"/>
  <c r="V76" i="4"/>
  <c r="V23" i="4"/>
  <c r="V251" i="4"/>
  <c r="V34" i="4"/>
  <c r="V135" i="4"/>
  <c r="V35" i="4"/>
  <c r="V147" i="4"/>
  <c r="V80" i="4"/>
  <c r="V72" i="4"/>
  <c r="V164" i="4"/>
  <c r="V242" i="4"/>
  <c r="V42" i="4"/>
  <c r="V10" i="4"/>
  <c r="V120" i="4"/>
  <c r="V219" i="4"/>
  <c r="V148" i="4"/>
  <c r="V130" i="4"/>
  <c r="V43" i="4"/>
  <c r="V106" i="4"/>
  <c r="V75" i="4"/>
  <c r="V141" i="4"/>
  <c r="V212" i="4"/>
  <c r="V32" i="4"/>
  <c r="V182" i="4"/>
  <c r="V184" i="4"/>
  <c r="V177" i="4"/>
  <c r="V246" i="4"/>
  <c r="V25" i="4"/>
  <c r="V151" i="4"/>
  <c r="V116" i="4"/>
  <c r="V199" i="4"/>
  <c r="V272" i="4"/>
  <c r="V108" i="4"/>
  <c r="V79" i="4"/>
  <c r="V59" i="4"/>
  <c r="V176" i="4"/>
  <c r="V128" i="4"/>
  <c r="V278" i="4"/>
  <c r="V22" i="4"/>
  <c r="V78" i="4"/>
  <c r="V84" i="4"/>
  <c r="V236" i="4"/>
  <c r="V261" i="4"/>
  <c r="V92" i="4"/>
  <c r="V178" i="4"/>
  <c r="V100" i="4"/>
  <c r="V124" i="4"/>
  <c r="V209" i="4"/>
  <c r="V269" i="4"/>
  <c r="V9" i="4"/>
  <c r="V55" i="4"/>
  <c r="V122" i="4"/>
  <c r="V21" i="4"/>
  <c r="V41" i="4"/>
  <c r="V223" i="4"/>
  <c r="V47" i="4"/>
  <c r="V173" i="4"/>
  <c r="V155" i="4"/>
  <c r="V17" i="4"/>
  <c r="V227" i="4"/>
  <c r="V253" i="4"/>
  <c r="V4" i="4"/>
  <c r="V217" i="4"/>
  <c r="V136" i="4"/>
  <c r="V133" i="4"/>
  <c r="V265" i="4"/>
  <c r="V185" i="4"/>
  <c r="V96" i="4"/>
  <c r="V88" i="4"/>
  <c r="V235" i="4"/>
  <c r="V225" i="4"/>
  <c r="V57" i="4"/>
  <c r="V91" i="4"/>
  <c r="V228" i="4"/>
  <c r="V193" i="4"/>
  <c r="V98" i="4"/>
  <c r="V45" i="4"/>
  <c r="V71" i="4"/>
  <c r="V6" i="4"/>
  <c r="V115" i="4"/>
  <c r="V168" i="4"/>
  <c r="V247" i="4"/>
  <c r="V183" i="4"/>
  <c r="V111" i="4"/>
  <c r="V200" i="4"/>
  <c r="V104" i="4"/>
  <c r="V129" i="4"/>
  <c r="V222" i="4"/>
  <c r="V270" i="4"/>
  <c r="V48" i="4"/>
  <c r="V69" i="4"/>
  <c r="V131" i="4"/>
  <c r="V53" i="4"/>
  <c r="V250" i="4"/>
  <c r="V260" i="4"/>
  <c r="V81" i="4"/>
  <c r="V107" i="4"/>
  <c r="V157" i="4"/>
  <c r="V206" i="4"/>
  <c r="V82" i="4"/>
  <c r="V15" i="4"/>
  <c r="V196" i="4"/>
  <c r="V54" i="4"/>
  <c r="V19" i="4"/>
  <c r="V58" i="4"/>
  <c r="V36" i="4"/>
  <c r="V214" i="4"/>
  <c r="V238" i="4"/>
  <c r="V258" i="4"/>
  <c r="V198" i="4"/>
  <c r="V65" i="4"/>
  <c r="V162" i="4"/>
  <c r="V99" i="4"/>
  <c r="V255" i="4"/>
  <c r="V215" i="4"/>
  <c r="V175" i="4"/>
  <c r="V187" i="4"/>
  <c r="V139" i="4"/>
  <c r="V153" i="4"/>
  <c r="V63" i="4"/>
  <c r="V12" i="4"/>
  <c r="V37" i="4"/>
  <c r="V50" i="4"/>
  <c r="V117" i="4"/>
  <c r="V216" i="4"/>
  <c r="V70" i="4"/>
  <c r="V138" i="4"/>
  <c r="V224" i="4"/>
  <c r="V271" i="4"/>
  <c r="V93" i="4"/>
  <c r="V83" i="4"/>
  <c r="V150" i="4"/>
  <c r="V87" i="4"/>
  <c r="V94" i="4"/>
  <c r="V30" i="4"/>
  <c r="V86" i="4"/>
  <c r="V114" i="4"/>
  <c r="V167" i="4"/>
  <c r="V132" i="4"/>
  <c r="V221" i="4"/>
  <c r="V40" i="4"/>
  <c r="V231" i="4"/>
  <c r="V192" i="4"/>
  <c r="V33" i="4"/>
  <c r="V127" i="4"/>
  <c r="V134" i="4"/>
  <c r="V276" i="4"/>
  <c r="V268" i="4"/>
  <c r="V113" i="4"/>
  <c r="V208" i="4"/>
  <c r="V102" i="4"/>
  <c r="V248" i="4"/>
  <c r="V105" i="4"/>
  <c r="V263" i="4"/>
  <c r="V68" i="4"/>
  <c r="V239" i="4"/>
  <c r="V20" i="4"/>
  <c r="V220" i="4"/>
  <c r="V229" i="4"/>
  <c r="V85" i="4"/>
  <c r="V163" i="4"/>
  <c r="V119" i="4"/>
  <c r="V156" i="4"/>
  <c r="V256" i="4"/>
  <c r="V186" i="4"/>
  <c r="V211" i="4"/>
  <c r="V13" i="4"/>
  <c r="V226" i="4"/>
  <c r="V244" i="4"/>
  <c r="V112" i="4"/>
  <c r="V159" i="4"/>
  <c r="V61" i="4"/>
  <c r="V3" i="4"/>
  <c r="V145" i="4"/>
  <c r="V77" i="4"/>
  <c r="V46" i="4"/>
  <c r="V16" i="4"/>
  <c r="V64" i="4"/>
  <c r="V62" i="4"/>
  <c r="V103" i="4"/>
  <c r="V95" i="4"/>
  <c r="V89" i="4"/>
  <c r="V39" i="4"/>
  <c r="V195" i="4"/>
  <c r="V205" i="4"/>
  <c r="V232" i="4"/>
  <c r="V101" i="4"/>
  <c r="V201" i="4"/>
  <c r="V2" i="4"/>
  <c r="V24" i="4"/>
  <c r="V257" i="4"/>
  <c r="V277" i="4"/>
  <c r="V125" i="4"/>
  <c r="V197" i="4"/>
  <c r="V243" i="4"/>
  <c r="V181" i="4"/>
  <c r="V142" i="4"/>
  <c r="V28" i="4"/>
  <c r="V31" i="4"/>
  <c r="V137" i="4"/>
  <c r="V190" i="4"/>
  <c r="V19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<sst xmlns="http://schemas.openxmlformats.org/spreadsheetml/2006/main" count="12155" uniqueCount="644">
  <si>
    <t>CAISO_Name</t>
  </si>
  <si>
    <t>Max_Voltage</t>
  </si>
  <si>
    <t>RPB_Acres</t>
  </si>
  <si>
    <t>TRP_Acres</t>
  </si>
  <si>
    <t>Perc_TRP</t>
  </si>
  <si>
    <t>TRP_MW</t>
  </si>
  <si>
    <t>CAISO Substation</t>
  </si>
  <si>
    <t>Voltage</t>
  </si>
  <si>
    <t>Out-of-CAISO Resource</t>
  </si>
  <si>
    <t>Resource Type</t>
  </si>
  <si>
    <t>Total (MW)</t>
  </si>
  <si>
    <t>Total (MW).1</t>
  </si>
  <si>
    <t>Total (MW).2</t>
  </si>
  <si>
    <t>Total (MW).3</t>
  </si>
  <si>
    <t>TotalRes(H)_Acres</t>
  </si>
  <si>
    <t>AcresTRPAvail</t>
  </si>
  <si>
    <t>MWTRPAvail</t>
  </si>
  <si>
    <t>Diff_TRP_2324TPP_Acres</t>
  </si>
  <si>
    <t>Diff_TRP_2324TPP_MW</t>
  </si>
  <si>
    <t>Diff_FullTRP_2324TPP_Acres</t>
  </si>
  <si>
    <t>Diff_FullTRP_2324TPP_MW</t>
  </si>
  <si>
    <t>Otay Mesa</t>
  </si>
  <si>
    <t>SAN DIEGO</t>
  </si>
  <si>
    <t>Bay Boulevard</t>
  </si>
  <si>
    <t>ECO</t>
  </si>
  <si>
    <t>GREATER IMPERIAL</t>
  </si>
  <si>
    <t>Solar</t>
  </si>
  <si>
    <t>Miguel</t>
  </si>
  <si>
    <t>Silvergate</t>
  </si>
  <si>
    <t>Imperial Valley</t>
  </si>
  <si>
    <t>Ocotillo</t>
  </si>
  <si>
    <t>North Gila</t>
  </si>
  <si>
    <t>Old Town</t>
  </si>
  <si>
    <t>Mission</t>
  </si>
  <si>
    <t>Suncrest</t>
  </si>
  <si>
    <t>Kearny</t>
  </si>
  <si>
    <t>Penasquitos</t>
  </si>
  <si>
    <t>Hoodoo Wash</t>
  </si>
  <si>
    <t>Palomar</t>
  </si>
  <si>
    <t>Escondido</t>
  </si>
  <si>
    <t>Encina</t>
  </si>
  <si>
    <t>IID System</t>
  </si>
  <si>
    <t>Yes</t>
  </si>
  <si>
    <t>San Luis Rey</t>
  </si>
  <si>
    <t>Hassayampa</t>
  </si>
  <si>
    <t>San Onofre</t>
  </si>
  <si>
    <t>GREATER LA METRO</t>
  </si>
  <si>
    <t>Palo Verde</t>
  </si>
  <si>
    <t>Talega</t>
  </si>
  <si>
    <t>Delaney</t>
  </si>
  <si>
    <t>Capistrano</t>
  </si>
  <si>
    <t>Trabuco</t>
  </si>
  <si>
    <t>Colorado River</t>
  </si>
  <si>
    <t>RIVERSIDE</t>
  </si>
  <si>
    <t>BlytheSC 161 kV</t>
  </si>
  <si>
    <t>Santiago</t>
  </si>
  <si>
    <t>Viejo</t>
  </si>
  <si>
    <t>Ellis</t>
  </si>
  <si>
    <t>Redbluff</t>
  </si>
  <si>
    <t>Johanna</t>
  </si>
  <si>
    <t>Valley</t>
  </si>
  <si>
    <t>Lee Lake (Proposed)</t>
  </si>
  <si>
    <t>Alamitos</t>
  </si>
  <si>
    <t>Harborgen</t>
  </si>
  <si>
    <t>Barre</t>
  </si>
  <si>
    <t>Lewis</t>
  </si>
  <si>
    <t>Villa Park</t>
  </si>
  <si>
    <t>Arcogen</t>
  </si>
  <si>
    <t>Hinson</t>
  </si>
  <si>
    <t>Serrano</t>
  </si>
  <si>
    <t>Del Amo</t>
  </si>
  <si>
    <t>Redondo</t>
  </si>
  <si>
    <t>Kern</t>
  </si>
  <si>
    <t>La Fresa</t>
  </si>
  <si>
    <t>Lighthipe</t>
  </si>
  <si>
    <t>El Nido</t>
  </si>
  <si>
    <t>Chevmain</t>
  </si>
  <si>
    <t>El Segundo</t>
  </si>
  <si>
    <t>Center</t>
  </si>
  <si>
    <t>Devers</t>
  </si>
  <si>
    <t>Olinda</t>
  </si>
  <si>
    <t>El Casco</t>
  </si>
  <si>
    <t>Laguna Bell</t>
  </si>
  <si>
    <t>Chino</t>
  </si>
  <si>
    <t>La Cienega</t>
  </si>
  <si>
    <t>Mira Loma</t>
  </si>
  <si>
    <t>Walnut</t>
  </si>
  <si>
    <t>Mesa (SCE)</t>
  </si>
  <si>
    <t>Vista</t>
  </si>
  <si>
    <t>San Bernardino</t>
  </si>
  <si>
    <t>Rancho Vista</t>
  </si>
  <si>
    <t>Etiwanda</t>
  </si>
  <si>
    <t>Rio Hondo</t>
  </si>
  <si>
    <t>Padua</t>
  </si>
  <si>
    <t>Goodrich</t>
  </si>
  <si>
    <t>Mandalay</t>
  </si>
  <si>
    <t>Gould</t>
  </si>
  <si>
    <t>Moorpark</t>
  </si>
  <si>
    <t>Santa Clara</t>
  </si>
  <si>
    <t>Sylmar</t>
  </si>
  <si>
    <t>Olive</t>
  </si>
  <si>
    <t>Lugo</t>
  </si>
  <si>
    <t>GREATER KRAMER</t>
  </si>
  <si>
    <t>Saugus</t>
  </si>
  <si>
    <t>Pardee</t>
  </si>
  <si>
    <t>Goleta</t>
  </si>
  <si>
    <t>Vincent</t>
  </si>
  <si>
    <t>Victor</t>
  </si>
  <si>
    <t>Calcite</t>
  </si>
  <si>
    <t>Roadway</t>
  </si>
  <si>
    <t>Cabrillo</t>
  </si>
  <si>
    <t>SPGE</t>
  </si>
  <si>
    <t>Antelope</t>
  </si>
  <si>
    <t>GREATER TEHACHAPI</t>
  </si>
  <si>
    <t>Bailey</t>
  </si>
  <si>
    <t>Pisgah</t>
  </si>
  <si>
    <t>Whirlwind</t>
  </si>
  <si>
    <t>Coolwater</t>
  </si>
  <si>
    <t>Sisquoc</t>
  </si>
  <si>
    <t>Pastoria</t>
  </si>
  <si>
    <t>Kramer</t>
  </si>
  <si>
    <t>Mesa</t>
  </si>
  <si>
    <t>Windhub</t>
  </si>
  <si>
    <t>Wheeler Ridge</t>
  </si>
  <si>
    <t>Highwind</t>
  </si>
  <si>
    <t>Taft</t>
  </si>
  <si>
    <t>Mohave</t>
  </si>
  <si>
    <t>SNV ELDORADO DESERT</t>
  </si>
  <si>
    <t>Diablo</t>
  </si>
  <si>
    <t>Elk Hills</t>
  </si>
  <si>
    <t>Grimway</t>
  </si>
  <si>
    <t>San Luis Obispo</t>
  </si>
  <si>
    <t>Norco</t>
  </si>
  <si>
    <t>Lamont</t>
  </si>
  <si>
    <t>Mustang</t>
  </si>
  <si>
    <t>Stockdale</t>
  </si>
  <si>
    <t>Tevis</t>
  </si>
  <si>
    <t>Tupman</t>
  </si>
  <si>
    <t>Magunden</t>
  </si>
  <si>
    <t>Ransburg</t>
  </si>
  <si>
    <t>Westpark</t>
  </si>
  <si>
    <t>Rosedale</t>
  </si>
  <si>
    <t>Caliente</t>
  </si>
  <si>
    <t>Kern Power</t>
  </si>
  <si>
    <t>Temblor</t>
  </si>
  <si>
    <t>Bakersfield</t>
  </si>
  <si>
    <t>Renfro</t>
  </si>
  <si>
    <t>Columbus</t>
  </si>
  <si>
    <t>Midway</t>
  </si>
  <si>
    <t>California Water</t>
  </si>
  <si>
    <t>7th Standard</t>
  </si>
  <si>
    <t>Kern Oil</t>
  </si>
  <si>
    <t>Rio Bravo</t>
  </si>
  <si>
    <t>Sycamore</t>
  </si>
  <si>
    <t>Lerdo</t>
  </si>
  <si>
    <t>Shafter</t>
  </si>
  <si>
    <t>Ivanpah</t>
  </si>
  <si>
    <t>Templeton</t>
  </si>
  <si>
    <t>Poso Mountain</t>
  </si>
  <si>
    <t>Semitropic</t>
  </si>
  <si>
    <t>Goose Lake</t>
  </si>
  <si>
    <t>Primm</t>
  </si>
  <si>
    <t>Inyokern</t>
  </si>
  <si>
    <t>Cholame</t>
  </si>
  <si>
    <t>Smyrna</t>
  </si>
  <si>
    <t>Arco</t>
  </si>
  <si>
    <t>Vestal</t>
  </si>
  <si>
    <t>Sloan Canyon (fka Bob)</t>
  </si>
  <si>
    <t>Mead</t>
  </si>
  <si>
    <t>Alpaugh</t>
  </si>
  <si>
    <t>Avenal</t>
  </si>
  <si>
    <t>Sandy</t>
  </si>
  <si>
    <t>Trout Canyon (fka Crazy Eyes)</t>
  </si>
  <si>
    <t>Springville</t>
  </si>
  <si>
    <t>Corcoran</t>
  </si>
  <si>
    <t>Gates</t>
  </si>
  <si>
    <t>Carpenter Canyon (fka Gamebird)</t>
  </si>
  <si>
    <t>Pahrump</t>
  </si>
  <si>
    <t>Leprino Jct</t>
  </si>
  <si>
    <t>Henrietta</t>
  </si>
  <si>
    <t>Coburn</t>
  </si>
  <si>
    <t>GWF Hanford Sw Sta</t>
  </si>
  <si>
    <t>Rector</t>
  </si>
  <si>
    <t>Vista (VEA)</t>
  </si>
  <si>
    <t>Desert View</t>
  </si>
  <si>
    <t>Schindler</t>
  </si>
  <si>
    <t>Cantua</t>
  </si>
  <si>
    <t>Kingsburg</t>
  </si>
  <si>
    <t>Valley (VEA)</t>
  </si>
  <si>
    <t>Innovation</t>
  </si>
  <si>
    <t>Tranquility</t>
  </si>
  <si>
    <t>Helm</t>
  </si>
  <si>
    <t>Mc Mullin</t>
  </si>
  <si>
    <t>Reedley</t>
  </si>
  <si>
    <t>McCall</t>
  </si>
  <si>
    <t>Wahtoke</t>
  </si>
  <si>
    <t>Cheney</t>
  </si>
  <si>
    <t>Panoche</t>
  </si>
  <si>
    <t>Lathrop</t>
  </si>
  <si>
    <t>Malaga</t>
  </si>
  <si>
    <t>Kearney</t>
  </si>
  <si>
    <t>Sanger</t>
  </si>
  <si>
    <t>West Fresno</t>
  </si>
  <si>
    <t>Cal Ave</t>
  </si>
  <si>
    <t>Mendota</t>
  </si>
  <si>
    <t>Gregg</t>
  </si>
  <si>
    <t>Newhall</t>
  </si>
  <si>
    <t>Oro Loma</t>
  </si>
  <si>
    <t>Beatty</t>
  </si>
  <si>
    <t>Borden</t>
  </si>
  <si>
    <t>Los Banos</t>
  </si>
  <si>
    <t>Dairyland</t>
  </si>
  <si>
    <t>Quinto</t>
  </si>
  <si>
    <t>Le Grand</t>
  </si>
  <si>
    <t>Big Creek Hydro Facilities</t>
  </si>
  <si>
    <t>Metcalf</t>
  </si>
  <si>
    <t>NORTHERN CALIFORNIA</t>
  </si>
  <si>
    <t>Merced</t>
  </si>
  <si>
    <t>Control</t>
  </si>
  <si>
    <t>Inyo</t>
  </si>
  <si>
    <t>Schulte Switching Station</t>
  </si>
  <si>
    <t>Los Esteros</t>
  </si>
  <si>
    <t>Westley</t>
  </si>
  <si>
    <t>Martin (San Francisco H)</t>
  </si>
  <si>
    <t>Tesla</t>
  </si>
  <si>
    <t>Cayetano</t>
  </si>
  <si>
    <t>Ripon</t>
  </si>
  <si>
    <t>Riverbank</t>
  </si>
  <si>
    <t>Kelso</t>
  </si>
  <si>
    <t>Vierra</t>
  </si>
  <si>
    <t>Delta Switching Yard</t>
  </si>
  <si>
    <t>UltraPower Chinese Station</t>
  </si>
  <si>
    <t>Peoria</t>
  </si>
  <si>
    <t>Brentwood</t>
  </si>
  <si>
    <t>Clayton</t>
  </si>
  <si>
    <t>Lone Tree</t>
  </si>
  <si>
    <t>Curtis</t>
  </si>
  <si>
    <t>Stagg</t>
  </si>
  <si>
    <t>Contra Costa</t>
  </si>
  <si>
    <t>Martinez</t>
  </si>
  <si>
    <t>Bellota</t>
  </si>
  <si>
    <t>Pittsburg</t>
  </si>
  <si>
    <t>Lockeford</t>
  </si>
  <si>
    <t>Birds Landing</t>
  </si>
  <si>
    <t>Shilo III</t>
  </si>
  <si>
    <t>Grand Island</t>
  </si>
  <si>
    <t>Donnells</t>
  </si>
  <si>
    <t>Tulucay</t>
  </si>
  <si>
    <t>Lakeville</t>
  </si>
  <si>
    <t>Peabody</t>
  </si>
  <si>
    <t>Bellevue</t>
  </si>
  <si>
    <t>Vaca Dixon</t>
  </si>
  <si>
    <t>Fulton</t>
  </si>
  <si>
    <t>Putah Creek</t>
  </si>
  <si>
    <t>Davis</t>
  </si>
  <si>
    <t>Gold Hill</t>
  </si>
  <si>
    <t>Woodland</t>
  </si>
  <si>
    <t>Placerville</t>
  </si>
  <si>
    <t>Geysers</t>
  </si>
  <si>
    <t>Eldorado</t>
  </si>
  <si>
    <t>Cloverdale</t>
  </si>
  <si>
    <t>Pleasant Grove</t>
  </si>
  <si>
    <t>Eagle Rock</t>
  </si>
  <si>
    <t>Rio Oso</t>
  </si>
  <si>
    <t>Higgins</t>
  </si>
  <si>
    <t>Olivehurst</t>
  </si>
  <si>
    <t>Cortina</t>
  </si>
  <si>
    <t>East Marysville</t>
  </si>
  <si>
    <t>Pease</t>
  </si>
  <si>
    <t>Mendocino</t>
  </si>
  <si>
    <t>Summit</t>
  </si>
  <si>
    <t>Honcut</t>
  </si>
  <si>
    <t>Delevan</t>
  </si>
  <si>
    <t>Palermo</t>
  </si>
  <si>
    <t>Wyandotte</t>
  </si>
  <si>
    <t>Thermalito</t>
  </si>
  <si>
    <t>Table Mountain</t>
  </si>
  <si>
    <t>Glenn</t>
  </si>
  <si>
    <t>Cottonwood</t>
  </si>
  <si>
    <t>Richmond</t>
  </si>
  <si>
    <t>Jessup</t>
  </si>
  <si>
    <t>Bridgeville</t>
  </si>
  <si>
    <t>Humboldt</t>
  </si>
  <si>
    <t>Round Mountain</t>
  </si>
  <si>
    <t>Cove Rd</t>
  </si>
  <si>
    <t>Pit 1</t>
  </si>
  <si>
    <t>Solar SS</t>
  </si>
  <si>
    <t>All Projects</t>
  </si>
  <si>
    <t>Projects with</t>
  </si>
  <si>
    <t>In Queue</t>
  </si>
  <si>
    <t>Study Status:</t>
  </si>
  <si>
    <t>Executed</t>
  </si>
  <si>
    <t>IA</t>
  </si>
  <si>
    <t>Complete</t>
  </si>
  <si>
    <t>Phase II Cluster Study</t>
  </si>
  <si>
    <t>Battery</t>
  </si>
  <si>
    <t>Wind</t>
  </si>
  <si>
    <t>Area</t>
  </si>
  <si>
    <t>Substation</t>
  </si>
  <si>
    <t>Li_Battery</t>
  </si>
  <si>
    <t>Geothermal</t>
  </si>
  <si>
    <t>OOS Wind</t>
  </si>
  <si>
    <t>OSW Wind</t>
  </si>
  <si>
    <t>PSH</t>
  </si>
  <si>
    <t>Wind (Total)</t>
  </si>
  <si>
    <t>Wind (FCDS)</t>
  </si>
  <si>
    <t>Wind (EODS)</t>
  </si>
  <si>
    <t>Offshore Wind (FCDS)</t>
  </si>
  <si>
    <t>Offshore Wind (EODS)</t>
  </si>
  <si>
    <t>Solar (Total)</t>
  </si>
  <si>
    <t>Solar (FCDS)</t>
  </si>
  <si>
    <t>Solar (EODS)</t>
  </si>
  <si>
    <t>LDES</t>
  </si>
  <si>
    <t>FCDS</t>
  </si>
  <si>
    <t>EODS</t>
  </si>
  <si>
    <t xml:space="preserve">PG&amp;E East Kern Study Area </t>
  </si>
  <si>
    <t>Southern_PGAE_Li_Battery</t>
  </si>
  <si>
    <t>Southern_PGAE_Solar</t>
  </si>
  <si>
    <t xml:space="preserve">SCE Metro Study Area </t>
  </si>
  <si>
    <t>Greater_LA_Li_Battery</t>
  </si>
  <si>
    <t>Greater_LA_Solar</t>
  </si>
  <si>
    <t>PG&amp;E Fresno Study Area</t>
  </si>
  <si>
    <t>SCE Northern Area</t>
  </si>
  <si>
    <t>Tehachapi_Li_Battery</t>
  </si>
  <si>
    <t>Tehachapi_Solar</t>
  </si>
  <si>
    <t>Tehachapi_Wind</t>
  </si>
  <si>
    <t>SDG&amp;E Study Area</t>
  </si>
  <si>
    <t>San_Diego_Li_Battery</t>
  </si>
  <si>
    <t>San_Diego_Solar</t>
  </si>
  <si>
    <t xml:space="preserve">East of Pisgah Study Area </t>
  </si>
  <si>
    <t>Southern_NV_Eldorado_Li_Battery</t>
  </si>
  <si>
    <t>Southern_NV_Eldorado_Solar</t>
  </si>
  <si>
    <t>Southern_Nevada_Geothermal</t>
  </si>
  <si>
    <t xml:space="preserve">PG&amp;E North of Greater Bay Study Area </t>
  </si>
  <si>
    <t>Northern_California_Li_Battery</t>
  </si>
  <si>
    <t>Northern_California_Solar</t>
  </si>
  <si>
    <t>Solano_Wind</t>
  </si>
  <si>
    <t>Imperial_Li_Battery</t>
  </si>
  <si>
    <t>Imperial_Solar</t>
  </si>
  <si>
    <t>Humboldt_Wind</t>
  </si>
  <si>
    <t>Carrizo_Wind</t>
  </si>
  <si>
    <t xml:space="preserve">SCE North of Lugo (NOL) Study Area </t>
  </si>
  <si>
    <t>Greater_Kramer_Li_Battery</t>
  </si>
  <si>
    <t>Greater_Kramer_Solar</t>
  </si>
  <si>
    <t>Kern_Greater_Carrizo_Wind</t>
  </si>
  <si>
    <t xml:space="preserve">SDG&amp;E Study Area </t>
  </si>
  <si>
    <t>Southern_Nevada_Wind</t>
  </si>
  <si>
    <t>Carquinez</t>
  </si>
  <si>
    <t>SCE Eastern Study Area</t>
  </si>
  <si>
    <t>Riverside_Li_Battery</t>
  </si>
  <si>
    <t>Riverside_Solar</t>
  </si>
  <si>
    <t>Riverside_Palm_Springs_Wind</t>
  </si>
  <si>
    <t>Riverside_Palm_Springs_Geothermal</t>
  </si>
  <si>
    <t>Inyokern_North_Kramer_Geothermal</t>
  </si>
  <si>
    <t>North_Victor_Wind</t>
  </si>
  <si>
    <t>Arizona_Li_Battery</t>
  </si>
  <si>
    <t>Arizona_Solar</t>
  </si>
  <si>
    <t>Northern_California_Wind</t>
  </si>
  <si>
    <t>Diablo_Canyon_Offshore_Wind</t>
  </si>
  <si>
    <t>PG&amp;E S500 Study Area</t>
  </si>
  <si>
    <t>Solano_Geothermal</t>
  </si>
  <si>
    <t>Baja_California_Wind</t>
  </si>
  <si>
    <t>Northern_Nevada_Geothermal</t>
  </si>
  <si>
    <t>SW_Ext_Tx_Wind</t>
  </si>
  <si>
    <t>Wyoming_Wind</t>
  </si>
  <si>
    <t>Gamebird</t>
  </si>
  <si>
    <t>Green Ridge Midway</t>
  </si>
  <si>
    <t>Humboldt_Bay_Offshore_Wind</t>
  </si>
  <si>
    <t>Humboldt (Proposed)</t>
  </si>
  <si>
    <t>Huntington Beach</t>
  </si>
  <si>
    <t>Greater_Imperial_Geothermal</t>
  </si>
  <si>
    <t>Riverside_West_Pumped_Storage</t>
  </si>
  <si>
    <t>Long Beach</t>
  </si>
  <si>
    <t>Central_Valley_North_Los_Banos_Wind</t>
  </si>
  <si>
    <t>Morro Bay</t>
  </si>
  <si>
    <t>Morro_Bay_Offshore_Wind</t>
  </si>
  <si>
    <t>Morro Bay (Proposed)</t>
  </si>
  <si>
    <t>Moss Landing</t>
  </si>
  <si>
    <t>New_Mexico_Wind</t>
  </si>
  <si>
    <t>Northern_California_Geothermal</t>
  </si>
  <si>
    <t>Pittsburg PP</t>
  </si>
  <si>
    <t>Pumpjack</t>
  </si>
  <si>
    <t>Riverside_East_Pumped_Storage</t>
  </si>
  <si>
    <t>Regulus</t>
  </si>
  <si>
    <t>Rest of VEA 138 kV System</t>
  </si>
  <si>
    <t>NW_Ext_Tx_Wind</t>
  </si>
  <si>
    <t>S0478</t>
  </si>
  <si>
    <t>Solar SW</t>
  </si>
  <si>
    <t>Stockdale A</t>
  </si>
  <si>
    <t>San_Diego_Pumped_Storage</t>
  </si>
  <si>
    <t>Tehachapi_Pumped_Storage</t>
  </si>
  <si>
    <t>Total</t>
  </si>
  <si>
    <t>All Queue</t>
  </si>
  <si>
    <t>Total CI</t>
  </si>
  <si>
    <t>Unnamed: 0</t>
  </si>
  <si>
    <t>OBJECTID</t>
  </si>
  <si>
    <t>Owner</t>
  </si>
  <si>
    <t>RESOLVE_Area</t>
  </si>
  <si>
    <t>PG&amp;E</t>
  </si>
  <si>
    <t>SCE</t>
  </si>
  <si>
    <t>SDG&amp;E</t>
  </si>
  <si>
    <t>Other</t>
  </si>
  <si>
    <t>SVP</t>
  </si>
  <si>
    <t>IID</t>
  </si>
  <si>
    <t>20-year MW Total</t>
  </si>
  <si>
    <t>El Centro</t>
  </si>
  <si>
    <t>Highline</t>
  </si>
  <si>
    <t>Arkansas</t>
  </si>
  <si>
    <t>Sonora</t>
  </si>
  <si>
    <t>230kV</t>
  </si>
  <si>
    <t>230 kV</t>
  </si>
  <si>
    <t>Also include Cielo Azul</t>
  </si>
  <si>
    <t>Wilson</t>
  </si>
  <si>
    <t>Sycamore Canyon</t>
  </si>
  <si>
    <t>Warnerville</t>
  </si>
  <si>
    <t>Eight Mile</t>
  </si>
  <si>
    <t>Cielo Azul (Proposed)</t>
  </si>
  <si>
    <t>Manning</t>
  </si>
  <si>
    <t>10_mi TRP_Acres</t>
  </si>
  <si>
    <t>10_mi TRP_MW</t>
  </si>
  <si>
    <t>15_mi TRP_Acres</t>
  </si>
  <si>
    <t>15_mi TRP_MW</t>
  </si>
  <si>
    <t>20_mi TRP_Acres</t>
  </si>
  <si>
    <t>20_mi TRP_MW</t>
  </si>
  <si>
    <t>ARIZONA</t>
  </si>
  <si>
    <t>10_mi %MW utilized</t>
  </si>
  <si>
    <t>15_mi %MW utilized</t>
  </si>
  <si>
    <t>20_mi %MW utilized</t>
  </si>
  <si>
    <t>(Include Solar SS res)</t>
  </si>
  <si>
    <t>VEA</t>
  </si>
  <si>
    <t>GLW</t>
  </si>
  <si>
    <t>SOUTHERN NEVADA</t>
  </si>
  <si>
    <t>10_mi RPB_Acres</t>
  </si>
  <si>
    <t>15_mi RPB_Acres</t>
  </si>
  <si>
    <t>PG&amp;E (Include Manning Sub)</t>
  </si>
  <si>
    <t>10_mi RPB_MW</t>
  </si>
  <si>
    <t>15_mi RPB_MW</t>
  </si>
  <si>
    <t>Phase 2 Complete Queue</t>
  </si>
  <si>
    <t>CI exceeds mapped MWs</t>
  </si>
  <si>
    <t>10-mile radius Base Potential</t>
  </si>
  <si>
    <t>15-mile radius Base Potential</t>
  </si>
  <si>
    <t>23-24 TPP Busbar Mapping Interconnection Queue Analysis using 12-02-2022 CAISO queue subtracting identified online portions</t>
  </si>
  <si>
    <t>Total MW Solar Resources Mapped (Not Online)</t>
  </si>
  <si>
    <t>Max  Voltage</t>
  </si>
  <si>
    <t>Biomass</t>
  </si>
  <si>
    <t>Offshore Wind</t>
  </si>
  <si>
    <t>Distributed Solar</t>
  </si>
  <si>
    <t>23-24 TPP Identified Online Resources</t>
  </si>
  <si>
    <t>23-24 TPP In-Dev &amp; Generic Resources</t>
  </si>
  <si>
    <t>23-24 TPP In-Development Identified Resources</t>
  </si>
  <si>
    <t>23-24 TPP Generic Resources</t>
  </si>
  <si>
    <t>23-24 TPP Total Mapped Resources</t>
  </si>
  <si>
    <t>Utility Scale Solar</t>
  </si>
  <si>
    <t>Solar 20-year outlook</t>
  </si>
  <si>
    <t>Li_Battery Storage</t>
  </si>
  <si>
    <t>FCDS (MW)</t>
  </si>
  <si>
    <t>EODS (MW)</t>
  </si>
  <si>
    <t>23-24 TPP Base – Total Resources Mapped</t>
  </si>
  <si>
    <t>20-year Outlook – Mapping Additions</t>
  </si>
  <si>
    <t xml:space="preserve">23-24 TPP Base – Generic Resources </t>
  </si>
  <si>
    <t>23-24 TPP Base – In-Development Resources</t>
  </si>
  <si>
    <t>23-24 TPP Base – Online Resource</t>
  </si>
  <si>
    <t>20-year Outlook – Total Excluding Online Resources</t>
  </si>
  <si>
    <t>20-year Outlook – Total Resources</t>
  </si>
  <si>
    <t>RESOLVE Resouce Names per substation</t>
  </si>
  <si>
    <t>Greater_Tehachapi</t>
  </si>
  <si>
    <t>Greater_LA</t>
  </si>
  <si>
    <t>Ventura_Area</t>
  </si>
  <si>
    <t>Big_Creek-Magunden</t>
  </si>
  <si>
    <t>San_Diego</t>
  </si>
  <si>
    <t>Arizona</t>
  </si>
  <si>
    <t>Greater_Imperial</t>
  </si>
  <si>
    <t>Updated Areas</t>
  </si>
  <si>
    <t>Riverside</t>
  </si>
  <si>
    <t>Greater_Kramer</t>
  </si>
  <si>
    <t>SouthernNV_Desert</t>
  </si>
  <si>
    <t>Northern_CA</t>
  </si>
  <si>
    <t>Greater_Bay</t>
  </si>
  <si>
    <t>Central_Valley_LosBanos</t>
  </si>
  <si>
    <t>Resource Area</t>
  </si>
  <si>
    <t>OOS Wind_newTx</t>
  </si>
  <si>
    <t>CAISO Study Area</t>
  </si>
  <si>
    <t>RESOLVE Resource Name</t>
  </si>
  <si>
    <t>InState Biomass</t>
  </si>
  <si>
    <t>Biomass/Biogas</t>
  </si>
  <si>
    <t>Idaho_Wind</t>
  </si>
  <si>
    <t>Cape_Mendocino_Offshore_Wind</t>
  </si>
  <si>
    <t>Del_Norte_Offshore_Wind</t>
  </si>
  <si>
    <t>Renewable Resource Total</t>
  </si>
  <si>
    <t>LI_Battery Total</t>
  </si>
  <si>
    <t>SPGE_LDES</t>
  </si>
  <si>
    <t>Tehachapi_LDES</t>
  </si>
  <si>
    <t>LDES Total</t>
  </si>
  <si>
    <t>Storage Total</t>
  </si>
  <si>
    <t>Total Storage+Resources</t>
  </si>
  <si>
    <t>SPGE_Kern</t>
  </si>
  <si>
    <t>SPGE_Greater_Carrizo</t>
  </si>
  <si>
    <t>SPGE_Westlands_Fresno</t>
  </si>
  <si>
    <t>Unspecified_Locations</t>
  </si>
  <si>
    <t>Li_Battery_Total</t>
  </si>
  <si>
    <t>North_Coast_Offshore_Wind</t>
  </si>
  <si>
    <t>Central_Coast_Offshore_Wind</t>
  </si>
  <si>
    <t>n/a</t>
  </si>
  <si>
    <t>Northern_CA_LDES</t>
  </si>
  <si>
    <t>Total New Resources</t>
  </si>
  <si>
    <t>Generic Clean-Firm or LDES</t>
  </si>
  <si>
    <t>Unspecified</t>
  </si>
  <si>
    <t>Nothern_CA_LDES</t>
  </si>
  <si>
    <t>Previous 20-year Outlook (2040)</t>
  </si>
  <si>
    <t>23-24 TPP Base Case (2035)</t>
  </si>
  <si>
    <t>New 20-year Outlook (2045)</t>
  </si>
  <si>
    <t>Summary of mapped resources for new 20-year outlook compared to previous 20-year outlook and recent 23-24 TPP base case portfolio. Resources summed by resource type and resource area using the RESOLVE resource area implemented in the recent IRP modeling portfolios for the 22-23 and 23-24 TPPs.</t>
  </si>
  <si>
    <t>Summary of mapped resources for new 20-year outlook compared to previous 20-year outlook and recent 23-24 TPP base case portfolio.</t>
  </si>
  <si>
    <t xml:space="preserve">Pardee </t>
  </si>
  <si>
    <t xml:space="preserve">Villa Park </t>
  </si>
  <si>
    <t>Onshore, In-CAISO Wind</t>
  </si>
  <si>
    <t>Total Excluding Online Resources</t>
  </si>
  <si>
    <t>Has Res.</t>
  </si>
  <si>
    <t>Has Res</t>
  </si>
  <si>
    <t>IID System (Mirage Intertie)</t>
  </si>
  <si>
    <t>IID System (Imperial Valley Intertie)</t>
  </si>
  <si>
    <t>Control (Silver Peak Intertie)</t>
  </si>
  <si>
    <t>Eldorado (Harry Allen Intertie)</t>
  </si>
  <si>
    <t>Out-of-CAISO substation</t>
  </si>
  <si>
    <t>NVEP substations</t>
  </si>
  <si>
    <t>NVEP Substations: Eagle 120 kV (NVEP), Falcon 120 kV (NVEP), Millers 120 kV (NVEP)</t>
  </si>
  <si>
    <t>IID System: Bannister 230 kV (IID), Midway 230 kv (IID), IID 92 kV System, Proposed New Facilities</t>
  </si>
  <si>
    <t>In-CAISO</t>
  </si>
  <si>
    <t>Southern_Nevada</t>
  </si>
  <si>
    <t>Inyokern_North_Kramer</t>
  </si>
  <si>
    <t>Northern_Nevada</t>
  </si>
  <si>
    <t>Solano</t>
  </si>
  <si>
    <t>Geothermal (MW)</t>
  </si>
  <si>
    <t>Gondor (or other IPP Interties)</t>
  </si>
  <si>
    <t>20-year Outlook – Total Excluding Online</t>
  </si>
  <si>
    <t>CAISO queue</t>
  </si>
  <si>
    <t>All Queue up to C14</t>
  </si>
  <si>
    <t>Other Commercial Development Interest</t>
  </si>
  <si>
    <t>CAISO Cluster 15</t>
  </si>
  <si>
    <t>Pumped Storage</t>
  </si>
  <si>
    <t>Malin (BPA)</t>
  </si>
  <si>
    <t>Compressed Air</t>
  </si>
  <si>
    <t>Storage - Unknown</t>
  </si>
  <si>
    <t>Hydrogen-CT</t>
  </si>
  <si>
    <t>23-24 TPP Base Case</t>
  </si>
  <si>
    <t>LDES (MW)</t>
  </si>
  <si>
    <t>C-F/LDES (MW)</t>
  </si>
  <si>
    <t>20-year outlook – LDES Additions</t>
  </si>
  <si>
    <t>Transmission Area</t>
  </si>
  <si>
    <t>23-24 TPP: CPUC and PTO Identified In-Development Resources</t>
  </si>
  <si>
    <t>23-24 TPP: Online, Updated Baseline Resources</t>
  </si>
  <si>
    <t>20-year Outlook – Resource Additions</t>
  </si>
  <si>
    <t xml:space="preserve"> 23-24 TPP: Incremental Generic Resources (2035)</t>
  </si>
  <si>
    <t>Harry Allen</t>
  </si>
  <si>
    <t>Resource Type/Location</t>
  </si>
  <si>
    <t>Out-of-CAISO Transmission Utilized</t>
  </si>
  <si>
    <t>CAISO MIC need</t>
  </si>
  <si>
    <t>Aeolus 500 kV (proposed, WY)</t>
  </si>
  <si>
    <t>Midpoint 345 kV (ID)</t>
  </si>
  <si>
    <t>Proposed Substation, Lincoln County, NM</t>
  </si>
  <si>
    <t>Mead-Peacock 345 kV line (WAPA)</t>
  </si>
  <si>
    <t>Clines Corner 345 kV (PNM)</t>
  </si>
  <si>
    <t>Clines Corner 345 kV (for 106 MW), Willard 345 kV (for 30 MW), Tecolote (for 235 MW)</t>
  </si>
  <si>
    <t>Wyoming Wind</t>
  </si>
  <si>
    <t>Idaho Wind</t>
  </si>
  <si>
    <t>New Mexico Wind</t>
  </si>
  <si>
    <t>SW Wind Ext Tx</t>
  </si>
  <si>
    <t>New Tx</t>
  </si>
  <si>
    <t>Expanding MIC</t>
  </si>
  <si>
    <t>Existing Tx</t>
  </si>
  <si>
    <t>Existing MIC</t>
  </si>
  <si>
    <t>Notes on CAISO interites</t>
  </si>
  <si>
    <t>Can consider Harry Allen interite</t>
  </si>
  <si>
    <t>Willowbeach intertie</t>
  </si>
  <si>
    <t>23-24 TPP – Online Resources</t>
  </si>
  <si>
    <t>23-24 TPP – CPUC and PTO Identified In-Development Resources</t>
  </si>
  <si>
    <t>23-24 TPP – Incremental Generic Resources (2035)</t>
  </si>
  <si>
    <t>TBD</t>
  </si>
  <si>
    <t>Out-of-State and Out-of-CAISO Wind</t>
  </si>
  <si>
    <t>Unknown Substation(s)</t>
  </si>
  <si>
    <t>Resource Location</t>
  </si>
  <si>
    <t>North Coast</t>
  </si>
  <si>
    <t>Central Coast</t>
  </si>
  <si>
    <t>Generic Clean-Firm or LDES (MW)</t>
  </si>
  <si>
    <t>CAISO study Area</t>
  </si>
  <si>
    <t>RESOLVE Resource Area</t>
  </si>
  <si>
    <t>Onshore Wind</t>
  </si>
  <si>
    <t>Biomass/gas</t>
  </si>
  <si>
    <t>Instate Biomass/gas</t>
  </si>
  <si>
    <t>Utility-scale Solar</t>
  </si>
  <si>
    <t>Nothern_CA_Pumped_Storage</t>
  </si>
  <si>
    <t>Generic Clean-Firm/LDES</t>
  </si>
  <si>
    <t>Out-of-CAISO</t>
  </si>
  <si>
    <t>Diablo or Morro Bay (Proposed)</t>
  </si>
  <si>
    <t>Mapping Results of the 2045 Scenario for the update of the 20-year transmission outlook by substation and resource type</t>
  </si>
  <si>
    <t>2045 Portfolio Resource Summary by Area</t>
  </si>
  <si>
    <t>Resource Summary by RESOLVE Resource Area</t>
  </si>
  <si>
    <t>This tab shows the breakdown of where geothermal resources are mapped for the 2045 Portfolio. It divides the resources into categories derived from the23-24 TPP portfolio mapping results and separates out the additional resources incremental to resources in the 2035 TPP base case portfolio.</t>
  </si>
  <si>
    <t>This tab shows the breakdown of where on-shore, in-CAISO wind, biomass/biogas, and distributed solar resources are mapped for the 2045 Portfolio. It divides the resources into categories derived from the23-24 TPP portfolio mapping results. The amounts of these resources were the same as in the 2035 TPP base case portfolio so there are no incremental resources mapped for the 2045 Portfolio</t>
  </si>
  <si>
    <t>This tab shows the breakdown of where utility-scale solar and Li battery storage resources are mapped for the 2045 Portfolio. It divides the resources into categories derived from the23-24 TPP portfolio mapping results and separates out the additional resources in the 2045 Portfolio that are incremental to resources in the 2035 TPP base case portfolio.</t>
  </si>
  <si>
    <t>Geographic Area</t>
  </si>
  <si>
    <t>Resource density (acres/MW)</t>
  </si>
  <si>
    <t>10-mile radius: TRP (Core) Screen</t>
  </si>
  <si>
    <t>15-mile radius: TRP (Core) Screen</t>
  </si>
  <si>
    <t>20-mile radius: TRP (Core) Screen</t>
  </si>
  <si>
    <t xml:space="preserve">CAISO Interconnection Queue </t>
  </si>
  <si>
    <t>These two tables show the breakdown of where out-of-state and out-of-CAISO wind (top) and offshore wind (bottom) resources are mapped for the 2045 Portfolio. They divide the resources into categories derived from the23-24 TPP portfolio mapping results and separates out the additional resources in the 2045 Portfolio that are incremental to resources in the 2035 TPP base case portfolio.</t>
  </si>
  <si>
    <t>This tab shows the breakdown of where long-duration energy storage (LDES) resources and generic clean and firm generation or additional LDES resources are mapped for the 2045 Portfolio. It divides the resources into categories derived from the23-24 TPP portfolio mapping results and separates out the additional resources in the 2045 Portfolio that are incremental to resources in the 2035 TPP base case portfolio.</t>
  </si>
  <si>
    <t>Resource Type Identified in Queue</t>
  </si>
  <si>
    <t>In mapping the LDES and generic clean and firm or additional LDES resources, staff utilized the CAISO interconnection queue including Cluster 15 to identify substations to map the resources to. The resource type identified in the CAISO is displayed to show the diversity of technologies types that could be represented by these mapped locations. This is not an endorsement of the technology type listed and is not stating these MWs must be that technology identified at that substation. The mapped MWs can be any long-duration storage type or zero-emitting firm resources that meet those attribute requirements.</t>
  </si>
  <si>
    <t>This tab shows the land-use screens and commercial interest analysis conducted for mapping the solar resources in the 2045 portfolio, incremental to the 23-24 TPP base case. Staff utilized CEC’s Core Land-Use screen to assess the acres of lower implication resource potential within 10, 15, and 20 miles from the substation. Staff also note the base resource potential, which factors in only techno-economic screens and administratively protected areas. Staff also note the commercial interest in the CAISO interconnection queue through Cluster 14.</t>
  </si>
  <si>
    <t>Dashboard for the Mapping Results of the 2045 Scenario for the Update of the 20-year Transmission Outlook</t>
  </si>
  <si>
    <t>Updated:  7-13-2023</t>
  </si>
  <si>
    <t>Dashboard Purpose:</t>
  </si>
  <si>
    <t>2045 Scenario Documentation</t>
  </si>
  <si>
    <t>Table of Contents</t>
  </si>
  <si>
    <t>This dashboard provides an overview of mapping results for the 2045 Scenario portfolio developed by the CPUC and CEC for use by the CAISO in its update of the 20-year Transmission Outlook. CPUC and CEC staff utilize a limited mapping approach along the line of CPUC’s resource-to-busbar mapping utilized to map TPP portfolio and relying on the mapping results of the 23-24 TPP base case portfolio.</t>
  </si>
  <si>
    <t>Portfolio_Summary_byArea</t>
  </si>
  <si>
    <t>Summary_bySub</t>
  </si>
  <si>
    <t>Summary Tabs</t>
  </si>
  <si>
    <t>Tabs Detailing Mapping by Substation Detailed by Resource Type</t>
  </si>
  <si>
    <t>InSt-Wind,Bio,&amp;Distrb-Solar</t>
  </si>
  <si>
    <t>Solar&amp;Battery</t>
  </si>
  <si>
    <t>OOS&amp;OSW_Wind</t>
  </si>
  <si>
    <t>LDES&amp;CleanFirm</t>
  </si>
  <si>
    <t>Mapping Analysis Tabs</t>
  </si>
  <si>
    <t>Solar_MappingAnalysis</t>
  </si>
  <si>
    <t>LDES&amp;Clean-Firm_Analysis</t>
  </si>
  <si>
    <t>Tabs with Data Supporting Mapping Analysis</t>
  </si>
  <si>
    <t>Multiple Tabs</t>
  </si>
  <si>
    <t>These tabs contain the land-use screen data, commercial interest data, previous 20-year outlook and 23-24 TPP portfolio mapping results data, and substation info</t>
  </si>
  <si>
    <t>Summary of the mapping results for the 2045 Scenario broken down by region and resource type</t>
  </si>
  <si>
    <t>Summary of the mapping results for the 2045 Scenario broken down by substation and resource type</t>
  </si>
  <si>
    <t>Mapping by substation for geothermal resources</t>
  </si>
  <si>
    <t>Mapping by substation for on-shore, in-CAISO wind, Biomass/Biogas, and Distributed Solar resources</t>
  </si>
  <si>
    <t>Mapping by substation for utility scale solar and Li battery resources</t>
  </si>
  <si>
    <t>Mapping for the out-of-state, out-of-CAISO wind and offshore wind</t>
  </si>
  <si>
    <t>Mapping by substation for the LDES resource and the generic clean and firm or additional LDES resources</t>
  </si>
  <si>
    <t>Land-use and commercial interest analysis for mapping solar resources</t>
  </si>
  <si>
    <t>Commercial interest analysis for mapping LDES and Clean-Firm resources</t>
  </si>
  <si>
    <t>CEC, CPUC and CAISO staff held a workshop outlining the development of the 2045 Scenario for the update of the 20-year transmisison outlook on 6/23/2023. Slides and recording of the workshop can be found here:</t>
  </si>
  <si>
    <t>https://www.energy.ca.gov/event/workshop/2023-06/joint-agency-staff-workshop-resource-portfolio-assumptions-next-caiso-20</t>
  </si>
  <si>
    <t>CEC and CPUC Staff paper: 2045 Scenario for the Update of the 20-Year Transmisison Outlook is posted to the CEC's 21-SIT-01 Docket:</t>
  </si>
  <si>
    <t>https://efiling.energy.ca.gov/Lists/DocketLog.aspx?docketnumber=21-SIT-01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</si>
</sst>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
    <numFmt numFmtId="167" formatCode="_(* #,##0.0_);_(* \(#,##0.0\);_(* &quot;-&quot;??_);_(@_)"/>
  </numFmts>
  <fonts count="23" x14ac:knownFonts="1">
    <font>
      <sz val="11"/>
      <color theme="1"/>
      <name val="Calibri"/>
      <family val="2"/>
      <scheme val="minor"/>
    </font>
    <font>
      <b/>
      <sz val="11"/>
      <name val="Calibri"/>
      <family val="2"/>
    </font>
    <font>
      <b/>
      <sz val="11"/>
      <color theme="1"/>
      <name val="Calibri"/>
      <family val="2"/>
      <scheme val="minor"/>
    </font>
    <font>
      <b/>
      <sz val="11"/>
      <color rgb="FF000000"/>
      <name val="Calibri"/>
      <family val="2"/>
      <scheme val="minor"/>
    </font>
    <font>
      <sz val="10"/>
      <name val="Arial"/>
      <family val="2"/>
    </font>
    <font>
      <b/>
      <sz val="11"/>
      <color rgb="FF000000"/>
      <name val="Calibri"/>
      <family val="2"/>
    </font>
    <font>
      <sz val="11"/>
      <color theme="1"/>
      <name val="Calibri"/>
      <family val="2"/>
      <scheme val="minor"/>
    </font>
    <font>
      <b/>
      <sz val="11"/>
      <name val="Calibri"/>
      <family val="2"/>
    </font>
    <font>
      <b/>
      <sz val="11"/>
      <color theme="0"/>
      <name val="Calibri"/>
      <family val="2"/>
    </font>
    <font>
      <sz val="11"/>
      <color rgb="FF000000"/>
      <name val="Calibri"/>
      <family val="2"/>
      <scheme val="minor"/>
    </font>
    <font>
      <sz val="11"/>
      <color rgb="FF000000"/>
      <name val="Century Gothic"/>
      <family val="2"/>
    </font>
    <font>
      <sz val="11"/>
      <color rgb="FF000000"/>
      <name val="Calibri"/>
      <family val="2"/>
    </font>
    <font>
      <sz val="11"/>
      <color theme="1"/>
      <name val="Calibri"/>
      <family val="2"/>
    </font>
    <font>
      <b/>
      <sz val="11"/>
      <color theme="1"/>
      <name val="Calibri"/>
      <family val="2"/>
    </font>
    <font>
      <b/>
      <sz val="11"/>
      <color theme="0"/>
      <name val="Calibri"/>
      <family val="2"/>
      <scheme val="minor"/>
    </font>
    <font>
      <sz val="11"/>
      <color theme="0"/>
      <name val="Calibri"/>
      <family val="2"/>
      <scheme val="minor"/>
    </font>
    <font>
      <b/>
      <sz val="13"/>
      <color theme="1"/>
      <name val="Calibri"/>
      <family val="2"/>
      <scheme val="minor"/>
    </font>
    <font>
      <u/>
      <sz val="11"/>
      <color theme="10"/>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b/>
      <sz val="9"/>
      <color theme="0"/>
      <name val="Arial"/>
      <family val="2"/>
    </font>
  </fonts>
  <fills count="45">
    <fill>
      <patternFill patternType="none"/>
    </fill>
    <fill>
      <patternFill patternType="gray125"/>
    </fill>
    <fill>
      <patternFill patternType="solid">
        <fgColor theme="2" tint="-0.499984740745262"/>
        <bgColor indexed="64"/>
      </patternFill>
    </fill>
    <fill>
      <patternFill patternType="solid">
        <fgColor rgb="FF0070C0"/>
        <bgColor indexed="64"/>
      </patternFill>
    </fill>
    <fill>
      <patternFill patternType="solid">
        <fgColor rgb="FFBFBFBF"/>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3" tint="-0.249977111117893"/>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tint="-0.249977111117893"/>
        <bgColor rgb="FF000000"/>
      </patternFill>
    </fill>
    <fill>
      <patternFill patternType="solid">
        <fgColor rgb="FFFFF2CC"/>
        <bgColor rgb="FF000000"/>
      </patternFill>
    </fill>
    <fill>
      <patternFill patternType="solid">
        <fgColor rgb="FFD9D9D9"/>
        <bgColor rgb="FF000000"/>
      </patternFill>
    </fill>
    <fill>
      <patternFill patternType="solid">
        <fgColor rgb="FFD0CECE"/>
        <bgColor rgb="FF000000"/>
      </patternFill>
    </fill>
    <fill>
      <patternFill patternType="solid">
        <fgColor rgb="FFFCE4D6"/>
        <bgColor rgb="FF000000"/>
      </patternFill>
    </fill>
    <fill>
      <patternFill patternType="solid">
        <fgColor rgb="FFDDEBF7"/>
        <bgColor rgb="FF000000"/>
      </patternFill>
    </fill>
    <fill>
      <patternFill patternType="solid">
        <fgColor rgb="FFACB9CA"/>
        <bgColor rgb="FF000000"/>
      </patternFill>
    </fill>
    <fill>
      <patternFill patternType="solid">
        <fgColor rgb="FFB4C6E7"/>
        <bgColor rgb="FF000000"/>
      </patternFill>
    </fill>
    <fill>
      <patternFill patternType="solid">
        <fgColor rgb="FFA6A6A6"/>
        <bgColor rgb="FF000000"/>
      </patternFill>
    </fill>
    <fill>
      <patternFill patternType="solid">
        <fgColor theme="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002060"/>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9" tint="-0.249977111117893"/>
        <bgColor indexed="64"/>
      </patternFill>
    </fill>
  </fills>
  <borders count="31">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top/>
      <bottom/>
      <diagonal/>
    </border>
    <border>
      <left style="thin">
        <color rgb="FF000000"/>
      </left>
      <right style="thin">
        <color indexed="64"/>
      </right>
      <top style="thin">
        <color rgb="FF000000"/>
      </top>
      <bottom/>
      <diagonal/>
    </border>
    <border>
      <left style="thin">
        <color indexed="64"/>
      </left>
      <right style="thin">
        <color indexed="64"/>
      </right>
      <top/>
      <bottom/>
      <diagonal/>
    </border>
    <border>
      <left/>
      <right/>
      <top style="thin">
        <color rgb="FF000000"/>
      </top>
      <bottom/>
      <diagonal/>
    </border>
    <border>
      <left/>
      <right style="thin">
        <color indexed="64"/>
      </right>
      <top style="thin">
        <color auto="1"/>
      </top>
      <bottom/>
      <diagonal/>
    </border>
    <border>
      <left/>
      <right style="thin">
        <color auto="1"/>
      </right>
      <top style="thin">
        <color auto="1"/>
      </top>
      <bottom style="thin">
        <color auto="1"/>
      </bottom>
      <diagonal/>
    </border>
    <border>
      <left/>
      <right style="thin">
        <color indexed="64"/>
      </right>
      <top/>
      <bottom/>
      <diagonal/>
    </border>
    <border>
      <left style="thin">
        <color indexed="64"/>
      </left>
      <right/>
      <top style="thin">
        <color auto="1"/>
      </top>
      <bottom/>
      <diagonal/>
    </border>
    <border>
      <left style="thin">
        <color auto="1"/>
      </left>
      <right/>
      <top style="thin">
        <color auto="1"/>
      </top>
      <bottom style="thin">
        <color auto="1"/>
      </bottom>
      <diagonal/>
    </border>
    <border>
      <left style="thin">
        <color indexed="64"/>
      </left>
      <right style="thin">
        <color indexed="64"/>
      </right>
      <top style="thin">
        <color auto="1"/>
      </top>
      <bottom/>
      <diagonal/>
    </border>
    <border>
      <left/>
      <right/>
      <top/>
      <bottom style="thin">
        <color auto="1"/>
      </bottom>
      <diagonal/>
    </border>
    <border>
      <left style="thin">
        <color rgb="FF000000"/>
      </left>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right/>
      <top style="thin">
        <color auto="1"/>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medium">
        <color indexed="64"/>
      </bottom>
      <diagonal/>
    </border>
    <border>
      <left/>
      <right/>
      <top style="thin">
        <color auto="1"/>
      </top>
      <bottom/>
      <diagonal/>
    </border>
  </borders>
  <cellStyleXfs count="5">
    <xf numFmtId="0" fontId="0" fillId="0" borderId="0"/>
    <xf numFmtId="0" fontId="4" fillId="0" borderId="0"/>
    <xf numFmtId="43" fontId="6" fillId="0" borderId="0" applyFont="0" applyFill="0" applyBorder="0" applyAlignment="0" applyProtection="0"/>
    <xf numFmtId="9" fontId="6" fillId="0" borderId="0" applyFont="0" applyFill="0" applyBorder="0" applyAlignment="0" applyProtection="0"/>
    <xf numFmtId="0" fontId="17" fillId="0" borderId="0" applyNumberFormat="0" applyFill="0" applyBorder="0" applyAlignment="0" applyProtection="0"/>
  </cellStyleXfs>
  <cellXfs count="399">
    <xf numFmtId="0" fontId="0" fillId="0" borderId="0" xfId="0"/>
    <xf numFmtId="0" fontId="0" fillId="2" borderId="0" xfId="0" applyFill="1"/>
    <xf numFmtId="0" fontId="2" fillId="0" borderId="0" xfId="0" applyFont="1"/>
    <xf numFmtId="0" fontId="3" fillId="0" borderId="0" xfId="0" applyFont="1"/>
    <xf numFmtId="0" fontId="5" fillId="4" borderId="3" xfId="0" applyFont="1" applyFill="1" applyBorder="1" applyAlignment="1">
      <alignment wrapText="1"/>
    </xf>
    <xf numFmtId="0" fontId="3" fillId="4" borderId="4" xfId="0" applyFont="1" applyFill="1" applyBorder="1" applyAlignment="1">
      <alignment wrapText="1"/>
    </xf>
    <xf numFmtId="0" fontId="5" fillId="5" borderId="2" xfId="0" applyFont="1" applyFill="1" applyBorder="1" applyAlignment="1">
      <alignment wrapText="1"/>
    </xf>
    <xf numFmtId="0" fontId="5" fillId="5" borderId="3" xfId="0" applyFont="1" applyFill="1" applyBorder="1" applyAlignment="1">
      <alignment wrapText="1"/>
    </xf>
    <xf numFmtId="0" fontId="3" fillId="5" borderId="2" xfId="0" applyFont="1" applyFill="1" applyBorder="1" applyAlignment="1">
      <alignment wrapText="1"/>
    </xf>
    <xf numFmtId="0" fontId="3" fillId="5" borderId="3" xfId="0" applyFont="1" applyFill="1" applyBorder="1" applyAlignment="1">
      <alignment wrapText="1"/>
    </xf>
    <xf numFmtId="0" fontId="0" fillId="6" borderId="0" xfId="0" applyFill="1"/>
    <xf numFmtId="0" fontId="5" fillId="4" borderId="5" xfId="0" applyFont="1" applyFill="1" applyBorder="1" applyAlignment="1">
      <alignment wrapText="1"/>
    </xf>
    <xf numFmtId="0" fontId="3" fillId="4" borderId="6" xfId="0" applyFont="1" applyFill="1" applyBorder="1" applyAlignment="1">
      <alignment wrapText="1"/>
    </xf>
    <xf numFmtId="0" fontId="5" fillId="7" borderId="2" xfId="0" applyFont="1" applyFill="1" applyBorder="1" applyAlignment="1">
      <alignment wrapText="1"/>
    </xf>
    <xf numFmtId="0" fontId="5" fillId="7" borderId="3" xfId="0" applyFont="1" applyFill="1" applyBorder="1" applyAlignment="1">
      <alignment wrapText="1"/>
    </xf>
    <xf numFmtId="0" fontId="3" fillId="7" borderId="2" xfId="0" applyFont="1" applyFill="1" applyBorder="1" applyAlignment="1">
      <alignment wrapText="1"/>
    </xf>
    <xf numFmtId="0" fontId="3" fillId="7" borderId="3" xfId="0" applyFont="1" applyFill="1" applyBorder="1" applyAlignment="1">
      <alignment wrapText="1"/>
    </xf>
    <xf numFmtId="0" fontId="0" fillId="8" borderId="0" xfId="0" applyFill="1"/>
    <xf numFmtId="0" fontId="3" fillId="4" borderId="2" xfId="0" applyFont="1" applyFill="1" applyBorder="1" applyAlignment="1">
      <alignment wrapText="1"/>
    </xf>
    <xf numFmtId="0" fontId="3" fillId="4" borderId="3" xfId="0" applyFont="1" applyFill="1" applyBorder="1" applyAlignment="1">
      <alignment wrapText="1"/>
    </xf>
    <xf numFmtId="0" fontId="0" fillId="0" borderId="7" xfId="0" applyBorder="1"/>
    <xf numFmtId="0" fontId="3" fillId="4" borderId="8" xfId="0" applyFont="1" applyFill="1" applyBorder="1" applyAlignment="1">
      <alignment wrapText="1"/>
    </xf>
    <xf numFmtId="0" fontId="0" fillId="0" borderId="9" xfId="0" applyBorder="1"/>
    <xf numFmtId="0" fontId="7" fillId="0" borderId="1" xfId="0" applyFont="1" applyBorder="1" applyAlignment="1">
      <alignment horizontal="center" vertical="top"/>
    </xf>
    <xf numFmtId="0" fontId="5" fillId="4" borderId="10" xfId="0" applyFont="1" applyFill="1" applyBorder="1" applyAlignment="1">
      <alignment horizontal="center" wrapText="1"/>
    </xf>
    <xf numFmtId="164" fontId="7" fillId="11" borderId="1" xfId="2" applyNumberFormat="1" applyFont="1" applyFill="1" applyBorder="1" applyAlignment="1">
      <alignment horizontal="center" vertical="top"/>
    </xf>
    <xf numFmtId="164" fontId="7" fillId="0" borderId="1" xfId="2" applyNumberFormat="1" applyFont="1" applyBorder="1" applyAlignment="1">
      <alignment horizontal="center" vertical="top"/>
    </xf>
    <xf numFmtId="164" fontId="1" fillId="9" borderId="9" xfId="2" applyNumberFormat="1" applyFont="1" applyFill="1" applyBorder="1" applyAlignment="1">
      <alignment horizontal="center" vertical="top"/>
    </xf>
    <xf numFmtId="164" fontId="0" fillId="11" borderId="0" xfId="2" applyNumberFormat="1" applyFont="1" applyFill="1"/>
    <xf numFmtId="164" fontId="0" fillId="0" borderId="0" xfId="2" applyNumberFormat="1" applyFont="1"/>
    <xf numFmtId="164" fontId="0" fillId="10" borderId="0" xfId="2" applyNumberFormat="1" applyFont="1" applyFill="1"/>
    <xf numFmtId="0" fontId="0" fillId="12" borderId="0" xfId="0" applyFill="1"/>
    <xf numFmtId="164" fontId="0" fillId="12" borderId="0" xfId="2" applyNumberFormat="1" applyFont="1" applyFill="1"/>
    <xf numFmtId="0" fontId="7" fillId="0" borderId="1" xfId="0" applyFont="1" applyBorder="1" applyAlignment="1">
      <alignment horizontal="center" vertical="top" wrapText="1"/>
    </xf>
    <xf numFmtId="0" fontId="0" fillId="15" borderId="0" xfId="0" applyFill="1"/>
    <xf numFmtId="165" fontId="0" fillId="0" borderId="0" xfId="3" applyNumberFormat="1" applyFont="1"/>
    <xf numFmtId="164" fontId="0" fillId="0" borderId="0" xfId="2" applyNumberFormat="1" applyFont="1" applyAlignment="1">
      <alignment wrapText="1"/>
    </xf>
    <xf numFmtId="0" fontId="0" fillId="18" borderId="0" xfId="0" applyFill="1"/>
    <xf numFmtId="164" fontId="0" fillId="18" borderId="0" xfId="2" applyNumberFormat="1" applyFont="1" applyFill="1"/>
    <xf numFmtId="165" fontId="0" fillId="18" borderId="0" xfId="3" applyNumberFormat="1" applyFont="1" applyFill="1"/>
    <xf numFmtId="164" fontId="8" fillId="17" borderId="1" xfId="2" applyNumberFormat="1" applyFont="1" applyFill="1" applyBorder="1" applyAlignment="1">
      <alignment horizontal="center" vertical="top" wrapText="1"/>
    </xf>
    <xf numFmtId="165" fontId="8" fillId="17" borderId="1" xfId="3" applyNumberFormat="1" applyFont="1" applyFill="1" applyBorder="1" applyAlignment="1">
      <alignment horizontal="center" vertical="top" wrapText="1"/>
    </xf>
    <xf numFmtId="165" fontId="7" fillId="19" borderId="1" xfId="3" applyNumberFormat="1" applyFont="1" applyFill="1" applyBorder="1" applyAlignment="1">
      <alignment horizontal="center" vertical="top" wrapText="1"/>
    </xf>
    <xf numFmtId="164" fontId="0" fillId="19" borderId="0" xfId="2" applyNumberFormat="1" applyFont="1" applyFill="1"/>
    <xf numFmtId="165" fontId="0" fillId="19" borderId="0" xfId="3" applyNumberFormat="1" applyFont="1" applyFill="1"/>
    <xf numFmtId="164" fontId="1" fillId="19" borderId="12" xfId="2" applyNumberFormat="1" applyFont="1" applyFill="1" applyBorder="1" applyAlignment="1">
      <alignment horizontal="center" vertical="top" wrapText="1"/>
    </xf>
    <xf numFmtId="165" fontId="0" fillId="0" borderId="13" xfId="3" applyNumberFormat="1" applyFont="1" applyBorder="1"/>
    <xf numFmtId="165" fontId="0" fillId="18" borderId="13" xfId="3" applyNumberFormat="1" applyFont="1" applyFill="1" applyBorder="1"/>
    <xf numFmtId="165" fontId="7" fillId="19" borderId="15" xfId="3" applyNumberFormat="1" applyFont="1" applyFill="1" applyBorder="1" applyAlignment="1">
      <alignment horizontal="center" vertical="top" wrapText="1"/>
    </xf>
    <xf numFmtId="164" fontId="0" fillId="0" borderId="7" xfId="2" applyNumberFormat="1" applyFont="1" applyBorder="1"/>
    <xf numFmtId="164" fontId="0" fillId="18" borderId="7" xfId="2" applyNumberFormat="1" applyFont="1" applyFill="1" applyBorder="1"/>
    <xf numFmtId="0" fontId="7" fillId="0" borderId="15" xfId="0" applyFont="1" applyBorder="1" applyAlignment="1">
      <alignment horizontal="center" vertical="top" wrapText="1"/>
    </xf>
    <xf numFmtId="0" fontId="0" fillId="0" borderId="11" xfId="0" applyBorder="1"/>
    <xf numFmtId="0" fontId="0" fillId="0" borderId="13" xfId="0" applyBorder="1"/>
    <xf numFmtId="0" fontId="0" fillId="0" borderId="14" xfId="0" applyBorder="1"/>
    <xf numFmtId="0" fontId="2" fillId="20" borderId="1" xfId="0" applyFont="1" applyFill="1" applyBorder="1" applyAlignment="1">
      <alignment horizontal="center" wrapText="1"/>
    </xf>
    <xf numFmtId="0" fontId="0" fillId="15" borderId="13" xfId="0" applyFill="1" applyBorder="1"/>
    <xf numFmtId="0" fontId="0" fillId="0" borderId="16" xfId="0" applyBorder="1"/>
    <xf numFmtId="0" fontId="0" fillId="15" borderId="7" xfId="0" applyFill="1" applyBorder="1"/>
    <xf numFmtId="166" fontId="0" fillId="0" borderId="0" xfId="0" applyNumberFormat="1"/>
    <xf numFmtId="1" fontId="0" fillId="0" borderId="0" xfId="0" applyNumberFormat="1"/>
    <xf numFmtId="0" fontId="9" fillId="0" borderId="0" xfId="0" applyFont="1"/>
    <xf numFmtId="0" fontId="5" fillId="4" borderId="18" xfId="0" applyFont="1" applyFill="1" applyBorder="1" applyAlignment="1">
      <alignment wrapText="1"/>
    </xf>
    <xf numFmtId="0" fontId="2" fillId="21" borderId="16" xfId="0" applyFont="1" applyFill="1" applyBorder="1" applyAlignment="1">
      <alignment wrapText="1"/>
    </xf>
    <xf numFmtId="0" fontId="5" fillId="4" borderId="2" xfId="0" applyFont="1" applyFill="1" applyBorder="1" applyAlignment="1">
      <alignment wrapText="1"/>
    </xf>
    <xf numFmtId="0" fontId="3" fillId="4" borderId="19" xfId="0" applyFont="1" applyFill="1" applyBorder="1" applyAlignment="1">
      <alignment wrapText="1"/>
    </xf>
    <xf numFmtId="0" fontId="2" fillId="21" borderId="16" xfId="0" applyFont="1" applyFill="1" applyBorder="1"/>
    <xf numFmtId="0" fontId="3" fillId="4" borderId="20" xfId="0" applyFont="1" applyFill="1" applyBorder="1" applyAlignment="1">
      <alignment wrapText="1"/>
    </xf>
    <xf numFmtId="0" fontId="2" fillId="0" borderId="7" xfId="0" applyFont="1" applyBorder="1"/>
    <xf numFmtId="0" fontId="5" fillId="5" borderId="5" xfId="0" applyFont="1" applyFill="1" applyBorder="1" applyAlignment="1">
      <alignment wrapText="1"/>
    </xf>
    <xf numFmtId="0" fontId="5" fillId="5" borderId="18" xfId="0" applyFont="1" applyFill="1" applyBorder="1" applyAlignment="1">
      <alignment wrapText="1"/>
    </xf>
    <xf numFmtId="0" fontId="2" fillId="6" borderId="1" xfId="0" applyFont="1" applyFill="1" applyBorder="1" applyAlignment="1">
      <alignment wrapText="1"/>
    </xf>
    <xf numFmtId="0" fontId="3" fillId="5" borderId="5" xfId="0" applyFont="1" applyFill="1" applyBorder="1" applyAlignment="1">
      <alignment wrapText="1"/>
    </xf>
    <xf numFmtId="0" fontId="3" fillId="5" borderId="18" xfId="0" applyFont="1" applyFill="1" applyBorder="1" applyAlignment="1">
      <alignment wrapText="1"/>
    </xf>
    <xf numFmtId="0" fontId="2" fillId="6" borderId="1" xfId="0" applyFont="1" applyFill="1" applyBorder="1"/>
    <xf numFmtId="0" fontId="0" fillId="6" borderId="7" xfId="0" applyFill="1" applyBorder="1"/>
    <xf numFmtId="0" fontId="2" fillId="21" borderId="1" xfId="0" applyFont="1" applyFill="1" applyBorder="1" applyAlignment="1">
      <alignment wrapText="1"/>
    </xf>
    <xf numFmtId="0" fontId="3" fillId="4" borderId="5" xfId="0" applyFont="1" applyFill="1" applyBorder="1" applyAlignment="1">
      <alignment wrapText="1"/>
    </xf>
    <xf numFmtId="0" fontId="3" fillId="4" borderId="18" xfId="0" applyFont="1" applyFill="1" applyBorder="1" applyAlignment="1">
      <alignment wrapText="1"/>
    </xf>
    <xf numFmtId="0" fontId="2" fillId="21" borderId="1" xfId="0" applyFont="1" applyFill="1" applyBorder="1"/>
    <xf numFmtId="0" fontId="10" fillId="0" borderId="0" xfId="0" applyFont="1" applyAlignment="1">
      <alignment vertical="center"/>
    </xf>
    <xf numFmtId="0" fontId="5" fillId="7" borderId="5" xfId="0" applyFont="1" applyFill="1" applyBorder="1" applyAlignment="1">
      <alignment wrapText="1"/>
    </xf>
    <xf numFmtId="0" fontId="5" fillId="7" borderId="18" xfId="0" applyFont="1" applyFill="1" applyBorder="1" applyAlignment="1">
      <alignment wrapText="1"/>
    </xf>
    <xf numFmtId="0" fontId="2" fillId="8" borderId="1" xfId="0" applyFont="1" applyFill="1" applyBorder="1" applyAlignment="1">
      <alignment wrapText="1"/>
    </xf>
    <xf numFmtId="0" fontId="3" fillId="7" borderId="5" xfId="0" applyFont="1" applyFill="1" applyBorder="1" applyAlignment="1">
      <alignment wrapText="1"/>
    </xf>
    <xf numFmtId="0" fontId="3" fillId="7" borderId="18" xfId="0" applyFont="1" applyFill="1" applyBorder="1" applyAlignment="1">
      <alignment wrapText="1"/>
    </xf>
    <xf numFmtId="0" fontId="2" fillId="8" borderId="1" xfId="0" applyFont="1" applyFill="1" applyBorder="1"/>
    <xf numFmtId="0" fontId="0" fillId="8" borderId="7" xfId="0" applyFill="1" applyBorder="1"/>
    <xf numFmtId="0" fontId="5" fillId="4" borderId="1" xfId="0" applyFont="1" applyFill="1" applyBorder="1" applyAlignment="1">
      <alignment horizontal="center" wrapText="1"/>
    </xf>
    <xf numFmtId="0" fontId="3" fillId="4" borderId="1" xfId="0" applyFont="1" applyFill="1" applyBorder="1" applyAlignment="1">
      <alignment wrapText="1"/>
    </xf>
    <xf numFmtId="0" fontId="5" fillId="5" borderId="1" xfId="0" applyFont="1" applyFill="1" applyBorder="1" applyAlignment="1">
      <alignment horizontal="center" wrapText="1"/>
    </xf>
    <xf numFmtId="0" fontId="3" fillId="5" borderId="1" xfId="0" applyFont="1" applyFill="1" applyBorder="1" applyAlignment="1">
      <alignment wrapText="1"/>
    </xf>
    <xf numFmtId="0" fontId="5" fillId="7" borderId="1" xfId="0" applyFont="1" applyFill="1" applyBorder="1" applyAlignment="1">
      <alignment horizontal="center" wrapText="1"/>
    </xf>
    <xf numFmtId="0" fontId="3" fillId="7" borderId="1" xfId="0" applyFont="1" applyFill="1" applyBorder="1" applyAlignment="1">
      <alignment wrapText="1"/>
    </xf>
    <xf numFmtId="0" fontId="2" fillId="13" borderId="1" xfId="0" applyFont="1" applyFill="1" applyBorder="1" applyAlignment="1">
      <alignment wrapText="1"/>
    </xf>
    <xf numFmtId="1" fontId="3" fillId="14" borderId="1" xfId="0" applyNumberFormat="1" applyFont="1" applyFill="1" applyBorder="1" applyAlignment="1">
      <alignment wrapText="1"/>
    </xf>
    <xf numFmtId="0" fontId="3" fillId="14" borderId="1" xfId="0" applyFont="1" applyFill="1" applyBorder="1" applyAlignment="1">
      <alignment wrapText="1"/>
    </xf>
    <xf numFmtId="164" fontId="0" fillId="6" borderId="0" xfId="2" applyNumberFormat="1" applyFont="1" applyFill="1"/>
    <xf numFmtId="164" fontId="0" fillId="8" borderId="0" xfId="2" applyNumberFormat="1" applyFont="1" applyFill="1"/>
    <xf numFmtId="0" fontId="2" fillId="15" borderId="1" xfId="0" applyFont="1" applyFill="1" applyBorder="1" applyAlignment="1">
      <alignment wrapText="1"/>
    </xf>
    <xf numFmtId="0" fontId="3" fillId="16" borderId="1" xfId="0" applyFont="1" applyFill="1" applyBorder="1" applyAlignment="1">
      <alignment wrapText="1"/>
    </xf>
    <xf numFmtId="164" fontId="0" fillId="22" borderId="0" xfId="2" applyNumberFormat="1" applyFont="1" applyFill="1" applyBorder="1"/>
    <xf numFmtId="164" fontId="0" fillId="23" borderId="0" xfId="2" applyNumberFormat="1" applyFont="1" applyFill="1"/>
    <xf numFmtId="164" fontId="0" fillId="24" borderId="0" xfId="2" applyNumberFormat="1" applyFont="1" applyFill="1"/>
    <xf numFmtId="164" fontId="0" fillId="25" borderId="0" xfId="2" applyNumberFormat="1" applyFont="1" applyFill="1"/>
    <xf numFmtId="0" fontId="3" fillId="26" borderId="1" xfId="0" applyFont="1" applyFill="1" applyBorder="1" applyAlignment="1">
      <alignment wrapText="1"/>
    </xf>
    <xf numFmtId="0" fontId="11" fillId="0" borderId="0" xfId="0" applyFont="1"/>
    <xf numFmtId="0" fontId="12" fillId="27" borderId="1" xfId="0" applyFont="1" applyFill="1" applyBorder="1"/>
    <xf numFmtId="164" fontId="12" fillId="27" borderId="1" xfId="2" applyNumberFormat="1" applyFont="1" applyFill="1" applyBorder="1"/>
    <xf numFmtId="164" fontId="0" fillId="0" borderId="1" xfId="2" applyNumberFormat="1" applyFont="1" applyBorder="1"/>
    <xf numFmtId="0" fontId="12" fillId="0" borderId="0" xfId="0" applyFont="1"/>
    <xf numFmtId="0" fontId="5" fillId="28" borderId="1" xfId="0" applyFont="1" applyFill="1" applyBorder="1"/>
    <xf numFmtId="0" fontId="12" fillId="0" borderId="1" xfId="0" applyFont="1" applyBorder="1"/>
    <xf numFmtId="164" fontId="12" fillId="0" borderId="1" xfId="2" applyNumberFormat="1" applyFont="1" applyFill="1" applyBorder="1"/>
    <xf numFmtId="0" fontId="12" fillId="30" borderId="1" xfId="0" applyFont="1" applyFill="1" applyBorder="1"/>
    <xf numFmtId="0" fontId="12" fillId="31" borderId="1" xfId="0" applyFont="1" applyFill="1" applyBorder="1"/>
    <xf numFmtId="0" fontId="12" fillId="32" borderId="1" xfId="0" applyFont="1" applyFill="1" applyBorder="1"/>
    <xf numFmtId="0" fontId="12" fillId="33" borderId="1" xfId="0" applyFont="1" applyFill="1" applyBorder="1"/>
    <xf numFmtId="0" fontId="5" fillId="28" borderId="22" xfId="0" applyFont="1" applyFill="1" applyBorder="1" applyAlignment="1">
      <alignment horizontal="right"/>
    </xf>
    <xf numFmtId="0" fontId="5" fillId="28" borderId="22" xfId="0" applyFont="1" applyFill="1" applyBorder="1"/>
    <xf numFmtId="164" fontId="5" fillId="28" borderId="22" xfId="2" applyNumberFormat="1" applyFont="1" applyFill="1" applyBorder="1"/>
    <xf numFmtId="164" fontId="5" fillId="28" borderId="23" xfId="2" applyNumberFormat="1" applyFont="1" applyFill="1" applyBorder="1"/>
    <xf numFmtId="0" fontId="12" fillId="0" borderId="24" xfId="0" applyFont="1" applyBorder="1"/>
    <xf numFmtId="0" fontId="5" fillId="34" borderId="25" xfId="0" applyFont="1" applyFill="1" applyBorder="1"/>
    <xf numFmtId="164" fontId="5" fillId="34" borderId="25" xfId="2" applyNumberFormat="1" applyFont="1" applyFill="1" applyBorder="1"/>
    <xf numFmtId="0" fontId="5" fillId="34" borderId="26" xfId="0" applyFont="1" applyFill="1" applyBorder="1"/>
    <xf numFmtId="164" fontId="5" fillId="34" borderId="26" xfId="2" applyNumberFormat="1" applyFont="1" applyFill="1" applyBorder="1"/>
    <xf numFmtId="0" fontId="13" fillId="27" borderId="1" xfId="0" applyFont="1" applyFill="1" applyBorder="1"/>
    <xf numFmtId="164" fontId="11" fillId="0" borderId="1" xfId="2" applyNumberFormat="1" applyFont="1" applyFill="1" applyBorder="1"/>
    <xf numFmtId="164" fontId="11" fillId="30" borderId="1" xfId="2" applyNumberFormat="1" applyFont="1" applyFill="1" applyBorder="1"/>
    <xf numFmtId="0" fontId="13" fillId="0" borderId="1" xfId="0" applyFont="1" applyBorder="1"/>
    <xf numFmtId="0" fontId="13" fillId="30" borderId="1" xfId="0" applyFont="1" applyFill="1" applyBorder="1"/>
    <xf numFmtId="0" fontId="13" fillId="31" borderId="1" xfId="0" applyFont="1" applyFill="1" applyBorder="1"/>
    <xf numFmtId="164" fontId="11" fillId="31" borderId="1" xfId="2" applyNumberFormat="1" applyFont="1" applyFill="1" applyBorder="1"/>
    <xf numFmtId="164" fontId="11" fillId="32" borderId="1" xfId="2" applyNumberFormat="1" applyFont="1" applyFill="1" applyBorder="1"/>
    <xf numFmtId="164" fontId="5" fillId="28" borderId="22" xfId="0" applyNumberFormat="1" applyFont="1" applyFill="1" applyBorder="1"/>
    <xf numFmtId="164" fontId="12" fillId="0" borderId="1" xfId="2" applyNumberFormat="1" applyFont="1" applyBorder="1"/>
    <xf numFmtId="0" fontId="13" fillId="32" borderId="1" xfId="0" applyFont="1" applyFill="1" applyBorder="1"/>
    <xf numFmtId="0" fontId="13" fillId="33" borderId="1" xfId="0" applyFont="1" applyFill="1" applyBorder="1"/>
    <xf numFmtId="0" fontId="2" fillId="0" borderId="1" xfId="0" applyFont="1" applyBorder="1"/>
    <xf numFmtId="164" fontId="12" fillId="33" borderId="1" xfId="2" applyNumberFormat="1" applyFont="1" applyFill="1" applyBorder="1" applyAlignment="1">
      <alignment horizontal="right"/>
    </xf>
    <xf numFmtId="0" fontId="5" fillId="34" borderId="25" xfId="0" applyFont="1" applyFill="1" applyBorder="1" applyAlignment="1">
      <alignment horizontal="right"/>
    </xf>
    <xf numFmtId="0" fontId="5" fillId="29" borderId="15" xfId="0" applyFont="1" applyFill="1" applyBorder="1" applyAlignment="1">
      <alignment horizontal="center" wrapText="1"/>
    </xf>
    <xf numFmtId="0" fontId="5" fillId="29" borderId="15" xfId="0" applyFont="1" applyFill="1" applyBorder="1" applyAlignment="1">
      <alignment wrapText="1"/>
    </xf>
    <xf numFmtId="164" fontId="5" fillId="28" borderId="29" xfId="2" applyNumberFormat="1" applyFont="1" applyFill="1" applyBorder="1"/>
    <xf numFmtId="0" fontId="5" fillId="29" borderId="1" xfId="0" applyFont="1" applyFill="1" applyBorder="1" applyAlignment="1">
      <alignment wrapText="1"/>
    </xf>
    <xf numFmtId="164" fontId="11" fillId="0" borderId="15" xfId="2" applyNumberFormat="1" applyFont="1" applyFill="1" applyBorder="1"/>
    <xf numFmtId="164" fontId="11" fillId="30" borderId="15" xfId="2" applyNumberFormat="1" applyFont="1" applyFill="1" applyBorder="1"/>
    <xf numFmtId="164" fontId="11" fillId="27" borderId="1" xfId="2" applyNumberFormat="1" applyFont="1" applyFill="1" applyBorder="1"/>
    <xf numFmtId="164" fontId="11" fillId="27" borderId="15" xfId="2" applyNumberFormat="1" applyFont="1" applyFill="1" applyBorder="1"/>
    <xf numFmtId="164" fontId="11" fillId="31" borderId="15" xfId="2" applyNumberFormat="1" applyFont="1" applyFill="1" applyBorder="1"/>
    <xf numFmtId="164" fontId="11" fillId="32" borderId="15" xfId="2" applyNumberFormat="1" applyFont="1" applyFill="1" applyBorder="1"/>
    <xf numFmtId="164" fontId="11" fillId="33" borderId="1" xfId="2" applyNumberFormat="1" applyFont="1" applyFill="1" applyBorder="1"/>
    <xf numFmtId="164" fontId="11" fillId="33" borderId="15" xfId="2" applyNumberFormat="1" applyFont="1" applyFill="1" applyBorder="1"/>
    <xf numFmtId="164" fontId="11" fillId="0" borderId="24" xfId="2" applyNumberFormat="1" applyFont="1" applyFill="1" applyBorder="1"/>
    <xf numFmtId="164" fontId="11" fillId="0" borderId="28" xfId="2" applyNumberFormat="1" applyFont="1" applyFill="1" applyBorder="1"/>
    <xf numFmtId="164" fontId="11" fillId="0" borderId="12" xfId="2" applyNumberFormat="1" applyFont="1" applyFill="1" applyBorder="1"/>
    <xf numFmtId="164" fontId="11" fillId="0" borderId="11" xfId="2" applyNumberFormat="1" applyFont="1" applyFill="1" applyBorder="1"/>
    <xf numFmtId="164" fontId="11" fillId="0" borderId="27" xfId="2" applyNumberFormat="1" applyFont="1" applyFill="1" applyBorder="1"/>
    <xf numFmtId="164" fontId="6" fillId="0" borderId="24" xfId="2" applyNumberFormat="1" applyFont="1" applyBorder="1"/>
    <xf numFmtId="164" fontId="6" fillId="0" borderId="1" xfId="2" applyNumberFormat="1" applyFont="1" applyBorder="1"/>
    <xf numFmtId="0" fontId="13" fillId="0" borderId="24" xfId="0" applyFont="1" applyBorder="1"/>
    <xf numFmtId="164" fontId="11" fillId="33" borderId="15" xfId="2" applyNumberFormat="1" applyFont="1" applyFill="1" applyBorder="1" applyAlignment="1">
      <alignment horizontal="right"/>
    </xf>
    <xf numFmtId="164" fontId="11" fillId="33" borderId="1" xfId="2" applyNumberFormat="1" applyFont="1" applyFill="1" applyBorder="1" applyAlignment="1">
      <alignment horizontal="right"/>
    </xf>
    <xf numFmtId="0" fontId="13" fillId="35" borderId="24" xfId="0" applyFont="1" applyFill="1" applyBorder="1"/>
    <xf numFmtId="0" fontId="12" fillId="35" borderId="24" xfId="0" applyFont="1" applyFill="1" applyBorder="1"/>
    <xf numFmtId="164" fontId="11" fillId="35" borderId="24" xfId="2" applyNumberFormat="1" applyFont="1" applyFill="1" applyBorder="1"/>
    <xf numFmtId="0" fontId="5" fillId="28" borderId="29" xfId="0" applyFont="1" applyFill="1" applyBorder="1"/>
    <xf numFmtId="0" fontId="5" fillId="29" borderId="29" xfId="0" applyFont="1" applyFill="1" applyBorder="1"/>
    <xf numFmtId="164" fontId="11" fillId="35" borderId="27" xfId="2" applyNumberFormat="1" applyFont="1" applyFill="1" applyBorder="1"/>
    <xf numFmtId="0" fontId="12" fillId="0" borderId="0" xfId="0" applyFont="1" applyAlignment="1">
      <alignment wrapText="1"/>
    </xf>
    <xf numFmtId="167" fontId="0" fillId="0" borderId="7" xfId="2" applyNumberFormat="1" applyFont="1" applyBorder="1"/>
    <xf numFmtId="167" fontId="0" fillId="0" borderId="0" xfId="2" applyNumberFormat="1" applyFont="1" applyBorder="1"/>
    <xf numFmtId="167" fontId="0" fillId="0" borderId="13" xfId="2" applyNumberFormat="1" applyFont="1" applyBorder="1"/>
    <xf numFmtId="167" fontId="2" fillId="21" borderId="1" xfId="2" applyNumberFormat="1" applyFont="1" applyFill="1" applyBorder="1" applyAlignment="1">
      <alignment horizontal="center" wrapText="1"/>
    </xf>
    <xf numFmtId="167" fontId="2" fillId="21" borderId="1" xfId="2" applyNumberFormat="1" applyFont="1" applyFill="1" applyBorder="1" applyAlignment="1">
      <alignment wrapText="1"/>
    </xf>
    <xf numFmtId="167" fontId="2" fillId="6" borderId="1" xfId="2" applyNumberFormat="1" applyFont="1" applyFill="1" applyBorder="1" applyAlignment="1">
      <alignment horizontal="center" wrapText="1"/>
    </xf>
    <xf numFmtId="167" fontId="2" fillId="6" borderId="15" xfId="2" applyNumberFormat="1" applyFont="1" applyFill="1" applyBorder="1" applyAlignment="1">
      <alignment horizontal="center" wrapText="1"/>
    </xf>
    <xf numFmtId="167" fontId="2" fillId="6" borderId="1" xfId="2" applyNumberFormat="1" applyFont="1" applyFill="1" applyBorder="1" applyAlignment="1">
      <alignment wrapText="1"/>
    </xf>
    <xf numFmtId="167" fontId="2" fillId="6" borderId="15" xfId="2" applyNumberFormat="1" applyFont="1" applyFill="1" applyBorder="1" applyAlignment="1">
      <alignment wrapText="1"/>
    </xf>
    <xf numFmtId="167" fontId="0" fillId="6" borderId="7" xfId="2" applyNumberFormat="1" applyFont="1" applyFill="1" applyBorder="1"/>
    <xf numFmtId="167" fontId="0" fillId="6" borderId="0" xfId="2" applyNumberFormat="1" applyFont="1" applyFill="1" applyBorder="1"/>
    <xf numFmtId="167" fontId="2" fillId="8" borderId="1" xfId="2" applyNumberFormat="1" applyFont="1" applyFill="1" applyBorder="1" applyAlignment="1">
      <alignment horizontal="center" wrapText="1"/>
    </xf>
    <xf numFmtId="167" fontId="2" fillId="8" borderId="15" xfId="2" applyNumberFormat="1" applyFont="1" applyFill="1" applyBorder="1" applyAlignment="1">
      <alignment horizontal="center" wrapText="1"/>
    </xf>
    <xf numFmtId="167" fontId="2" fillId="8" borderId="1" xfId="2" applyNumberFormat="1" applyFont="1" applyFill="1" applyBorder="1" applyAlignment="1">
      <alignment wrapText="1"/>
    </xf>
    <xf numFmtId="167" fontId="2" fillId="8" borderId="15" xfId="2" applyNumberFormat="1" applyFont="1" applyFill="1" applyBorder="1" applyAlignment="1">
      <alignment wrapText="1"/>
    </xf>
    <xf numFmtId="167" fontId="0" fillId="8" borderId="7" xfId="2" applyNumberFormat="1" applyFont="1" applyFill="1" applyBorder="1"/>
    <xf numFmtId="167" fontId="0" fillId="8" borderId="0" xfId="2" applyNumberFormat="1" applyFont="1" applyFill="1" applyBorder="1"/>
    <xf numFmtId="167" fontId="2" fillId="36" borderId="1" xfId="2" applyNumberFormat="1" applyFont="1" applyFill="1" applyBorder="1" applyAlignment="1">
      <alignment horizontal="center" wrapText="1"/>
    </xf>
    <xf numFmtId="167" fontId="2" fillId="36" borderId="1" xfId="2" applyNumberFormat="1" applyFont="1" applyFill="1" applyBorder="1" applyAlignment="1">
      <alignment wrapText="1"/>
    </xf>
    <xf numFmtId="167" fontId="0" fillId="25" borderId="7" xfId="2" applyNumberFormat="1" applyFont="1" applyFill="1" applyBorder="1"/>
    <xf numFmtId="167" fontId="0" fillId="25" borderId="0" xfId="2" applyNumberFormat="1" applyFont="1" applyFill="1" applyBorder="1"/>
    <xf numFmtId="167" fontId="2" fillId="15" borderId="1" xfId="2" applyNumberFormat="1" applyFont="1" applyFill="1" applyBorder="1" applyAlignment="1">
      <alignment horizontal="center" wrapText="1"/>
    </xf>
    <xf numFmtId="167" fontId="2" fillId="15" borderId="15" xfId="2" applyNumberFormat="1" applyFont="1" applyFill="1" applyBorder="1" applyAlignment="1">
      <alignment horizontal="center" wrapText="1"/>
    </xf>
    <xf numFmtId="167" fontId="2" fillId="15" borderId="1" xfId="2" applyNumberFormat="1" applyFont="1" applyFill="1" applyBorder="1" applyAlignment="1">
      <alignment wrapText="1"/>
    </xf>
    <xf numFmtId="167" fontId="2" fillId="15" borderId="15" xfId="2" applyNumberFormat="1" applyFont="1" applyFill="1" applyBorder="1" applyAlignment="1">
      <alignment wrapText="1"/>
    </xf>
    <xf numFmtId="167" fontId="0" fillId="24" borderId="7" xfId="2" applyNumberFormat="1" applyFont="1" applyFill="1" applyBorder="1"/>
    <xf numFmtId="167" fontId="0" fillId="24" borderId="0" xfId="2" applyNumberFormat="1" applyFont="1" applyFill="1" applyBorder="1"/>
    <xf numFmtId="167" fontId="0" fillId="25" borderId="13" xfId="2" applyNumberFormat="1" applyFont="1" applyFill="1" applyBorder="1"/>
    <xf numFmtId="167" fontId="2" fillId="0" borderId="9" xfId="2" applyNumberFormat="1" applyFont="1" applyFill="1" applyBorder="1" applyAlignment="1">
      <alignment wrapText="1"/>
    </xf>
    <xf numFmtId="0" fontId="3" fillId="0" borderId="9" xfId="0" applyFont="1" applyBorder="1" applyAlignment="1">
      <alignment wrapText="1"/>
    </xf>
    <xf numFmtId="164" fontId="0" fillId="0" borderId="0" xfId="2" applyNumberFormat="1" applyFont="1" applyFill="1"/>
    <xf numFmtId="0" fontId="0" fillId="0" borderId="9" xfId="0" applyBorder="1" applyAlignment="1">
      <alignment wrapText="1"/>
    </xf>
    <xf numFmtId="0" fontId="3" fillId="0" borderId="12" xfId="0" applyFont="1" applyBorder="1"/>
    <xf numFmtId="0" fontId="3" fillId="0" borderId="15" xfId="0" applyFont="1" applyBorder="1"/>
    <xf numFmtId="0" fontId="3" fillId="0" borderId="21" xfId="0" applyFont="1" applyBorder="1"/>
    <xf numFmtId="0" fontId="3" fillId="0" borderId="7" xfId="0" applyFont="1" applyBorder="1"/>
    <xf numFmtId="0" fontId="2" fillId="37" borderId="1" xfId="0" applyFont="1" applyFill="1" applyBorder="1" applyAlignment="1">
      <alignment horizontal="center" vertical="top" wrapText="1"/>
    </xf>
    <xf numFmtId="0" fontId="3" fillId="37" borderId="1" xfId="0" applyFont="1" applyFill="1" applyBorder="1" applyAlignment="1">
      <alignment horizontal="center" wrapText="1"/>
    </xf>
    <xf numFmtId="0" fontId="2" fillId="38" borderId="1" xfId="0" applyFont="1" applyFill="1" applyBorder="1" applyAlignment="1">
      <alignment horizontal="center" vertical="top" wrapText="1"/>
    </xf>
    <xf numFmtId="0" fontId="3" fillId="38" borderId="1" xfId="0" applyFont="1" applyFill="1" applyBorder="1" applyAlignment="1">
      <alignment horizontal="center" wrapText="1"/>
    </xf>
    <xf numFmtId="0" fontId="2" fillId="15" borderId="15" xfId="0" applyFont="1" applyFill="1" applyBorder="1" applyAlignment="1">
      <alignment horizontal="center" vertical="top" wrapText="1"/>
    </xf>
    <xf numFmtId="0" fontId="3" fillId="15" borderId="15" xfId="0" applyFont="1" applyFill="1" applyBorder="1" applyAlignment="1">
      <alignment horizontal="center" wrapText="1"/>
    </xf>
    <xf numFmtId="0" fontId="2" fillId="36" borderId="15" xfId="0" applyFont="1" applyFill="1" applyBorder="1" applyAlignment="1">
      <alignment horizontal="center" vertical="top" wrapText="1"/>
    </xf>
    <xf numFmtId="0" fontId="3" fillId="36" borderId="15" xfId="0" applyFont="1" applyFill="1" applyBorder="1" applyAlignment="1">
      <alignment horizontal="center" wrapText="1"/>
    </xf>
    <xf numFmtId="0" fontId="2" fillId="6" borderId="1" xfId="0" applyFont="1" applyFill="1" applyBorder="1" applyAlignment="1">
      <alignment horizontal="center" vertical="top" wrapText="1"/>
    </xf>
    <xf numFmtId="0" fontId="3" fillId="6" borderId="1" xfId="0" applyFont="1" applyFill="1" applyBorder="1" applyAlignment="1">
      <alignment horizontal="center" wrapText="1"/>
    </xf>
    <xf numFmtId="0" fontId="2" fillId="8" borderId="1" xfId="0" applyFont="1" applyFill="1" applyBorder="1" applyAlignment="1">
      <alignment horizontal="center" vertical="top" wrapText="1"/>
    </xf>
    <xf numFmtId="0" fontId="3" fillId="8" borderId="1" xfId="0" applyFont="1" applyFill="1" applyBorder="1" applyAlignment="1">
      <alignment horizontal="center" wrapText="1"/>
    </xf>
    <xf numFmtId="164" fontId="0" fillId="6" borderId="14" xfId="2" applyNumberFormat="1" applyFont="1" applyFill="1" applyBorder="1"/>
    <xf numFmtId="164" fontId="0" fillId="8" borderId="14" xfId="2" applyNumberFormat="1" applyFont="1" applyFill="1" applyBorder="1"/>
    <xf numFmtId="164" fontId="0" fillId="19" borderId="14" xfId="2" applyNumberFormat="1" applyFont="1" applyFill="1" applyBorder="1"/>
    <xf numFmtId="164" fontId="0" fillId="23" borderId="14" xfId="2" applyNumberFormat="1" applyFont="1" applyFill="1" applyBorder="1"/>
    <xf numFmtId="164" fontId="0" fillId="39" borderId="14" xfId="2" applyNumberFormat="1" applyFont="1" applyFill="1" applyBorder="1"/>
    <xf numFmtId="164" fontId="0" fillId="25" borderId="14" xfId="2" applyNumberFormat="1" applyFont="1" applyFill="1" applyBorder="1"/>
    <xf numFmtId="164" fontId="0" fillId="6" borderId="7" xfId="2" applyNumberFormat="1" applyFont="1" applyFill="1" applyBorder="1"/>
    <xf numFmtId="164" fontId="0" fillId="8" borderId="7" xfId="2" applyNumberFormat="1" applyFont="1" applyFill="1" applyBorder="1"/>
    <xf numFmtId="164" fontId="0" fillId="19" borderId="7" xfId="2" applyNumberFormat="1" applyFont="1" applyFill="1" applyBorder="1"/>
    <xf numFmtId="164" fontId="0" fillId="23" borderId="7" xfId="2" applyNumberFormat="1" applyFont="1" applyFill="1" applyBorder="1"/>
    <xf numFmtId="164" fontId="0" fillId="39" borderId="7" xfId="2" applyNumberFormat="1" applyFont="1" applyFill="1" applyBorder="1"/>
    <xf numFmtId="164" fontId="0" fillId="25" borderId="7" xfId="2" applyNumberFormat="1" applyFont="1" applyFill="1" applyBorder="1"/>
    <xf numFmtId="0" fontId="3" fillId="0" borderId="0" xfId="0" applyFont="1" applyAlignment="1">
      <alignment wrapText="1"/>
    </xf>
    <xf numFmtId="0" fontId="2" fillId="20" borderId="1" xfId="0" applyFont="1" applyFill="1" applyBorder="1" applyAlignment="1">
      <alignment horizontal="center" vertical="center" wrapText="1"/>
    </xf>
    <xf numFmtId="0" fontId="2" fillId="20" borderId="16" xfId="0" applyFont="1" applyFill="1" applyBorder="1" applyAlignment="1">
      <alignment horizontal="center" vertical="center" wrapText="1"/>
    </xf>
    <xf numFmtId="0" fontId="2" fillId="20" borderId="14" xfId="0" applyFont="1" applyFill="1" applyBorder="1" applyAlignment="1">
      <alignment horizontal="center" vertical="center" wrapText="1"/>
    </xf>
    <xf numFmtId="0" fontId="2" fillId="20" borderId="24" xfId="0" applyFont="1" applyFill="1" applyBorder="1" applyAlignment="1">
      <alignment vertical="center" wrapText="1"/>
    </xf>
    <xf numFmtId="0" fontId="2" fillId="20" borderId="27" xfId="0" applyFont="1" applyFill="1" applyBorder="1" applyAlignment="1">
      <alignment vertical="center" wrapText="1"/>
    </xf>
    <xf numFmtId="0" fontId="3" fillId="16" borderId="1" xfId="0" applyFont="1" applyFill="1" applyBorder="1" applyAlignment="1">
      <alignment horizontal="center" wrapText="1"/>
    </xf>
    <xf numFmtId="0" fontId="2" fillId="15" borderId="1" xfId="0" applyFont="1" applyFill="1" applyBorder="1" applyAlignment="1">
      <alignment horizontal="center" wrapText="1"/>
    </xf>
    <xf numFmtId="0" fontId="15" fillId="40" borderId="1" xfId="0" applyFont="1" applyFill="1" applyBorder="1"/>
    <xf numFmtId="0" fontId="15" fillId="40" borderId="24" xfId="0" applyFont="1" applyFill="1" applyBorder="1"/>
    <xf numFmtId="0" fontId="15" fillId="40" borderId="27" xfId="0" applyFont="1" applyFill="1" applyBorder="1"/>
    <xf numFmtId="0" fontId="15" fillId="40" borderId="9" xfId="0" applyFont="1" applyFill="1" applyBorder="1"/>
    <xf numFmtId="0" fontId="15" fillId="40" borderId="17" xfId="0" applyFont="1" applyFill="1" applyBorder="1"/>
    <xf numFmtId="0" fontId="14" fillId="40" borderId="1" xfId="0" applyFont="1" applyFill="1" applyBorder="1" applyAlignment="1">
      <alignment wrapText="1"/>
    </xf>
    <xf numFmtId="0" fontId="14" fillId="40" borderId="15" xfId="0" applyFont="1" applyFill="1" applyBorder="1" applyAlignment="1">
      <alignment wrapText="1"/>
    </xf>
    <xf numFmtId="0" fontId="14" fillId="40" borderId="21" xfId="0" applyFont="1" applyFill="1" applyBorder="1" applyAlignment="1">
      <alignment wrapText="1"/>
    </xf>
    <xf numFmtId="0" fontId="2" fillId="22" borderId="12" xfId="0" applyFont="1" applyFill="1" applyBorder="1" applyAlignment="1">
      <alignment wrapText="1"/>
    </xf>
    <xf numFmtId="0" fontId="2" fillId="22" borderId="1" xfId="0" applyFont="1" applyFill="1" applyBorder="1" applyAlignment="1">
      <alignment wrapText="1"/>
    </xf>
    <xf numFmtId="0" fontId="2" fillId="22" borderId="15" xfId="0" applyFont="1" applyFill="1" applyBorder="1" applyAlignment="1">
      <alignment wrapText="1"/>
    </xf>
    <xf numFmtId="0" fontId="2" fillId="41" borderId="1" xfId="0" applyFont="1" applyFill="1" applyBorder="1" applyAlignment="1">
      <alignment wrapText="1"/>
    </xf>
    <xf numFmtId="0" fontId="2" fillId="22" borderId="1" xfId="0" applyFont="1" applyFill="1" applyBorder="1" applyAlignment="1">
      <alignment horizontal="center" wrapText="1"/>
    </xf>
    <xf numFmtId="0" fontId="2" fillId="8" borderId="1" xfId="0" applyFont="1" applyFill="1" applyBorder="1" applyAlignment="1">
      <alignment horizontal="center" wrapText="1"/>
    </xf>
    <xf numFmtId="0" fontId="2" fillId="41" borderId="1" xfId="0" applyFont="1" applyFill="1" applyBorder="1" applyAlignment="1">
      <alignment horizontal="center" wrapText="1"/>
    </xf>
    <xf numFmtId="1" fontId="3" fillId="14" borderId="1" xfId="0" applyNumberFormat="1" applyFont="1" applyFill="1" applyBorder="1" applyAlignment="1">
      <alignment horizontal="center" wrapText="1"/>
    </xf>
    <xf numFmtId="0" fontId="3" fillId="14" borderId="1" xfId="0" applyFont="1" applyFill="1" applyBorder="1" applyAlignment="1">
      <alignment horizontal="center" wrapText="1"/>
    </xf>
    <xf numFmtId="0" fontId="14" fillId="3" borderId="1" xfId="0" applyFont="1" applyFill="1" applyBorder="1" applyAlignment="1">
      <alignment horizontal="center" wrapText="1"/>
    </xf>
    <xf numFmtId="167" fontId="0" fillId="22" borderId="0" xfId="2" applyNumberFormat="1" applyFont="1" applyFill="1"/>
    <xf numFmtId="167" fontId="0" fillId="8" borderId="13" xfId="2" applyNumberFormat="1" applyFont="1" applyFill="1" applyBorder="1"/>
    <xf numFmtId="164" fontId="0" fillId="41" borderId="7" xfId="2" applyNumberFormat="1" applyFont="1" applyFill="1" applyBorder="1"/>
    <xf numFmtId="164" fontId="0" fillId="41" borderId="0" xfId="2" applyNumberFormat="1" applyFont="1" applyFill="1" applyBorder="1"/>
    <xf numFmtId="164" fontId="0" fillId="41" borderId="13" xfId="2" applyNumberFormat="1" applyFont="1" applyFill="1" applyBorder="1"/>
    <xf numFmtId="167" fontId="0" fillId="22" borderId="0" xfId="2" applyNumberFormat="1" applyFont="1" applyFill="1" applyBorder="1"/>
    <xf numFmtId="0" fontId="14" fillId="40" borderId="12" xfId="0" applyFont="1" applyFill="1" applyBorder="1" applyAlignment="1">
      <alignment wrapText="1"/>
    </xf>
    <xf numFmtId="0" fontId="3" fillId="26" borderId="1" xfId="0" applyFont="1" applyFill="1" applyBorder="1" applyAlignment="1">
      <alignment horizontal="center" wrapText="1"/>
    </xf>
    <xf numFmtId="0" fontId="2" fillId="6" borderId="1" xfId="0" applyFont="1" applyFill="1" applyBorder="1" applyAlignment="1">
      <alignment horizontal="center" wrapText="1"/>
    </xf>
    <xf numFmtId="164" fontId="0" fillId="0" borderId="14" xfId="2" applyNumberFormat="1" applyFont="1" applyBorder="1"/>
    <xf numFmtId="164" fontId="2" fillId="0" borderId="0" xfId="2" applyNumberFormat="1" applyFont="1"/>
    <xf numFmtId="164" fontId="0" fillId="39" borderId="0" xfId="2" applyNumberFormat="1" applyFont="1" applyFill="1" applyBorder="1"/>
    <xf numFmtId="164" fontId="2" fillId="39" borderId="0" xfId="2" applyNumberFormat="1" applyFont="1" applyFill="1" applyBorder="1"/>
    <xf numFmtId="164" fontId="0" fillId="8" borderId="0" xfId="2" applyNumberFormat="1" applyFont="1" applyFill="1" applyBorder="1"/>
    <xf numFmtId="164" fontId="0" fillId="6" borderId="0" xfId="2" applyNumberFormat="1" applyFont="1" applyFill="1" applyBorder="1"/>
    <xf numFmtId="164" fontId="0" fillId="23" borderId="0" xfId="2" applyNumberFormat="1" applyFont="1" applyFill="1" applyBorder="1"/>
    <xf numFmtId="164" fontId="2" fillId="6" borderId="0" xfId="2" applyNumberFormat="1" applyFont="1" applyFill="1" applyBorder="1"/>
    <xf numFmtId="164" fontId="2" fillId="8" borderId="0" xfId="2" applyNumberFormat="1" applyFont="1" applyFill="1" applyBorder="1"/>
    <xf numFmtId="164" fontId="2" fillId="23" borderId="0" xfId="2" applyNumberFormat="1" applyFont="1" applyFill="1" applyBorder="1"/>
    <xf numFmtId="167" fontId="0" fillId="0" borderId="7" xfId="2" applyNumberFormat="1" applyFont="1" applyFill="1" applyBorder="1"/>
    <xf numFmtId="0" fontId="15" fillId="40" borderId="0" xfId="0" applyFont="1" applyFill="1"/>
    <xf numFmtId="0" fontId="16" fillId="0" borderId="0" xfId="0" applyFont="1" applyAlignment="1">
      <alignment vertical="center"/>
    </xf>
    <xf numFmtId="0" fontId="0" fillId="0" borderId="0" xfId="0" applyAlignment="1">
      <alignment wrapText="1"/>
    </xf>
    <xf numFmtId="164" fontId="0" fillId="19" borderId="15" xfId="2" applyNumberFormat="1" applyFont="1" applyFill="1" applyBorder="1" applyAlignment="1">
      <alignment wrapText="1"/>
    </xf>
    <xf numFmtId="164" fontId="0" fillId="19" borderId="12" xfId="2" applyNumberFormat="1" applyFont="1" applyFill="1" applyBorder="1"/>
    <xf numFmtId="0" fontId="18" fillId="0" borderId="0" xfId="0" applyFont="1"/>
    <xf numFmtId="0" fontId="0" fillId="0" borderId="0" xfId="0" applyAlignment="1">
      <alignment horizontal="right"/>
    </xf>
    <xf numFmtId="0" fontId="20" fillId="0" borderId="0" xfId="0" applyFont="1"/>
    <xf numFmtId="0" fontId="20" fillId="0" borderId="0" xfId="0" applyFont="1" applyAlignment="1">
      <alignment wrapText="1"/>
    </xf>
    <xf numFmtId="0" fontId="19" fillId="0" borderId="0" xfId="0" applyFont="1"/>
    <xf numFmtId="0" fontId="19" fillId="0" borderId="0" xfId="0" applyFont="1" applyAlignment="1">
      <alignment vertical="top" wrapText="1"/>
    </xf>
    <xf numFmtId="0" fontId="19" fillId="19" borderId="7" xfId="0" applyFont="1" applyFill="1" applyBorder="1"/>
    <xf numFmtId="0" fontId="20" fillId="19" borderId="13" xfId="0" applyFont="1" applyFill="1" applyBorder="1"/>
    <xf numFmtId="0" fontId="19" fillId="43" borderId="7" xfId="0" applyFont="1" applyFill="1" applyBorder="1"/>
    <xf numFmtId="0" fontId="20" fillId="43" borderId="13" xfId="0" applyFont="1" applyFill="1" applyBorder="1"/>
    <xf numFmtId="0" fontId="19" fillId="11" borderId="27" xfId="0" applyFont="1" applyFill="1" applyBorder="1"/>
    <xf numFmtId="0" fontId="20" fillId="11" borderId="28" xfId="0" applyFont="1" applyFill="1" applyBorder="1" applyAlignment="1">
      <alignment wrapText="1"/>
    </xf>
    <xf numFmtId="0" fontId="19" fillId="8" borderId="7" xfId="0" applyFont="1" applyFill="1" applyBorder="1"/>
    <xf numFmtId="0" fontId="20" fillId="8" borderId="13" xfId="0" applyFont="1" applyFill="1" applyBorder="1"/>
    <xf numFmtId="0" fontId="22" fillId="3" borderId="1" xfId="1" applyFont="1" applyFill="1" applyBorder="1" applyAlignment="1">
      <alignment horizontal="center" vertical="center" wrapText="1"/>
    </xf>
    <xf numFmtId="0" fontId="19" fillId="42" borderId="7" xfId="0" applyFont="1" applyFill="1" applyBorder="1" applyAlignment="1">
      <alignment horizontal="center"/>
    </xf>
    <xf numFmtId="0" fontId="19" fillId="42" borderId="13" xfId="0" applyFont="1" applyFill="1" applyBorder="1" applyAlignment="1">
      <alignment horizontal="center"/>
    </xf>
    <xf numFmtId="0" fontId="19" fillId="44" borderId="7" xfId="0" applyFont="1" applyFill="1" applyBorder="1" applyAlignment="1">
      <alignment horizontal="center"/>
    </xf>
    <xf numFmtId="0" fontId="19" fillId="44" borderId="13" xfId="0" applyFont="1" applyFill="1" applyBorder="1" applyAlignment="1">
      <alignment horizontal="center"/>
    </xf>
    <xf numFmtId="0" fontId="19" fillId="0" borderId="1" xfId="0" applyFont="1" applyBorder="1" applyAlignment="1">
      <alignment horizontal="right" vertical="top"/>
    </xf>
    <xf numFmtId="0" fontId="19" fillId="0" borderId="16" xfId="0" applyFont="1" applyBorder="1" applyAlignment="1">
      <alignment horizontal="right" vertical="top"/>
    </xf>
    <xf numFmtId="0" fontId="20" fillId="0" borderId="14" xfId="0" applyFont="1" applyBorder="1" applyAlignment="1">
      <alignment horizontal="left" vertical="top" wrapText="1"/>
    </xf>
    <xf numFmtId="0" fontId="20" fillId="0" borderId="11" xfId="0" applyFont="1" applyBorder="1" applyAlignment="1">
      <alignment horizontal="left" vertical="top" wrapText="1"/>
    </xf>
    <xf numFmtId="0" fontId="20" fillId="0" borderId="7" xfId="0" applyFont="1" applyBorder="1" applyAlignment="1">
      <alignment horizontal="left" vertical="top" wrapText="1"/>
    </xf>
    <xf numFmtId="0" fontId="20" fillId="0" borderId="13" xfId="0" applyFont="1" applyBorder="1" applyAlignment="1">
      <alignment horizontal="left" vertical="top" wrapText="1"/>
    </xf>
    <xf numFmtId="0" fontId="19" fillId="0" borderId="30" xfId="0" applyFont="1" applyBorder="1" applyAlignment="1">
      <alignment horizontal="center" vertical="top" wrapText="1"/>
    </xf>
    <xf numFmtId="0" fontId="19" fillId="0" borderId="0" xfId="0" applyFont="1" applyAlignment="1">
      <alignment horizontal="center" vertical="top" wrapText="1"/>
    </xf>
    <xf numFmtId="0" fontId="19" fillId="0" borderId="17" xfId="0" applyFont="1" applyBorder="1" applyAlignment="1">
      <alignment horizontal="center" vertical="top" wrapText="1"/>
    </xf>
    <xf numFmtId="0" fontId="20" fillId="0" borderId="14" xfId="0" applyFont="1" applyBorder="1" applyAlignment="1">
      <alignment horizontal="left"/>
    </xf>
    <xf numFmtId="0" fontId="20" fillId="0" borderId="11" xfId="0" applyFont="1" applyBorder="1" applyAlignment="1">
      <alignment horizontal="left"/>
    </xf>
    <xf numFmtId="0" fontId="0" fillId="0" borderId="21" xfId="0" applyBorder="1" applyAlignment="1">
      <alignment horizontal="center"/>
    </xf>
    <xf numFmtId="0" fontId="0" fillId="0" borderId="30" xfId="0" applyBorder="1" applyAlignment="1">
      <alignment horizontal="center"/>
    </xf>
    <xf numFmtId="0" fontId="21" fillId="0" borderId="27" xfId="4" applyFont="1" applyBorder="1" applyAlignment="1">
      <alignment horizontal="center"/>
    </xf>
    <xf numFmtId="0" fontId="20" fillId="0" borderId="28" xfId="0" applyFont="1" applyBorder="1" applyAlignment="1">
      <alignment horizontal="center"/>
    </xf>
    <xf numFmtId="0" fontId="20" fillId="0" borderId="7" xfId="0" applyFont="1" applyBorder="1" applyAlignment="1">
      <alignment horizontal="left" wrapText="1"/>
    </xf>
    <xf numFmtId="0" fontId="20" fillId="0" borderId="13" xfId="0" applyFont="1" applyBorder="1" applyAlignment="1">
      <alignment horizontal="left" wrapText="1"/>
    </xf>
    <xf numFmtId="0" fontId="17" fillId="0" borderId="7" xfId="4" applyBorder="1" applyAlignment="1">
      <alignment horizontal="center"/>
    </xf>
    <xf numFmtId="0" fontId="20" fillId="0" borderId="13" xfId="0" applyFont="1" applyBorder="1" applyAlignment="1">
      <alignment horizontal="center"/>
    </xf>
    <xf numFmtId="0" fontId="19" fillId="0" borderId="15" xfId="0" applyFont="1" applyBorder="1" applyAlignment="1">
      <alignment horizontal="center" vertical="top" wrapText="1"/>
    </xf>
    <xf numFmtId="0" fontId="19" fillId="0" borderId="12" xfId="0" applyFont="1" applyBorder="1" applyAlignment="1">
      <alignment horizontal="center" vertical="top" wrapText="1"/>
    </xf>
    <xf numFmtId="0" fontId="19" fillId="19" borderId="14" xfId="0" applyFont="1" applyFill="1" applyBorder="1" applyAlignment="1">
      <alignment horizontal="center"/>
    </xf>
    <xf numFmtId="0" fontId="19" fillId="19" borderId="11" xfId="0" applyFont="1" applyFill="1" applyBorder="1" applyAlignment="1">
      <alignment horizontal="center"/>
    </xf>
    <xf numFmtId="0" fontId="19" fillId="15" borderId="7" xfId="0" applyFont="1" applyFill="1" applyBorder="1" applyAlignment="1">
      <alignment horizontal="center"/>
    </xf>
    <xf numFmtId="0" fontId="19" fillId="15" borderId="13" xfId="0" applyFont="1" applyFill="1" applyBorder="1" applyAlignment="1">
      <alignment horizontal="center"/>
    </xf>
    <xf numFmtId="0" fontId="12" fillId="0" borderId="0" xfId="0" applyFont="1" applyAlignment="1">
      <alignment horizontal="left" wrapText="1"/>
    </xf>
    <xf numFmtId="0" fontId="12" fillId="0" borderId="17" xfId="0" applyFont="1" applyBorder="1" applyAlignment="1">
      <alignment horizontal="left" wrapText="1"/>
    </xf>
    <xf numFmtId="0" fontId="13" fillId="0" borderId="0" xfId="0" applyFont="1" applyAlignment="1">
      <alignment horizontal="left"/>
    </xf>
    <xf numFmtId="0" fontId="0" fillId="0" borderId="0" xfId="0" applyAlignment="1">
      <alignment horizontal="left" vertical="top" wrapText="1"/>
    </xf>
    <xf numFmtId="0" fontId="0" fillId="0" borderId="17" xfId="0" applyBorder="1" applyAlignment="1">
      <alignment horizontal="left" vertical="top" wrapText="1"/>
    </xf>
    <xf numFmtId="0" fontId="14" fillId="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5" fillId="5" borderId="15" xfId="0" applyFont="1" applyFill="1" applyBorder="1" applyAlignment="1">
      <alignment horizontal="center" wrapText="1"/>
    </xf>
    <xf numFmtId="0" fontId="5" fillId="5" borderId="21" xfId="0" applyFont="1" applyFill="1" applyBorder="1" applyAlignment="1">
      <alignment horizontal="center" wrapText="1"/>
    </xf>
    <xf numFmtId="0" fontId="5" fillId="5" borderId="12" xfId="0" applyFont="1" applyFill="1" applyBorder="1" applyAlignment="1">
      <alignment horizontal="center" wrapText="1"/>
    </xf>
    <xf numFmtId="0" fontId="5" fillId="7" borderId="15" xfId="0" applyFont="1" applyFill="1" applyBorder="1" applyAlignment="1">
      <alignment horizontal="center" vertical="center" wrapText="1"/>
    </xf>
    <xf numFmtId="0" fontId="5" fillId="7" borderId="21" xfId="0" applyFont="1" applyFill="1" applyBorder="1" applyAlignment="1">
      <alignment horizontal="center" vertical="center" wrapText="1"/>
    </xf>
    <xf numFmtId="167" fontId="2" fillId="36" borderId="1" xfId="2" applyNumberFormat="1" applyFont="1" applyFill="1" applyBorder="1" applyAlignment="1">
      <alignment horizontal="center" vertical="center"/>
    </xf>
    <xf numFmtId="0" fontId="0" fillId="0" borderId="0" xfId="0" applyAlignment="1">
      <alignment horizontal="left" wrapText="1"/>
    </xf>
    <xf numFmtId="167" fontId="2" fillId="21" borderId="1" xfId="2" applyNumberFormat="1" applyFont="1" applyFill="1" applyBorder="1" applyAlignment="1">
      <alignment horizontal="center" vertical="center"/>
    </xf>
    <xf numFmtId="167" fontId="2" fillId="6" borderId="1" xfId="2" applyNumberFormat="1" applyFont="1" applyFill="1" applyBorder="1" applyAlignment="1">
      <alignment horizontal="center" vertical="center"/>
    </xf>
    <xf numFmtId="167" fontId="2" fillId="6" borderId="15" xfId="2" applyNumberFormat="1" applyFont="1" applyFill="1" applyBorder="1" applyAlignment="1">
      <alignment horizontal="center" vertical="center"/>
    </xf>
    <xf numFmtId="167" fontId="2" fillId="8" borderId="1" xfId="2" applyNumberFormat="1" applyFont="1" applyFill="1" applyBorder="1" applyAlignment="1">
      <alignment horizontal="center" vertical="center"/>
    </xf>
    <xf numFmtId="167" fontId="2" fillId="8" borderId="15" xfId="2" applyNumberFormat="1" applyFont="1" applyFill="1" applyBorder="1" applyAlignment="1">
      <alignment horizontal="center" vertical="center"/>
    </xf>
    <xf numFmtId="167" fontId="2" fillId="15" borderId="1" xfId="2" applyNumberFormat="1" applyFont="1" applyFill="1" applyBorder="1" applyAlignment="1">
      <alignment horizontal="center" vertical="center"/>
    </xf>
    <xf numFmtId="167" fontId="2" fillId="15" borderId="15" xfId="2" applyNumberFormat="1" applyFont="1" applyFill="1" applyBorder="1" applyAlignment="1">
      <alignment horizontal="center" vertical="center"/>
    </xf>
    <xf numFmtId="0" fontId="5" fillId="4" borderId="1" xfId="0" applyFont="1" applyFill="1" applyBorder="1" applyAlignment="1">
      <alignment horizontal="center" wrapText="1"/>
    </xf>
    <xf numFmtId="0" fontId="5" fillId="5" borderId="1" xfId="0" applyFont="1" applyFill="1" applyBorder="1" applyAlignment="1">
      <alignment horizontal="center" wrapText="1"/>
    </xf>
    <xf numFmtId="0" fontId="5" fillId="7" borderId="1" xfId="0" applyFont="1" applyFill="1" applyBorder="1" applyAlignment="1">
      <alignment horizontal="center" wrapText="1"/>
    </xf>
    <xf numFmtId="0" fontId="3" fillId="16" borderId="1" xfId="0" applyFont="1" applyFill="1" applyBorder="1" applyAlignment="1">
      <alignment horizontal="center" wrapText="1"/>
    </xf>
    <xf numFmtId="0" fontId="3" fillId="26" borderId="1" xfId="0" applyFont="1" applyFill="1" applyBorder="1" applyAlignment="1">
      <alignment horizontal="center" wrapText="1"/>
    </xf>
    <xf numFmtId="0" fontId="2" fillId="13" borderId="1" xfId="0" applyFont="1" applyFill="1" applyBorder="1" applyAlignment="1">
      <alignment horizontal="center" wrapText="1"/>
    </xf>
    <xf numFmtId="0" fontId="5" fillId="4" borderId="15" xfId="0" applyFont="1" applyFill="1" applyBorder="1" applyAlignment="1">
      <alignment horizontal="center" wrapText="1"/>
    </xf>
    <xf numFmtId="0" fontId="5" fillId="4" borderId="21" xfId="0" applyFont="1" applyFill="1" applyBorder="1" applyAlignment="1">
      <alignment horizontal="center" wrapText="1"/>
    </xf>
    <xf numFmtId="0" fontId="5" fillId="4" borderId="12" xfId="0" applyFont="1" applyFill="1" applyBorder="1" applyAlignment="1">
      <alignment horizontal="center" wrapText="1"/>
    </xf>
    <xf numFmtId="0" fontId="5" fillId="7" borderId="15" xfId="0" applyFont="1" applyFill="1" applyBorder="1" applyAlignment="1">
      <alignment horizontal="center" wrapText="1"/>
    </xf>
    <xf numFmtId="0" fontId="5" fillId="7" borderId="21" xfId="0" applyFont="1" applyFill="1" applyBorder="1" applyAlignment="1">
      <alignment horizontal="center" wrapText="1"/>
    </xf>
    <xf numFmtId="0" fontId="5" fillId="7" borderId="12" xfId="0" applyFont="1" applyFill="1" applyBorder="1" applyAlignment="1">
      <alignment horizontal="center" wrapText="1"/>
    </xf>
    <xf numFmtId="0" fontId="2" fillId="15" borderId="1" xfId="0" applyFont="1" applyFill="1" applyBorder="1" applyAlignment="1">
      <alignment horizontal="center" wrapText="1"/>
    </xf>
    <xf numFmtId="0" fontId="2" fillId="13" borderId="15" xfId="0" applyFont="1" applyFill="1" applyBorder="1" applyAlignment="1">
      <alignment horizontal="center" wrapText="1"/>
    </xf>
    <xf numFmtId="0" fontId="2" fillId="13" borderId="21" xfId="0" applyFont="1" applyFill="1" applyBorder="1" applyAlignment="1">
      <alignment horizontal="center" wrapText="1"/>
    </xf>
    <xf numFmtId="0" fontId="2" fillId="13" borderId="12" xfId="0" applyFont="1" applyFill="1" applyBorder="1" applyAlignment="1">
      <alignment horizont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14" fillId="40" borderId="21" xfId="0" applyFont="1" applyFill="1" applyBorder="1" applyAlignment="1">
      <alignment horizontal="center" wrapText="1"/>
    </xf>
    <xf numFmtId="0" fontId="14" fillId="40" borderId="12" xfId="0" applyFont="1" applyFill="1" applyBorder="1" applyAlignment="1">
      <alignment horizontal="center" wrapText="1"/>
    </xf>
    <xf numFmtId="0" fontId="14" fillId="40" borderId="1" xfId="0" applyFont="1" applyFill="1" applyBorder="1" applyAlignment="1">
      <alignment horizontal="center" vertical="center"/>
    </xf>
    <xf numFmtId="0" fontId="2" fillId="41" borderId="15" xfId="0" applyFont="1" applyFill="1" applyBorder="1" applyAlignment="1">
      <alignment horizontal="center" wrapText="1"/>
    </xf>
    <xf numFmtId="0" fontId="2" fillId="41" borderId="21" xfId="0" applyFont="1" applyFill="1" applyBorder="1" applyAlignment="1">
      <alignment horizontal="center" wrapText="1"/>
    </xf>
    <xf numFmtId="0" fontId="2" fillId="41" borderId="12" xfId="0" applyFont="1" applyFill="1" applyBorder="1" applyAlignment="1">
      <alignment horizontal="center" wrapText="1"/>
    </xf>
    <xf numFmtId="0" fontId="2" fillId="22" borderId="1" xfId="0" applyFont="1" applyFill="1" applyBorder="1" applyAlignment="1">
      <alignment horizontal="center" wrapText="1"/>
    </xf>
    <xf numFmtId="0" fontId="2" fillId="8" borderId="1" xfId="0" applyFont="1" applyFill="1" applyBorder="1" applyAlignment="1">
      <alignment horizontal="center" wrapText="1"/>
    </xf>
    <xf numFmtId="0" fontId="2" fillId="41" borderId="1" xfId="0" applyFont="1" applyFill="1" applyBorder="1" applyAlignment="1">
      <alignment horizontal="center" wrapText="1"/>
    </xf>
    <xf numFmtId="0" fontId="14" fillId="40" borderId="27" xfId="0" applyFont="1" applyFill="1" applyBorder="1" applyAlignment="1">
      <alignment horizontal="center" vertical="center" wrapText="1"/>
    </xf>
    <xf numFmtId="0" fontId="14" fillId="40" borderId="17" xfId="0" applyFont="1" applyFill="1" applyBorder="1" applyAlignment="1">
      <alignment horizontal="center" vertical="center" wrapText="1"/>
    </xf>
    <xf numFmtId="0" fontId="14" fillId="40" borderId="28" xfId="0" applyFont="1" applyFill="1" applyBorder="1" applyAlignment="1">
      <alignment horizontal="center" vertical="center" wrapText="1"/>
    </xf>
    <xf numFmtId="0" fontId="3" fillId="26" borderId="14" xfId="0" applyFont="1" applyFill="1" applyBorder="1" applyAlignment="1">
      <alignment horizontal="center" wrapText="1"/>
    </xf>
    <xf numFmtId="0" fontId="3" fillId="26" borderId="11" xfId="0" applyFont="1" applyFill="1" applyBorder="1" applyAlignment="1">
      <alignment horizontal="center" wrapText="1"/>
    </xf>
    <xf numFmtId="0" fontId="3" fillId="26" borderId="27" xfId="0" applyFont="1" applyFill="1" applyBorder="1" applyAlignment="1">
      <alignment horizontal="center" wrapText="1"/>
    </xf>
    <xf numFmtId="0" fontId="3" fillId="26" borderId="28" xfId="0" applyFont="1" applyFill="1" applyBorder="1" applyAlignment="1">
      <alignment horizontal="center" wrapText="1"/>
    </xf>
    <xf numFmtId="0" fontId="2" fillId="22" borderId="16" xfId="0" applyFont="1" applyFill="1" applyBorder="1" applyAlignment="1">
      <alignment horizontal="center" wrapText="1"/>
    </xf>
    <xf numFmtId="0" fontId="2" fillId="22" borderId="24" xfId="0" applyFont="1" applyFill="1" applyBorder="1" applyAlignment="1">
      <alignment horizontal="center" wrapText="1"/>
    </xf>
    <xf numFmtId="0" fontId="2" fillId="8" borderId="16" xfId="0" applyFont="1" applyFill="1" applyBorder="1" applyAlignment="1">
      <alignment horizontal="center" wrapText="1"/>
    </xf>
    <xf numFmtId="0" fontId="2" fillId="8" borderId="24" xfId="0" applyFont="1" applyFill="1" applyBorder="1" applyAlignment="1">
      <alignment horizontal="center" wrapText="1"/>
    </xf>
    <xf numFmtId="0" fontId="2" fillId="41" borderId="16" xfId="0" applyFont="1" applyFill="1" applyBorder="1" applyAlignment="1">
      <alignment horizontal="center" wrapText="1"/>
    </xf>
    <xf numFmtId="0" fontId="2" fillId="41" borderId="24" xfId="0" applyFont="1" applyFill="1" applyBorder="1" applyAlignment="1">
      <alignment horizontal="center" wrapText="1"/>
    </xf>
    <xf numFmtId="0" fontId="2" fillId="13" borderId="14" xfId="0" applyFont="1" applyFill="1" applyBorder="1" applyAlignment="1">
      <alignment horizontal="center" wrapText="1"/>
    </xf>
    <xf numFmtId="0" fontId="2" fillId="13" borderId="11" xfId="0" applyFont="1" applyFill="1" applyBorder="1" applyAlignment="1">
      <alignment horizontal="center" wrapText="1"/>
    </xf>
    <xf numFmtId="0" fontId="2" fillId="13" borderId="27" xfId="0" applyFont="1" applyFill="1" applyBorder="1" applyAlignment="1">
      <alignment horizontal="center" wrapText="1"/>
    </xf>
    <xf numFmtId="0" fontId="2" fillId="13" borderId="28" xfId="0" applyFont="1" applyFill="1" applyBorder="1" applyAlignment="1">
      <alignment horizontal="center" wrapText="1"/>
    </xf>
    <xf numFmtId="0" fontId="0" fillId="0" borderId="17" xfId="0" applyBorder="1" applyAlignment="1">
      <alignment horizontal="center"/>
    </xf>
    <xf numFmtId="164" fontId="2" fillId="0" borderId="17" xfId="2" applyNumberFormat="1" applyFont="1" applyBorder="1" applyAlignment="1">
      <alignment horizontal="center" wrapText="1"/>
    </xf>
    <xf numFmtId="165" fontId="2" fillId="0" borderId="17" xfId="3" applyNumberFormat="1" applyFont="1" applyBorder="1" applyAlignment="1">
      <alignment horizontal="center"/>
    </xf>
    <xf numFmtId="0" fontId="2" fillId="20" borderId="15" xfId="0" applyFont="1" applyFill="1" applyBorder="1" applyAlignment="1">
      <alignment horizontal="center" vertical="center" wrapText="1"/>
    </xf>
    <xf numFmtId="0" fontId="2" fillId="20" borderId="21" xfId="0" applyFont="1" applyFill="1" applyBorder="1" applyAlignment="1">
      <alignment horizontal="center" vertical="center" wrapText="1"/>
    </xf>
    <xf numFmtId="0" fontId="2" fillId="0" borderId="0" xfId="0" applyFont="1" applyAlignment="1">
      <alignment horizontal="center" wrapText="1"/>
    </xf>
  </cellXfs>
  <cellStyles count="5">
    <cellStyle name="Comma" xfId="2" builtinId="3"/>
    <cellStyle name="Hyperlink" xfId="4" builtinId="8"/>
    <cellStyle name="Normal" xfId="0" builtinId="0"/>
    <cellStyle name="Normal 34" xfId="1" xr:uid="{148452D3-08F9-4B14-9B50-A7DA100D0FA8}"/>
    <cellStyle name="Percent" xfId="3" builtinId="5"/>
  </cellStyles>
  <dxfs count="9">
    <dxf>
      <fill>
        <patternFill>
          <bgColor theme="9" tint="0.79998168889431442"/>
        </patternFill>
      </fill>
    </dxf>
    <dxf>
      <fill>
        <patternFill>
          <bgColor rgb="FFFFFF00"/>
        </patternFill>
      </fill>
    </dxf>
    <dxf>
      <font>
        <color theme="0" tint="-0.14996795556505021"/>
      </font>
      <fill>
        <patternFill>
          <bgColor rgb="FFC00000"/>
        </patternFill>
      </fill>
    </dxf>
    <dxf>
      <fill>
        <patternFill>
          <bgColor theme="9" tint="0.79998168889431442"/>
        </patternFill>
      </fill>
    </dxf>
    <dxf>
      <fill>
        <patternFill>
          <bgColor rgb="FFFFFF00"/>
        </patternFill>
      </fill>
    </dxf>
    <dxf>
      <font>
        <color theme="0" tint="-0.14996795556505021"/>
      </font>
      <fill>
        <patternFill>
          <bgColor rgb="FFC00000"/>
        </patternFill>
      </fill>
    </dxf>
    <dxf>
      <fill>
        <patternFill>
          <bgColor theme="9" tint="0.79998168889431442"/>
        </patternFill>
      </fill>
    </dxf>
    <dxf>
      <fill>
        <patternFill>
          <bgColor rgb="FFFFFF00"/>
        </patternFill>
      </fill>
    </dxf>
    <dxf>
      <font>
        <color theme="0" tint="-0.14996795556505021"/>
      </font>
      <fill>
        <patternFill>
          <bgColor rgb="FFC00000"/>
        </patternFill>
      </fill>
    </dxf>
  </dxfs>
  <tableStyles count="0" defaultTableStyle="TableStyleMedium9" defaultPivotStyle="PivotStyleLight16"/>
  <colors>
    <mruColors>
      <color rgb="FF63BE7B"/>
      <color rgb="FFF869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21" Type="http://schemas.openxmlformats.org/officeDocument/2006/relationships/externalLink" Target="externalLinks/externalLink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fs01\rv%20team\Link%20Busta%20(DO%20NOT%20DELETE%20THIS%20FI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fprojp02.oa.caiso.com/Users/gkatta/AppData/Local/Microsoft/Windows/Temporary%20Internet%20Files/Content.IE5/8WSC1CLA/ResourceAdequacyPlan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CE54E4F\Substation_Table_BatteryMapCriteria_Draft_08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USERS\EMosley\General%20Marketing\Bloomberg%20One%20Pag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0D740FB\Substation_Table_BatteryMapCriteria_46MMT_1214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e\workgroup\CED%202005\F&amp;I\2004-10-25_DEMAND_FORM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FN\AppData\Local\Temp\Temp1_RESOLVE_20210915_public%20PSP%20Ruling.zip\2021%20PSP%20RESOLVE%20Package\CPUC%20IRP%20RESOLVE_Resource%20Costs%20and%20Build_2021-08-17_FINAL.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records.oa.caiso.com/E3%20Projects/CPUC%20IRP/RESOLVE/RESOLVE%202021%20TPP%20Prep/RESOLVE_Resource%20Costs%20and%20Build_2021-08-06.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LCR\2019\NetQualifyingCapacityList-2019-LCR-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yimer\AppData\Local\Microsoft\Windows\Temporary%20Internet%20Files\Content.Outlook\06V6M1RF\SCE%20GIP%20Projects_2016-03-14_For-CAI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UNIT_320\CED%202009\Revised\ControlAreaworkfiles\revisedEnergyandPeakforecastbyL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ink Busta (DO NOT DELETE THIS "/>
      <sheetName val="Traffic_Rev"/>
      <sheetName val="RTL-IP-Dep-FA"/>
      <sheetName val="IA - Summary"/>
      <sheetName val="Assumptions"/>
      <sheetName val="#REF"/>
      <sheetName val="IPRD"/>
      <sheetName val="Inventec"/>
      <sheetName val="Broadcom"/>
      <sheetName val="VARS"/>
      <sheetName val="7 Qtr (1Q00-3Q01)"/>
      <sheetName val="Cap-FA"/>
      <sheetName val="Assumptions and Inputs"/>
      <sheetName val="Summary"/>
      <sheetName val="Risk Data"/>
      <sheetName val="Bal Sht 9-30-01"/>
      <sheetName val="Do not use"/>
      <sheetName val="LOH0197"/>
      <sheetName val="CAPITAL"/>
      <sheetName val="CAPMIP"/>
      <sheetName val="Input1"/>
      <sheetName val="Input2"/>
      <sheetName val="EPG"/>
      <sheetName val="Music"/>
      <sheetName val="Shopping"/>
      <sheetName val="Weather"/>
      <sheetName val="Banking"/>
      <sheetName val="Cost to Customer"/>
      <sheetName val="2001"/>
      <sheetName val="Q3"/>
      <sheetName val="Q4"/>
      <sheetName val="Projections 2"/>
      <sheetName val="Inputs"/>
      <sheetName val="key_inputs"/>
      <sheetName val="Proj. Financials"/>
      <sheetName val="KeyMultInputs"/>
      <sheetName val="Attrition"/>
      <sheetName val="Iowa Curves"/>
      <sheetName val="Historical"/>
      <sheetName val="Mult-3yr"/>
      <sheetName val="WP_Hist ABC"/>
      <sheetName val="Exb II.1_Summary Taira"/>
      <sheetName val="Detail Schedules"/>
      <sheetName val="Forecast"/>
      <sheetName val="Jobs"/>
      <sheetName val="dom-salaries"/>
      <sheetName val="Trends &amp; Rates"/>
      <sheetName val="Deferred Maint - old"/>
      <sheetName val="Deferred Add"/>
      <sheetName val="Existing"/>
      <sheetName val="INPUT"/>
      <sheetName val="DCF"/>
      <sheetName val="Historical IS"/>
      <sheetName val="LCOE"/>
      <sheetName val="Scratch and Validation Rules"/>
      <sheetName val="MA SREC Prices"/>
      <sheetName val="Drop Down"/>
      <sheetName val="Topaz_Wind_LLC"/>
      <sheetName val="Update_Tracker"/>
      <sheetName val="Dash"/>
      <sheetName val="Main_Inputs"/>
      <sheetName val="CTB"/>
      <sheetName val="Post-Flip PAYG"/>
      <sheetName val="Topaz_Wind_LLC_Allocations"/>
      <sheetName val="Tax_Equity_Accounts"/>
      <sheetName val="Metrics"/>
      <sheetName val="XIRR_Flip_Tracker"/>
      <sheetName val="CD_EY Cost Seg_Tax"/>
      <sheetName val="CD_EY Cost Seg_Val"/>
      <sheetName val="HH1_EY Cost Seg_Tax"/>
      <sheetName val="HH1_EY Cost Seg_Val"/>
      <sheetName val="COD_Depr_Inputs"/>
      <sheetName val="2017_Tax_Depr"/>
      <sheetName val="CD_PTC Exp_1.5_87"/>
      <sheetName val="CD_PTC Exp_1.5_77"/>
      <sheetName val="HH1_PTC Exp_1.5_87"/>
      <sheetName val="HH1_PTC Exp_1.5_87a"/>
      <sheetName val="Hours In Period"/>
      <sheetName val="OM_Inputs"/>
      <sheetName val="CD_Pro_Forma"/>
      <sheetName val="HH1_Pro_Forma"/>
      <sheetName val="CD_Rev_Build"/>
      <sheetName val="HH1_Rev_Build"/>
      <sheetName val="Rev_Inputs"/>
      <sheetName val="Hedge &amp; TA"/>
      <sheetName val="Merchant_and_Rec_Pricing"/>
      <sheetName val="NEER_Accounting"/>
      <sheetName val="Defd_Contrib_Sched"/>
      <sheetName val="Schedule 4.3(k)"/>
      <sheetName val="12x24_Inputs"/>
      <sheetName val="SREC Curves"/>
      <sheetName val="Link_Busta_(DO_NOT_DELETE_THIS_"/>
      <sheetName val="IA_-_Summary"/>
      <sheetName val="7_Qtr_(1Q00-3Q01)"/>
      <sheetName val="Assumptions_and_Inputs"/>
      <sheetName val="Risk_Data"/>
      <sheetName val="Bal_Sht_9-30-01"/>
      <sheetName val="Do_not_use"/>
      <sheetName val="Cost_to_Customer"/>
      <sheetName val="Projections_2"/>
      <sheetName val="Historical_IS"/>
      <sheetName val="Detail_Schedules"/>
      <sheetName val="Trends_&amp;_Rates"/>
      <sheetName val="Deferred_Maint_-_old"/>
      <sheetName val="Deferred_Add"/>
      <sheetName val="Proj__Financials"/>
      <sheetName val="Iowa_Curves"/>
      <sheetName val="WP_Hist_ABC"/>
      <sheetName val="Exb_II_1_Summary_Taira"/>
      <sheetName val="Exh B-8"/>
      <sheetName val="Exh B-5"/>
      <sheetName val="Exh B-2"/>
      <sheetName val="Exh B-6"/>
      <sheetName val="Exh B-4"/>
      <sheetName val="Exh B-3"/>
      <sheetName val="Exh B-7"/>
      <sheetName val="Exh B-1"/>
      <sheetName val="Dismantlement R06S REVISED"/>
      <sheetName val="2020 Dismantlement Detail"/>
      <sheetName val="Tie Out to BOBJ"/>
      <sheetName val="2020 Prior Detail"/>
      <sheetName val="Variance Comments"/>
      <sheetName val="New Company code"/>
      <sheetName val="2018 Dismantlement Detail"/>
      <sheetName val="2018 Dismantlement in BOBJ"/>
      <sheetName val="New Companies"/>
      <sheetName val="VR06S B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ources"/>
      <sheetName val="Other"/>
      <sheetName val="Lists"/>
      <sheetName val="Sheet1"/>
      <sheetName val="PRM For Annual RA"/>
      <sheetName val="Flexible RA Capacity"/>
    </sheetNames>
    <sheetDataSet>
      <sheetData sheetId="0" refreshError="1"/>
      <sheetData sheetId="1" refreshError="1"/>
      <sheetData sheetId="2">
        <row r="2">
          <cell r="A2" t="str">
            <v>Monthly</v>
          </cell>
        </row>
        <row r="3">
          <cell r="A3" t="str">
            <v>Annual</v>
          </cell>
        </row>
      </sheetData>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attery Mapping Calc"/>
      <sheetName val="Updated Tx Limit Calc"/>
      <sheetName val="Substation_Table_BatteryMapCrit"/>
      <sheetName val="Non-Battery Busbar Mapping"/>
      <sheetName val="LCR 4-hr Limit"/>
      <sheetName val="CAISO Battery Reduction"/>
      <sheetName val="Curtailment"/>
      <sheetName val="LSE Narrative Template Response"/>
      <sheetName val="Sheet1"/>
    </sheetNames>
    <sheetDataSet>
      <sheetData sheetId="0"/>
      <sheetData sheetId="1"/>
      <sheetData sheetId="2">
        <row r="14">
          <cell r="L14">
            <v>0.9</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 val="1st Bond"/>
      <sheetName val="2nd Bond"/>
      <sheetName val="3rd Bond"/>
      <sheetName val="Quote"/>
      <sheetName val="Inputs"/>
      <sheetName val="ProjQtr"/>
      <sheetName val="WindQtr"/>
      <sheetName val="Summary"/>
    </sheetNames>
    <sheetDataSet>
      <sheetData sheetId="0" refreshError="1">
        <row r="2">
          <cell r="A2" t="str">
            <v>One New Orchard Road, Armonk, NY 10504, United States</v>
          </cell>
          <cell r="G2" t="str">
            <v>N.A.</v>
          </cell>
          <cell r="I2" t="str">
            <v>914-499-1900</v>
          </cell>
        </row>
        <row r="3">
          <cell r="Q3" t="str">
            <v>One New Orchard Road</v>
          </cell>
        </row>
        <row r="5">
          <cell r="A5" t="str">
            <v>Description</v>
          </cell>
        </row>
        <row r="6">
          <cell r="A6" t="str">
            <v>International Business Machines Corporation (IBM) provides customer solutions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attery Mapping Calc"/>
      <sheetName val="Updated Tx Limit Calc"/>
      <sheetName val="Substation_Table_BatteryMapCrit"/>
      <sheetName val="Non-Battery Busbar Mapping"/>
      <sheetName val="LCR 4-hr Limit"/>
      <sheetName val="CAISO Battery Reduction"/>
      <sheetName val="Curtailment"/>
      <sheetName val="LSE Narrative Template Response"/>
    </sheetNames>
    <sheetDataSet>
      <sheetData sheetId="0" refreshError="1"/>
      <sheetData sheetId="1" refreshError="1"/>
      <sheetData sheetId="2" refreshError="1">
        <row r="14">
          <cell r="L14">
            <v>0.9</v>
          </cell>
        </row>
        <row r="15">
          <cell r="L15">
            <v>0.36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1.1"/>
      <sheetName val="Form1.2"/>
      <sheetName val="Form1.3"/>
      <sheetName val="Form1.4"/>
      <sheetName val="Form1.5"/>
      <sheetName val="Form1.6"/>
      <sheetName val="Form1.7"/>
      <sheetName val="Form2.1"/>
      <sheetName val="Form2.2"/>
      <sheetName val="Form2.3"/>
      <sheetName val="Form2.4"/>
      <sheetName val="Form3.1a"/>
      <sheetName val="Form3.1b"/>
      <sheetName val="Form3.2"/>
      <sheetName val="Form3.3"/>
      <sheetName val="Form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Resources - Scenario Costs All"/>
      <sheetName val="Resources - Scenario Costs"/>
      <sheetName val="Resources - Scenario Build"/>
      <sheetName val="Resources - Baseline"/>
      <sheetName val="Gen_List"/>
      <sheetName val="Output_Table"/>
      <sheetName val="Supply - Curve"/>
      <sheetName val="Pro_Forma"/>
      <sheetName val="Resource_Characteristics"/>
      <sheetName val="Capex Trajectories"/>
      <sheetName val="FO&amp;M Trajectories"/>
      <sheetName val="Financing Trajectories"/>
      <sheetName val="OSW_Capex Traj_2019dollar"/>
      <sheetName val="OSW_FO&amp;M Traj_2019dollar"/>
      <sheetName val="Lists"/>
    </sheetNames>
    <sheetDataSet>
      <sheetData sheetId="0">
        <row r="5">
          <cell r="C5" t="str">
            <v>DRECP/SJV</v>
          </cell>
        </row>
      </sheetData>
      <sheetData sheetId="1" refreshError="1"/>
      <sheetData sheetId="2" refreshError="1"/>
      <sheetData sheetId="3" refreshError="1"/>
      <sheetData sheetId="4">
        <row r="25">
          <cell r="C25" t="str">
            <v>CAISO_CHP</v>
          </cell>
        </row>
      </sheetData>
      <sheetData sheetId="5"/>
      <sheetData sheetId="6">
        <row r="8">
          <cell r="D8">
            <v>2018</v>
          </cell>
          <cell r="E8">
            <v>2019</v>
          </cell>
          <cell r="F8">
            <v>2020</v>
          </cell>
          <cell r="G8">
            <v>2021</v>
          </cell>
          <cell r="H8">
            <v>2022</v>
          </cell>
          <cell r="I8">
            <v>2023</v>
          </cell>
          <cell r="J8">
            <v>2024</v>
          </cell>
          <cell r="K8">
            <v>2025</v>
          </cell>
          <cell r="L8">
            <v>2026</v>
          </cell>
          <cell r="M8">
            <v>2027</v>
          </cell>
          <cell r="N8">
            <v>2028</v>
          </cell>
          <cell r="O8">
            <v>2029</v>
          </cell>
          <cell r="P8">
            <v>2030</v>
          </cell>
          <cell r="Q8">
            <v>2031</v>
          </cell>
          <cell r="R8">
            <v>2032</v>
          </cell>
          <cell r="S8">
            <v>2033</v>
          </cell>
          <cell r="T8">
            <v>2034</v>
          </cell>
          <cell r="U8">
            <v>2035</v>
          </cell>
          <cell r="V8">
            <v>2036</v>
          </cell>
          <cell r="W8">
            <v>2037</v>
          </cell>
          <cell r="X8">
            <v>2038</v>
          </cell>
          <cell r="Y8">
            <v>2039</v>
          </cell>
          <cell r="Z8">
            <v>2040</v>
          </cell>
          <cell r="AA8">
            <v>2041</v>
          </cell>
          <cell r="AB8">
            <v>2042</v>
          </cell>
          <cell r="AC8">
            <v>2043</v>
          </cell>
          <cell r="AD8">
            <v>2044</v>
          </cell>
          <cell r="AE8">
            <v>2045</v>
          </cell>
          <cell r="AF8">
            <v>2046</v>
          </cell>
          <cell r="AG8">
            <v>2047</v>
          </cell>
          <cell r="AH8">
            <v>2048</v>
          </cell>
          <cell r="AI8">
            <v>2049</v>
          </cell>
          <cell r="AJ8">
            <v>2050</v>
          </cell>
        </row>
        <row r="9">
          <cell r="C9" t="str">
            <v>Solar - Dist</v>
          </cell>
          <cell r="D9">
            <v>216.36</v>
          </cell>
          <cell r="E9">
            <v>198.08</v>
          </cell>
          <cell r="F9">
            <v>187.32</v>
          </cell>
          <cell r="G9">
            <v>176.55</v>
          </cell>
          <cell r="H9">
            <v>165.79</v>
          </cell>
          <cell r="I9">
            <v>157.05000000000001</v>
          </cell>
          <cell r="J9">
            <v>132.66999999999999</v>
          </cell>
          <cell r="K9">
            <v>124.54</v>
          </cell>
          <cell r="L9">
            <v>117.71</v>
          </cell>
          <cell r="M9">
            <v>110.32</v>
          </cell>
          <cell r="N9">
            <v>101.02</v>
          </cell>
          <cell r="O9">
            <v>91.44</v>
          </cell>
          <cell r="P9">
            <v>81.59</v>
          </cell>
          <cell r="Q9">
            <v>80.62</v>
          </cell>
          <cell r="R9">
            <v>79.650000000000006</v>
          </cell>
          <cell r="S9">
            <v>78.680000000000007</v>
          </cell>
          <cell r="T9">
            <v>77.709999999999994</v>
          </cell>
          <cell r="U9">
            <v>76.739999999999995</v>
          </cell>
          <cell r="V9">
            <v>75.78</v>
          </cell>
          <cell r="W9">
            <v>74.81</v>
          </cell>
          <cell r="X9">
            <v>73.84</v>
          </cell>
          <cell r="Y9">
            <v>72.87</v>
          </cell>
          <cell r="Z9">
            <v>71.900000000000006</v>
          </cell>
          <cell r="AA9">
            <v>70.930000000000007</v>
          </cell>
          <cell r="AB9">
            <v>69.97</v>
          </cell>
          <cell r="AC9">
            <v>69</v>
          </cell>
          <cell r="AD9">
            <v>68.03</v>
          </cell>
          <cell r="AE9">
            <v>67.06</v>
          </cell>
          <cell r="AF9">
            <v>66.09</v>
          </cell>
          <cell r="AG9">
            <v>65.12</v>
          </cell>
          <cell r="AH9">
            <v>64.16</v>
          </cell>
          <cell r="AI9">
            <v>63.19</v>
          </cell>
          <cell r="AJ9">
            <v>62.22</v>
          </cell>
        </row>
        <row r="10">
          <cell r="C10" t="str">
            <v>Solar - Commercial</v>
          </cell>
          <cell r="D10">
            <v>136.11000000000001</v>
          </cell>
          <cell r="E10">
            <v>120.22</v>
          </cell>
          <cell r="F10">
            <v>115.55</v>
          </cell>
          <cell r="G10">
            <v>110.87</v>
          </cell>
          <cell r="H10">
            <v>106.2</v>
          </cell>
          <cell r="I10">
            <v>102.85</v>
          </cell>
          <cell r="J10">
            <v>89.16</v>
          </cell>
          <cell r="K10">
            <v>86.08</v>
          </cell>
          <cell r="L10">
            <v>84.01</v>
          </cell>
          <cell r="M10">
            <v>81.7</v>
          </cell>
          <cell r="N10">
            <v>78.11</v>
          </cell>
          <cell r="O10">
            <v>74.39</v>
          </cell>
          <cell r="P10">
            <v>70.56</v>
          </cell>
          <cell r="Q10">
            <v>69.739999999999995</v>
          </cell>
          <cell r="R10">
            <v>68.91</v>
          </cell>
          <cell r="S10">
            <v>68.09</v>
          </cell>
          <cell r="T10">
            <v>67.27</v>
          </cell>
          <cell r="U10">
            <v>66.45</v>
          </cell>
          <cell r="V10">
            <v>65.63</v>
          </cell>
          <cell r="W10">
            <v>64.81</v>
          </cell>
          <cell r="X10">
            <v>63.99</v>
          </cell>
          <cell r="Y10">
            <v>63.17</v>
          </cell>
          <cell r="Z10">
            <v>62.34</v>
          </cell>
          <cell r="AA10">
            <v>61.52</v>
          </cell>
          <cell r="AB10">
            <v>60.7</v>
          </cell>
          <cell r="AC10">
            <v>59.88</v>
          </cell>
          <cell r="AD10">
            <v>59.06</v>
          </cell>
          <cell r="AE10">
            <v>58.24</v>
          </cell>
          <cell r="AF10">
            <v>57.42</v>
          </cell>
          <cell r="AG10">
            <v>56.59</v>
          </cell>
          <cell r="AH10">
            <v>55.77</v>
          </cell>
          <cell r="AI10">
            <v>54.95</v>
          </cell>
          <cell r="AJ10">
            <v>54.13</v>
          </cell>
        </row>
        <row r="11">
          <cell r="C11" t="str">
            <v>Solar - Tracking</v>
          </cell>
          <cell r="D11">
            <v>85.22</v>
          </cell>
          <cell r="E11">
            <v>74.87</v>
          </cell>
          <cell r="F11">
            <v>72.099999999999994</v>
          </cell>
          <cell r="G11">
            <v>69.349999999999994</v>
          </cell>
          <cell r="H11">
            <v>66.59</v>
          </cell>
          <cell r="I11">
            <v>64.56</v>
          </cell>
          <cell r="J11">
            <v>57.22</v>
          </cell>
          <cell r="K11">
            <v>55.3</v>
          </cell>
          <cell r="L11">
            <v>54.03</v>
          </cell>
          <cell r="M11">
            <v>52.63</v>
          </cell>
          <cell r="N11">
            <v>50.51</v>
          </cell>
          <cell r="O11">
            <v>48.33</v>
          </cell>
          <cell r="P11">
            <v>46.08</v>
          </cell>
          <cell r="Q11">
            <v>45.67</v>
          </cell>
          <cell r="R11">
            <v>45.26</v>
          </cell>
          <cell r="S11">
            <v>44.85</v>
          </cell>
          <cell r="T11">
            <v>44.44</v>
          </cell>
          <cell r="U11">
            <v>44.03</v>
          </cell>
          <cell r="V11">
            <v>43.62</v>
          </cell>
          <cell r="W11">
            <v>43.22</v>
          </cell>
          <cell r="X11">
            <v>42.81</v>
          </cell>
          <cell r="Y11">
            <v>42.4</v>
          </cell>
          <cell r="Z11">
            <v>41.99</v>
          </cell>
          <cell r="AA11">
            <v>41.58</v>
          </cell>
          <cell r="AB11">
            <v>41.17</v>
          </cell>
          <cell r="AC11">
            <v>40.76</v>
          </cell>
          <cell r="AD11">
            <v>40.35</v>
          </cell>
          <cell r="AE11">
            <v>39.94</v>
          </cell>
          <cell r="AF11">
            <v>39.53</v>
          </cell>
          <cell r="AG11">
            <v>39.119999999999997</v>
          </cell>
          <cell r="AH11">
            <v>38.71</v>
          </cell>
          <cell r="AI11">
            <v>38.299999999999997</v>
          </cell>
          <cell r="AJ11">
            <v>37.89</v>
          </cell>
        </row>
        <row r="12">
          <cell r="C12" t="str">
            <v>Solar Thermal</v>
          </cell>
          <cell r="D12">
            <v>545.21</v>
          </cell>
          <cell r="E12">
            <v>519.91</v>
          </cell>
          <cell r="F12">
            <v>494.61</v>
          </cell>
          <cell r="G12">
            <v>469.31</v>
          </cell>
          <cell r="H12">
            <v>444.49</v>
          </cell>
          <cell r="I12">
            <v>434.34</v>
          </cell>
          <cell r="J12">
            <v>379.49</v>
          </cell>
          <cell r="K12">
            <v>371.95</v>
          </cell>
          <cell r="L12">
            <v>369.09</v>
          </cell>
          <cell r="M12">
            <v>366.76</v>
          </cell>
          <cell r="N12">
            <v>359.78</v>
          </cell>
          <cell r="O12">
            <v>353.41</v>
          </cell>
          <cell r="P12">
            <v>347.94</v>
          </cell>
          <cell r="Q12">
            <v>339.64</v>
          </cell>
          <cell r="R12">
            <v>332.21</v>
          </cell>
          <cell r="S12">
            <v>325.64</v>
          </cell>
          <cell r="T12">
            <v>319.69</v>
          </cell>
          <cell r="U12">
            <v>314.58</v>
          </cell>
          <cell r="V12">
            <v>310</v>
          </cell>
          <cell r="W12">
            <v>306.01</v>
          </cell>
          <cell r="X12">
            <v>302.62</v>
          </cell>
          <cell r="Y12">
            <v>299.66000000000003</v>
          </cell>
          <cell r="Z12">
            <v>297.10000000000002</v>
          </cell>
          <cell r="AA12">
            <v>294.85000000000002</v>
          </cell>
          <cell r="AB12">
            <v>292.93</v>
          </cell>
          <cell r="AC12">
            <v>291.31</v>
          </cell>
          <cell r="AD12">
            <v>289.81</v>
          </cell>
          <cell r="AE12">
            <v>288.39</v>
          </cell>
          <cell r="AF12">
            <v>287.14999999999998</v>
          </cell>
          <cell r="AG12">
            <v>285.8</v>
          </cell>
          <cell r="AH12">
            <v>284.49</v>
          </cell>
          <cell r="AI12">
            <v>283.08999999999997</v>
          </cell>
          <cell r="AJ12">
            <v>281.45</v>
          </cell>
        </row>
        <row r="13">
          <cell r="C13" t="str">
            <v>Wind - Class2 (47% CF)</v>
          </cell>
          <cell r="D13">
            <v>109.65</v>
          </cell>
          <cell r="E13">
            <v>108.11</v>
          </cell>
          <cell r="F13">
            <v>106.38</v>
          </cell>
          <cell r="G13">
            <v>100.17</v>
          </cell>
          <cell r="H13">
            <v>93.56</v>
          </cell>
          <cell r="I13">
            <v>93.11</v>
          </cell>
          <cell r="J13">
            <v>92.58</v>
          </cell>
          <cell r="K13">
            <v>76.97</v>
          </cell>
          <cell r="L13">
            <v>77.25</v>
          </cell>
          <cell r="M13">
            <v>77.41</v>
          </cell>
          <cell r="N13">
            <v>76.400000000000006</v>
          </cell>
          <cell r="O13">
            <v>75.3</v>
          </cell>
          <cell r="P13">
            <v>74.13</v>
          </cell>
          <cell r="Q13">
            <v>73.37</v>
          </cell>
          <cell r="R13">
            <v>72.62</v>
          </cell>
          <cell r="S13">
            <v>71.86</v>
          </cell>
          <cell r="T13">
            <v>71.11</v>
          </cell>
          <cell r="U13">
            <v>70.349999999999994</v>
          </cell>
          <cell r="V13">
            <v>69.59</v>
          </cell>
          <cell r="W13">
            <v>68.83</v>
          </cell>
          <cell r="X13">
            <v>68.06</v>
          </cell>
          <cell r="Y13">
            <v>67.3</v>
          </cell>
          <cell r="Z13">
            <v>66.53</v>
          </cell>
          <cell r="AA13">
            <v>65.760000000000005</v>
          </cell>
          <cell r="AB13">
            <v>64.989999999999995</v>
          </cell>
          <cell r="AC13">
            <v>64.22</v>
          </cell>
          <cell r="AD13">
            <v>63.45</v>
          </cell>
          <cell r="AE13">
            <v>62.67</v>
          </cell>
          <cell r="AF13">
            <v>61.89</v>
          </cell>
          <cell r="AG13">
            <v>61.12</v>
          </cell>
          <cell r="AH13">
            <v>60.34</v>
          </cell>
          <cell r="AI13">
            <v>59.56</v>
          </cell>
          <cell r="AJ13">
            <v>58.77</v>
          </cell>
        </row>
        <row r="14">
          <cell r="C14" t="str">
            <v>Wind - Class5 (41% CF)</v>
          </cell>
          <cell r="D14">
            <v>109.06</v>
          </cell>
          <cell r="E14">
            <v>107.72</v>
          </cell>
          <cell r="F14">
            <v>106.15</v>
          </cell>
          <cell r="G14">
            <v>100.09</v>
          </cell>
          <cell r="H14">
            <v>93.59</v>
          </cell>
          <cell r="I14">
            <v>93.22</v>
          </cell>
          <cell r="J14">
            <v>92.76</v>
          </cell>
          <cell r="K14">
            <v>77.150000000000006</v>
          </cell>
          <cell r="L14">
            <v>77.45</v>
          </cell>
          <cell r="M14">
            <v>77.599999999999994</v>
          </cell>
          <cell r="N14">
            <v>76.540000000000006</v>
          </cell>
          <cell r="O14">
            <v>75.39</v>
          </cell>
          <cell r="P14">
            <v>74.13</v>
          </cell>
          <cell r="Q14">
            <v>73.53</v>
          </cell>
          <cell r="R14">
            <v>72.94</v>
          </cell>
          <cell r="S14">
            <v>72.34</v>
          </cell>
          <cell r="T14">
            <v>71.73</v>
          </cell>
          <cell r="U14">
            <v>71.13</v>
          </cell>
          <cell r="V14">
            <v>70.52</v>
          </cell>
          <cell r="W14">
            <v>69.91</v>
          </cell>
          <cell r="X14">
            <v>69.3</v>
          </cell>
          <cell r="Y14">
            <v>68.680000000000007</v>
          </cell>
          <cell r="Z14">
            <v>68.06</v>
          </cell>
          <cell r="AA14">
            <v>67.44</v>
          </cell>
          <cell r="AB14">
            <v>66.81</v>
          </cell>
          <cell r="AC14">
            <v>66.180000000000007</v>
          </cell>
          <cell r="AD14">
            <v>65.55</v>
          </cell>
          <cell r="AE14">
            <v>64.92</v>
          </cell>
          <cell r="AF14">
            <v>64.28</v>
          </cell>
          <cell r="AG14">
            <v>63.64</v>
          </cell>
          <cell r="AH14">
            <v>62.99</v>
          </cell>
          <cell r="AI14">
            <v>62.35</v>
          </cell>
          <cell r="AJ14">
            <v>61.7</v>
          </cell>
        </row>
        <row r="15">
          <cell r="C15" t="str">
            <v>Wind - Class6 (38% CF)</v>
          </cell>
          <cell r="D15">
            <v>116.32</v>
          </cell>
          <cell r="E15">
            <v>115.82</v>
          </cell>
          <cell r="F15">
            <v>115.09</v>
          </cell>
          <cell r="G15">
            <v>109.45</v>
          </cell>
          <cell r="H15">
            <v>103.26</v>
          </cell>
          <cell r="I15">
            <v>103.8</v>
          </cell>
          <cell r="J15">
            <v>104.26</v>
          </cell>
          <cell r="K15">
            <v>87.58</v>
          </cell>
          <cell r="L15">
            <v>88.83</v>
          </cell>
          <cell r="M15">
            <v>89.96</v>
          </cell>
          <cell r="N15">
            <v>89.74</v>
          </cell>
          <cell r="O15">
            <v>89.44</v>
          </cell>
          <cell r="P15">
            <v>89.04</v>
          </cell>
          <cell r="Q15">
            <v>88</v>
          </cell>
          <cell r="R15">
            <v>86.95</v>
          </cell>
          <cell r="S15">
            <v>85.89</v>
          </cell>
          <cell r="T15">
            <v>84.83</v>
          </cell>
          <cell r="U15">
            <v>83.77</v>
          </cell>
          <cell r="V15">
            <v>82.7</v>
          </cell>
          <cell r="W15">
            <v>81.62</v>
          </cell>
          <cell r="X15">
            <v>80.540000000000006</v>
          </cell>
          <cell r="Y15">
            <v>79.45</v>
          </cell>
          <cell r="Z15">
            <v>78.36</v>
          </cell>
          <cell r="AA15">
            <v>77.27</v>
          </cell>
          <cell r="AB15">
            <v>76.16</v>
          </cell>
          <cell r="AC15">
            <v>75.06</v>
          </cell>
          <cell r="AD15">
            <v>73.95</v>
          </cell>
          <cell r="AE15">
            <v>72.83</v>
          </cell>
          <cell r="AF15">
            <v>71.709999999999994</v>
          </cell>
          <cell r="AG15">
            <v>70.58</v>
          </cell>
          <cell r="AH15">
            <v>69.45</v>
          </cell>
          <cell r="AI15">
            <v>68.31</v>
          </cell>
          <cell r="AJ15">
            <v>67.16</v>
          </cell>
        </row>
        <row r="16">
          <cell r="C16" t="str">
            <v>Wind - Class8 (30% CF)</v>
          </cell>
          <cell r="D16">
            <v>152.27000000000001</v>
          </cell>
          <cell r="E16">
            <v>151.37</v>
          </cell>
          <cell r="F16">
            <v>150.16</v>
          </cell>
          <cell r="G16">
            <v>142.56</v>
          </cell>
          <cell r="H16">
            <v>134.22999999999999</v>
          </cell>
          <cell r="I16">
            <v>134.66999999999999</v>
          </cell>
          <cell r="J16">
            <v>135</v>
          </cell>
          <cell r="K16">
            <v>113.15</v>
          </cell>
          <cell r="L16">
            <v>114.49</v>
          </cell>
          <cell r="M16">
            <v>115.67</v>
          </cell>
          <cell r="N16">
            <v>115.1</v>
          </cell>
          <cell r="O16">
            <v>114.39</v>
          </cell>
          <cell r="P16">
            <v>113.55</v>
          </cell>
          <cell r="Q16">
            <v>112.25</v>
          </cell>
          <cell r="R16">
            <v>110.94</v>
          </cell>
          <cell r="S16">
            <v>109.63</v>
          </cell>
          <cell r="T16">
            <v>108.3</v>
          </cell>
          <cell r="U16">
            <v>106.97</v>
          </cell>
          <cell r="V16">
            <v>105.63</v>
          </cell>
          <cell r="W16">
            <v>104.28</v>
          </cell>
          <cell r="X16">
            <v>102.92</v>
          </cell>
          <cell r="Y16">
            <v>101.56</v>
          </cell>
          <cell r="Z16">
            <v>100.18</v>
          </cell>
          <cell r="AA16">
            <v>98.8</v>
          </cell>
          <cell r="AB16">
            <v>97.41</v>
          </cell>
          <cell r="AC16">
            <v>96.01</v>
          </cell>
          <cell r="AD16">
            <v>94.6</v>
          </cell>
          <cell r="AE16">
            <v>93.18</v>
          </cell>
          <cell r="AF16">
            <v>91.76</v>
          </cell>
          <cell r="AG16">
            <v>90.33</v>
          </cell>
          <cell r="AH16">
            <v>88.89</v>
          </cell>
          <cell r="AI16">
            <v>87.44</v>
          </cell>
          <cell r="AJ16">
            <v>85.98</v>
          </cell>
        </row>
        <row r="17">
          <cell r="C17" t="str">
            <v>Floating Offshore Wind - Class11 (48% CF)</v>
          </cell>
          <cell r="D17">
            <v>333</v>
          </cell>
          <cell r="E17">
            <v>307.88</v>
          </cell>
          <cell r="F17">
            <v>284.87</v>
          </cell>
          <cell r="G17">
            <v>255.1</v>
          </cell>
          <cell r="H17">
            <v>228.38</v>
          </cell>
          <cell r="I17">
            <v>215.24</v>
          </cell>
          <cell r="J17">
            <v>203.14</v>
          </cell>
          <cell r="K17">
            <v>171.37</v>
          </cell>
          <cell r="L17">
            <v>165.07</v>
          </cell>
          <cell r="M17">
            <v>159.31</v>
          </cell>
          <cell r="N17">
            <v>151.77000000000001</v>
          </cell>
          <cell r="O17">
            <v>145.1</v>
          </cell>
          <cell r="P17">
            <v>139.27000000000001</v>
          </cell>
          <cell r="Q17">
            <v>132.49</v>
          </cell>
          <cell r="R17">
            <v>126.62</v>
          </cell>
          <cell r="S17">
            <v>121.59</v>
          </cell>
          <cell r="T17">
            <v>117.31</v>
          </cell>
          <cell r="U17">
            <v>113.7</v>
          </cell>
          <cell r="V17">
            <v>110.69</v>
          </cell>
          <cell r="W17">
            <v>108.19</v>
          </cell>
          <cell r="X17">
            <v>106.13</v>
          </cell>
          <cell r="Y17">
            <v>104.43</v>
          </cell>
          <cell r="Z17">
            <v>103</v>
          </cell>
          <cell r="AA17">
            <v>101.77</v>
          </cell>
          <cell r="AB17">
            <v>100.67</v>
          </cell>
          <cell r="AC17">
            <v>99.6</v>
          </cell>
          <cell r="AD17">
            <v>98.49</v>
          </cell>
          <cell r="AE17">
            <v>97.27</v>
          </cell>
          <cell r="AF17">
            <v>95.85</v>
          </cell>
          <cell r="AG17">
            <v>94.15</v>
          </cell>
          <cell r="AH17">
            <v>92.1</v>
          </cell>
          <cell r="AI17">
            <v>89.62</v>
          </cell>
          <cell r="AJ17">
            <v>86.62</v>
          </cell>
        </row>
        <row r="18">
          <cell r="C18" t="str">
            <v>Floating Offshore Wind - Class8 (51% CF)</v>
          </cell>
          <cell r="D18">
            <v>310.33999999999997</v>
          </cell>
          <cell r="E18">
            <v>286.91000000000003</v>
          </cell>
          <cell r="F18">
            <v>265.42</v>
          </cell>
          <cell r="G18">
            <v>237.63</v>
          </cell>
          <cell r="H18">
            <v>212.7</v>
          </cell>
          <cell r="I18">
            <v>200.41</v>
          </cell>
          <cell r="J18">
            <v>189.1</v>
          </cell>
          <cell r="K18">
            <v>159.47999999999999</v>
          </cell>
          <cell r="L18">
            <v>153.56</v>
          </cell>
          <cell r="M18">
            <v>148.16999999999999</v>
          </cell>
          <cell r="N18">
            <v>141.11000000000001</v>
          </cell>
          <cell r="O18">
            <v>134.87</v>
          </cell>
          <cell r="P18">
            <v>129.41</v>
          </cell>
          <cell r="Q18">
            <v>123.07</v>
          </cell>
          <cell r="R18">
            <v>117.59</v>
          </cell>
          <cell r="S18">
            <v>112.89</v>
          </cell>
          <cell r="T18">
            <v>108.89</v>
          </cell>
          <cell r="U18">
            <v>105.52</v>
          </cell>
          <cell r="V18">
            <v>102.71</v>
          </cell>
          <cell r="W18">
            <v>100.38</v>
          </cell>
          <cell r="X18">
            <v>98.45</v>
          </cell>
          <cell r="Y18">
            <v>96.86</v>
          </cell>
          <cell r="Z18">
            <v>95.53</v>
          </cell>
          <cell r="AA18">
            <v>94.39</v>
          </cell>
          <cell r="AB18">
            <v>93.36</v>
          </cell>
          <cell r="AC18">
            <v>92.37</v>
          </cell>
          <cell r="AD18">
            <v>91.34</v>
          </cell>
          <cell r="AE18">
            <v>90.19</v>
          </cell>
          <cell r="AF18">
            <v>88.87</v>
          </cell>
          <cell r="AG18">
            <v>87.29</v>
          </cell>
          <cell r="AH18">
            <v>85.37</v>
          </cell>
          <cell r="AI18">
            <v>83.05</v>
          </cell>
          <cell r="AJ18">
            <v>80.239999999999995</v>
          </cell>
        </row>
        <row r="19">
          <cell r="C19" t="str">
            <v>Floating Offshore Wind - Morro Bay</v>
          </cell>
          <cell r="D19">
            <v>275.2</v>
          </cell>
          <cell r="E19">
            <v>275.2</v>
          </cell>
          <cell r="F19">
            <v>248.83</v>
          </cell>
          <cell r="G19">
            <v>225.72</v>
          </cell>
          <cell r="H19">
            <v>207.8</v>
          </cell>
          <cell r="I19">
            <v>202.96</v>
          </cell>
          <cell r="J19">
            <v>199.38</v>
          </cell>
          <cell r="K19">
            <v>175.44</v>
          </cell>
          <cell r="L19">
            <v>176.38</v>
          </cell>
          <cell r="M19">
            <v>177.6</v>
          </cell>
          <cell r="N19">
            <v>176.27</v>
          </cell>
          <cell r="O19">
            <v>175.21</v>
          </cell>
          <cell r="P19">
            <v>174.35</v>
          </cell>
          <cell r="Q19">
            <v>171.42</v>
          </cell>
          <cell r="R19">
            <v>168.69</v>
          </cell>
          <cell r="S19">
            <v>166.16</v>
          </cell>
          <cell r="T19">
            <v>163.79</v>
          </cell>
          <cell r="U19">
            <v>161.56</v>
          </cell>
          <cell r="V19">
            <v>159.47</v>
          </cell>
          <cell r="W19">
            <v>157.47999999999999</v>
          </cell>
          <cell r="X19">
            <v>155.6</v>
          </cell>
          <cell r="Y19">
            <v>153.81</v>
          </cell>
          <cell r="Z19">
            <v>152.1</v>
          </cell>
          <cell r="AA19">
            <v>150.46</v>
          </cell>
          <cell r="AB19">
            <v>148.9</v>
          </cell>
          <cell r="AC19">
            <v>147.4</v>
          </cell>
          <cell r="AD19">
            <v>145.96</v>
          </cell>
          <cell r="AE19">
            <v>144.58000000000001</v>
          </cell>
          <cell r="AF19">
            <v>143.24</v>
          </cell>
          <cell r="AG19">
            <v>141.94999999999999</v>
          </cell>
          <cell r="AH19">
            <v>140.71</v>
          </cell>
          <cell r="AI19">
            <v>139.5</v>
          </cell>
          <cell r="AJ19">
            <v>138.34</v>
          </cell>
        </row>
        <row r="20">
          <cell r="C20" t="str">
            <v>Floating Offshore Wind - Diablo Canyon</v>
          </cell>
          <cell r="D20">
            <v>269.72000000000003</v>
          </cell>
          <cell r="E20">
            <v>269.72000000000003</v>
          </cell>
          <cell r="F20">
            <v>244.14</v>
          </cell>
          <cell r="G20">
            <v>221.64</v>
          </cell>
          <cell r="H20">
            <v>204.16</v>
          </cell>
          <cell r="I20">
            <v>199.51</v>
          </cell>
          <cell r="J20">
            <v>196.07</v>
          </cell>
          <cell r="K20">
            <v>172.6</v>
          </cell>
          <cell r="L20">
            <v>173.59</v>
          </cell>
          <cell r="M20">
            <v>174.85</v>
          </cell>
          <cell r="N20">
            <v>173.6</v>
          </cell>
          <cell r="O20">
            <v>172.6</v>
          </cell>
          <cell r="P20">
            <v>171.81</v>
          </cell>
          <cell r="Q20">
            <v>168.96</v>
          </cell>
          <cell r="R20">
            <v>166.32</v>
          </cell>
          <cell r="S20">
            <v>163.86</v>
          </cell>
          <cell r="T20">
            <v>161.57</v>
          </cell>
          <cell r="U20">
            <v>159.41</v>
          </cell>
          <cell r="V20">
            <v>157.37</v>
          </cell>
          <cell r="W20">
            <v>155.44</v>
          </cell>
          <cell r="X20">
            <v>153.62</v>
          </cell>
          <cell r="Y20">
            <v>151.88</v>
          </cell>
          <cell r="Z20">
            <v>150.22</v>
          </cell>
          <cell r="AA20">
            <v>148.63999999999999</v>
          </cell>
          <cell r="AB20">
            <v>147.12</v>
          </cell>
          <cell r="AC20">
            <v>145.66999999999999</v>
          </cell>
          <cell r="AD20">
            <v>144.27000000000001</v>
          </cell>
          <cell r="AE20">
            <v>142.93</v>
          </cell>
          <cell r="AF20">
            <v>141.63</v>
          </cell>
          <cell r="AG20">
            <v>140.38</v>
          </cell>
          <cell r="AH20">
            <v>139.18</v>
          </cell>
          <cell r="AI20">
            <v>138.01</v>
          </cell>
          <cell r="AJ20">
            <v>136.88</v>
          </cell>
        </row>
        <row r="21">
          <cell r="C21" t="str">
            <v>Floating Offshore Wind - Humboldt</v>
          </cell>
          <cell r="D21">
            <v>266.44</v>
          </cell>
          <cell r="E21">
            <v>266.44</v>
          </cell>
          <cell r="F21">
            <v>241.24</v>
          </cell>
          <cell r="G21">
            <v>219.04</v>
          </cell>
          <cell r="H21">
            <v>201.8</v>
          </cell>
          <cell r="I21">
            <v>197.22</v>
          </cell>
          <cell r="J21">
            <v>193.85</v>
          </cell>
          <cell r="K21">
            <v>170.65</v>
          </cell>
          <cell r="L21">
            <v>171.64</v>
          </cell>
          <cell r="M21">
            <v>172.91</v>
          </cell>
          <cell r="N21">
            <v>171.68</v>
          </cell>
          <cell r="O21">
            <v>170.71</v>
          </cell>
          <cell r="P21">
            <v>169.94</v>
          </cell>
          <cell r="Q21">
            <v>167.13</v>
          </cell>
          <cell r="R21">
            <v>164.53</v>
          </cell>
          <cell r="S21">
            <v>162.11000000000001</v>
          </cell>
          <cell r="T21">
            <v>159.84</v>
          </cell>
          <cell r="U21">
            <v>157.71</v>
          </cell>
          <cell r="V21">
            <v>155.71</v>
          </cell>
          <cell r="W21">
            <v>153.81</v>
          </cell>
          <cell r="X21">
            <v>152.01</v>
          </cell>
          <cell r="Y21">
            <v>150.30000000000001</v>
          </cell>
          <cell r="Z21">
            <v>148.66999999999999</v>
          </cell>
          <cell r="AA21">
            <v>147.11000000000001</v>
          </cell>
          <cell r="AB21">
            <v>145.61000000000001</v>
          </cell>
          <cell r="AC21">
            <v>144.18</v>
          </cell>
          <cell r="AD21">
            <v>142.80000000000001</v>
          </cell>
          <cell r="AE21">
            <v>141.47999999999999</v>
          </cell>
          <cell r="AF21">
            <v>140.19999999999999</v>
          </cell>
          <cell r="AG21">
            <v>138.97</v>
          </cell>
          <cell r="AH21">
            <v>137.78</v>
          </cell>
          <cell r="AI21">
            <v>136.63</v>
          </cell>
          <cell r="AJ21">
            <v>135.52000000000001</v>
          </cell>
        </row>
        <row r="22">
          <cell r="C22" t="str">
            <v>Floating Offshore Wind - Cape Mendocino</v>
          </cell>
          <cell r="D22">
            <v>265.55</v>
          </cell>
          <cell r="E22">
            <v>265.55</v>
          </cell>
          <cell r="F22">
            <v>240.41</v>
          </cell>
          <cell r="G22">
            <v>218.27</v>
          </cell>
          <cell r="H22">
            <v>201.08</v>
          </cell>
          <cell r="I22">
            <v>196.51</v>
          </cell>
          <cell r="J22">
            <v>193.14</v>
          </cell>
          <cell r="K22">
            <v>170.03</v>
          </cell>
          <cell r="L22">
            <v>171.01</v>
          </cell>
          <cell r="M22">
            <v>172.26</v>
          </cell>
          <cell r="N22">
            <v>171.04</v>
          </cell>
          <cell r="O22">
            <v>170.06</v>
          </cell>
          <cell r="P22">
            <v>169.29</v>
          </cell>
          <cell r="Q22">
            <v>166.49</v>
          </cell>
          <cell r="R22">
            <v>163.89</v>
          </cell>
          <cell r="S22">
            <v>161.47999999999999</v>
          </cell>
          <cell r="T22">
            <v>159.22</v>
          </cell>
          <cell r="U22">
            <v>157.09</v>
          </cell>
          <cell r="V22">
            <v>155.09</v>
          </cell>
          <cell r="W22">
            <v>153.19999999999999</v>
          </cell>
          <cell r="X22">
            <v>151.4</v>
          </cell>
          <cell r="Y22">
            <v>149.69999999999999</v>
          </cell>
          <cell r="Z22">
            <v>148.07</v>
          </cell>
          <cell r="AA22">
            <v>146.51</v>
          </cell>
          <cell r="AB22">
            <v>145.02000000000001</v>
          </cell>
          <cell r="AC22">
            <v>143.59</v>
          </cell>
          <cell r="AD22">
            <v>142.22</v>
          </cell>
          <cell r="AE22">
            <v>140.9</v>
          </cell>
          <cell r="AF22">
            <v>139.62</v>
          </cell>
          <cell r="AG22">
            <v>138.38999999999999</v>
          </cell>
          <cell r="AH22">
            <v>137.21</v>
          </cell>
          <cell r="AI22">
            <v>136.06</v>
          </cell>
          <cell r="AJ22">
            <v>134.94999999999999</v>
          </cell>
        </row>
        <row r="23">
          <cell r="C23" t="str">
            <v>Floating Offshore Wind - Del Norte</v>
          </cell>
          <cell r="D23">
            <v>267.95</v>
          </cell>
          <cell r="E23">
            <v>267.95</v>
          </cell>
          <cell r="F23">
            <v>242.55</v>
          </cell>
          <cell r="G23">
            <v>220.19</v>
          </cell>
          <cell r="H23">
            <v>202.84</v>
          </cell>
          <cell r="I23">
            <v>198.22</v>
          </cell>
          <cell r="J23">
            <v>194.8</v>
          </cell>
          <cell r="K23">
            <v>171.48</v>
          </cell>
          <cell r="L23">
            <v>172.47</v>
          </cell>
          <cell r="M23">
            <v>173.72</v>
          </cell>
          <cell r="N23">
            <v>172.48</v>
          </cell>
          <cell r="O23">
            <v>171.49</v>
          </cell>
          <cell r="P23">
            <v>170.7</v>
          </cell>
          <cell r="Q23">
            <v>167.87</v>
          </cell>
          <cell r="R23">
            <v>165.25</v>
          </cell>
          <cell r="S23">
            <v>162.81</v>
          </cell>
          <cell r="T23">
            <v>160.53</v>
          </cell>
          <cell r="U23">
            <v>158.38</v>
          </cell>
          <cell r="V23">
            <v>156.36000000000001</v>
          </cell>
          <cell r="W23">
            <v>154.44999999999999</v>
          </cell>
          <cell r="X23">
            <v>152.63</v>
          </cell>
          <cell r="Y23">
            <v>150.91</v>
          </cell>
          <cell r="Z23">
            <v>149.26</v>
          </cell>
          <cell r="AA23">
            <v>147.69</v>
          </cell>
          <cell r="AB23">
            <v>146.19</v>
          </cell>
          <cell r="AC23">
            <v>144.74</v>
          </cell>
          <cell r="AD23">
            <v>143.35</v>
          </cell>
          <cell r="AE23">
            <v>142.02000000000001</v>
          </cell>
          <cell r="AF23">
            <v>140.72999999999999</v>
          </cell>
          <cell r="AG23">
            <v>139.49</v>
          </cell>
          <cell r="AH23">
            <v>138.29</v>
          </cell>
          <cell r="AI23">
            <v>137.13</v>
          </cell>
          <cell r="AJ23">
            <v>136.01</v>
          </cell>
        </row>
        <row r="24">
          <cell r="C24" t="str">
            <v>Utility-scale Battery - Li [Capacity] - No ITC</v>
          </cell>
          <cell r="D24">
            <v>11.66</v>
          </cell>
          <cell r="E24">
            <v>10.84</v>
          </cell>
          <cell r="F24">
            <v>10.15</v>
          </cell>
          <cell r="G24">
            <v>9.23</v>
          </cell>
          <cell r="H24">
            <v>8.39</v>
          </cell>
          <cell r="I24">
            <v>7.32</v>
          </cell>
          <cell r="J24">
            <v>6.66</v>
          </cell>
          <cell r="K24">
            <v>6.17</v>
          </cell>
          <cell r="L24">
            <v>5.86</v>
          </cell>
          <cell r="M24">
            <v>5.54</v>
          </cell>
          <cell r="N24">
            <v>5.22</v>
          </cell>
          <cell r="O24">
            <v>4.9000000000000004</v>
          </cell>
          <cell r="P24">
            <v>4.5999999999999996</v>
          </cell>
          <cell r="Q24">
            <v>4.53</v>
          </cell>
          <cell r="R24">
            <v>4.46</v>
          </cell>
          <cell r="S24">
            <v>4.38</v>
          </cell>
          <cell r="T24">
            <v>4.33</v>
          </cell>
          <cell r="U24">
            <v>4.25</v>
          </cell>
          <cell r="V24">
            <v>4.2</v>
          </cell>
          <cell r="W24">
            <v>4.16</v>
          </cell>
          <cell r="X24">
            <v>4.1100000000000003</v>
          </cell>
          <cell r="Y24">
            <v>4.08</v>
          </cell>
          <cell r="Z24">
            <v>4.01</v>
          </cell>
          <cell r="AA24">
            <v>3.95</v>
          </cell>
          <cell r="AB24">
            <v>3.92</v>
          </cell>
          <cell r="AC24">
            <v>3.85</v>
          </cell>
          <cell r="AD24">
            <v>3.81</v>
          </cell>
          <cell r="AE24">
            <v>3.75</v>
          </cell>
          <cell r="AF24">
            <v>3.68</v>
          </cell>
          <cell r="AG24">
            <v>3.64</v>
          </cell>
          <cell r="AH24">
            <v>3.57</v>
          </cell>
          <cell r="AI24">
            <v>3.52</v>
          </cell>
          <cell r="AJ24">
            <v>3.45</v>
          </cell>
        </row>
        <row r="25">
          <cell r="C25" t="str">
            <v>Utility-scale Battery - Li [Energy] - No ITC</v>
          </cell>
          <cell r="D25">
            <v>27.33</v>
          </cell>
          <cell r="E25">
            <v>25.41</v>
          </cell>
          <cell r="F25">
            <v>23.78</v>
          </cell>
          <cell r="G25">
            <v>21.63</v>
          </cell>
          <cell r="H25">
            <v>19.66</v>
          </cell>
          <cell r="I25">
            <v>17.16</v>
          </cell>
          <cell r="J25">
            <v>15.62</v>
          </cell>
          <cell r="K25">
            <v>14.46</v>
          </cell>
          <cell r="L25">
            <v>13.72</v>
          </cell>
          <cell r="M25">
            <v>12.98</v>
          </cell>
          <cell r="N25">
            <v>12.23</v>
          </cell>
          <cell r="O25">
            <v>11.48</v>
          </cell>
          <cell r="P25">
            <v>10.79</v>
          </cell>
          <cell r="Q25">
            <v>10.62</v>
          </cell>
          <cell r="R25">
            <v>10.46</v>
          </cell>
          <cell r="S25">
            <v>10.26</v>
          </cell>
          <cell r="T25">
            <v>10.15</v>
          </cell>
          <cell r="U25">
            <v>9.9700000000000006</v>
          </cell>
          <cell r="V25">
            <v>9.85</v>
          </cell>
          <cell r="W25">
            <v>9.74</v>
          </cell>
          <cell r="X25">
            <v>9.6300000000000008</v>
          </cell>
          <cell r="Y25">
            <v>9.56</v>
          </cell>
          <cell r="Z25">
            <v>9.4</v>
          </cell>
          <cell r="AA25">
            <v>9.26</v>
          </cell>
          <cell r="AB25">
            <v>9.18</v>
          </cell>
          <cell r="AC25">
            <v>9.02</v>
          </cell>
          <cell r="AD25">
            <v>8.94</v>
          </cell>
          <cell r="AE25">
            <v>8.7899999999999991</v>
          </cell>
          <cell r="AF25">
            <v>8.6300000000000008</v>
          </cell>
          <cell r="AG25">
            <v>8.5299999999999994</v>
          </cell>
          <cell r="AH25">
            <v>8.3699999999999992</v>
          </cell>
          <cell r="AI25">
            <v>8.25</v>
          </cell>
          <cell r="AJ25">
            <v>8.09</v>
          </cell>
        </row>
        <row r="26">
          <cell r="C26" t="str">
            <v>Utility-scale Battery - Li [Capacity] - ITC</v>
          </cell>
          <cell r="D26">
            <v>2.2999999999999998</v>
          </cell>
          <cell r="E26">
            <v>2.14</v>
          </cell>
          <cell r="F26">
            <v>2.0099999999999998</v>
          </cell>
          <cell r="G26">
            <v>1.83</v>
          </cell>
          <cell r="H26">
            <v>1.66</v>
          </cell>
          <cell r="I26">
            <v>1.45</v>
          </cell>
          <cell r="J26">
            <v>1.32</v>
          </cell>
          <cell r="K26">
            <v>1.22</v>
          </cell>
          <cell r="L26">
            <v>1.1599999999999999</v>
          </cell>
          <cell r="M26">
            <v>1.0900000000000001</v>
          </cell>
          <cell r="N26">
            <v>1.03</v>
          </cell>
          <cell r="O26">
            <v>0.96</v>
          </cell>
          <cell r="P26">
            <v>0.9</v>
          </cell>
          <cell r="Q26">
            <v>0.89</v>
          </cell>
          <cell r="R26">
            <v>0.87</v>
          </cell>
          <cell r="S26">
            <v>0.86</v>
          </cell>
          <cell r="T26">
            <v>0.85</v>
          </cell>
          <cell r="U26">
            <v>0.83</v>
          </cell>
          <cell r="V26">
            <v>0.82</v>
          </cell>
          <cell r="W26">
            <v>0.81</v>
          </cell>
          <cell r="X26">
            <v>0.8</v>
          </cell>
          <cell r="Y26">
            <v>0.8</v>
          </cell>
          <cell r="Z26">
            <v>0.78</v>
          </cell>
          <cell r="AA26">
            <v>0.77</v>
          </cell>
          <cell r="AB26">
            <v>0.77</v>
          </cell>
          <cell r="AC26">
            <v>0.75</v>
          </cell>
          <cell r="AD26">
            <v>0.75</v>
          </cell>
          <cell r="AE26">
            <v>0.73</v>
          </cell>
          <cell r="AF26">
            <v>0.72</v>
          </cell>
          <cell r="AG26">
            <v>0.71</v>
          </cell>
          <cell r="AH26">
            <v>0.7</v>
          </cell>
          <cell r="AI26">
            <v>0.69</v>
          </cell>
          <cell r="AJ26">
            <v>0.68</v>
          </cell>
        </row>
        <row r="27">
          <cell r="C27" t="str">
            <v>Utility-scale Battery - Li [Energy] - ITC</v>
          </cell>
          <cell r="D27">
            <v>26.73</v>
          </cell>
          <cell r="E27">
            <v>24.86</v>
          </cell>
          <cell r="F27">
            <v>23.29</v>
          </cell>
          <cell r="G27">
            <v>21.2</v>
          </cell>
          <cell r="H27">
            <v>19.260000000000002</v>
          </cell>
          <cell r="I27">
            <v>16.82</v>
          </cell>
          <cell r="J27">
            <v>15.3</v>
          </cell>
          <cell r="K27">
            <v>14.16</v>
          </cell>
          <cell r="L27">
            <v>13.42</v>
          </cell>
          <cell r="M27">
            <v>12.67</v>
          </cell>
          <cell r="N27">
            <v>11.91</v>
          </cell>
          <cell r="O27">
            <v>11.15</v>
          </cell>
          <cell r="P27">
            <v>10.44</v>
          </cell>
          <cell r="Q27">
            <v>10.28</v>
          </cell>
          <cell r="R27">
            <v>10.130000000000001</v>
          </cell>
          <cell r="S27">
            <v>9.94</v>
          </cell>
          <cell r="T27">
            <v>9.84</v>
          </cell>
          <cell r="U27">
            <v>9.67</v>
          </cell>
          <cell r="V27">
            <v>9.5500000000000007</v>
          </cell>
          <cell r="W27">
            <v>9.4499999999999993</v>
          </cell>
          <cell r="X27">
            <v>9.34</v>
          </cell>
          <cell r="Y27">
            <v>9.27</v>
          </cell>
          <cell r="Z27">
            <v>9.11</v>
          </cell>
          <cell r="AA27">
            <v>8.9700000000000006</v>
          </cell>
          <cell r="AB27">
            <v>8.9</v>
          </cell>
          <cell r="AC27">
            <v>8.75</v>
          </cell>
          <cell r="AD27">
            <v>8.66</v>
          </cell>
          <cell r="AE27">
            <v>8.52</v>
          </cell>
          <cell r="AF27">
            <v>8.3699999999999992</v>
          </cell>
          <cell r="AG27">
            <v>8.27</v>
          </cell>
          <cell r="AH27">
            <v>8.11</v>
          </cell>
          <cell r="AI27">
            <v>8</v>
          </cell>
          <cell r="AJ27">
            <v>7.84</v>
          </cell>
        </row>
        <row r="28">
          <cell r="C28" t="str">
            <v>BTM Battery - Li [Capacity]</v>
          </cell>
          <cell r="D28">
            <v>66.37</v>
          </cell>
          <cell r="E28">
            <v>63.36</v>
          </cell>
          <cell r="F28">
            <v>60.72</v>
          </cell>
          <cell r="G28">
            <v>56.38</v>
          </cell>
          <cell r="H28">
            <v>52.35</v>
          </cell>
          <cell r="I28">
            <v>47.37</v>
          </cell>
          <cell r="J28">
            <v>43.99</v>
          </cell>
          <cell r="K28">
            <v>41.22</v>
          </cell>
          <cell r="L28">
            <v>39.479999999999997</v>
          </cell>
          <cell r="M28">
            <v>37.72</v>
          </cell>
          <cell r="N28">
            <v>35.96</v>
          </cell>
          <cell r="O28">
            <v>34.19</v>
          </cell>
          <cell r="P28">
            <v>32.57</v>
          </cell>
          <cell r="Q28">
            <v>32.11</v>
          </cell>
          <cell r="R28">
            <v>31.71</v>
          </cell>
          <cell r="S28">
            <v>31.19</v>
          </cell>
          <cell r="T28">
            <v>30.88</v>
          </cell>
          <cell r="U28">
            <v>30.4</v>
          </cell>
          <cell r="V28">
            <v>30.05</v>
          </cell>
          <cell r="W28">
            <v>29.74</v>
          </cell>
          <cell r="X28">
            <v>29.4</v>
          </cell>
          <cell r="Y28">
            <v>29.18</v>
          </cell>
          <cell r="Z28">
            <v>28.73</v>
          </cell>
          <cell r="AA28">
            <v>28.33</v>
          </cell>
          <cell r="AB28">
            <v>28.1</v>
          </cell>
          <cell r="AC28">
            <v>27.67</v>
          </cell>
          <cell r="AD28">
            <v>27.42</v>
          </cell>
          <cell r="AE28">
            <v>27</v>
          </cell>
          <cell r="AF28">
            <v>26.57</v>
          </cell>
          <cell r="AG28">
            <v>26.29</v>
          </cell>
          <cell r="AH28">
            <v>25.83</v>
          </cell>
          <cell r="AI28">
            <v>25.51</v>
          </cell>
          <cell r="AJ28">
            <v>25.08</v>
          </cell>
        </row>
        <row r="29">
          <cell r="C29" t="str">
            <v>BTM Battery - Li [Energy]</v>
          </cell>
          <cell r="D29">
            <v>74.41</v>
          </cell>
          <cell r="E29">
            <v>71.03</v>
          </cell>
          <cell r="F29">
            <v>68.08</v>
          </cell>
          <cell r="G29">
            <v>63.2</v>
          </cell>
          <cell r="H29">
            <v>58.68</v>
          </cell>
          <cell r="I29">
            <v>53.11</v>
          </cell>
          <cell r="J29">
            <v>49.31</v>
          </cell>
          <cell r="K29">
            <v>46.21</v>
          </cell>
          <cell r="L29">
            <v>44.26</v>
          </cell>
          <cell r="M29">
            <v>42.29</v>
          </cell>
          <cell r="N29">
            <v>40.31</v>
          </cell>
          <cell r="O29">
            <v>38.33</v>
          </cell>
          <cell r="P29">
            <v>36.51</v>
          </cell>
          <cell r="Q29">
            <v>36</v>
          </cell>
          <cell r="R29">
            <v>35.549999999999997</v>
          </cell>
          <cell r="S29">
            <v>34.96</v>
          </cell>
          <cell r="T29">
            <v>34.619999999999997</v>
          </cell>
          <cell r="U29">
            <v>34.08</v>
          </cell>
          <cell r="V29">
            <v>33.69</v>
          </cell>
          <cell r="W29">
            <v>33.35</v>
          </cell>
          <cell r="X29">
            <v>32.96</v>
          </cell>
          <cell r="Y29">
            <v>32.71</v>
          </cell>
          <cell r="Z29">
            <v>32.21</v>
          </cell>
          <cell r="AA29">
            <v>31.76</v>
          </cell>
          <cell r="AB29">
            <v>31.5</v>
          </cell>
          <cell r="AC29">
            <v>31.02</v>
          </cell>
          <cell r="AD29">
            <v>30.74</v>
          </cell>
          <cell r="AE29">
            <v>30.27</v>
          </cell>
          <cell r="AF29">
            <v>29.79</v>
          </cell>
          <cell r="AG29">
            <v>29.47</v>
          </cell>
          <cell r="AH29">
            <v>28.96</v>
          </cell>
          <cell r="AI29">
            <v>28.6</v>
          </cell>
          <cell r="AJ29">
            <v>28.11</v>
          </cell>
        </row>
        <row r="30">
          <cell r="C30" t="str">
            <v>Flow Battery [Capacity]</v>
          </cell>
          <cell r="D30">
            <v>165.2</v>
          </cell>
          <cell r="E30">
            <v>153.61000000000001</v>
          </cell>
          <cell r="F30">
            <v>136.57</v>
          </cell>
          <cell r="G30">
            <v>124.41</v>
          </cell>
          <cell r="H30">
            <v>113.91</v>
          </cell>
          <cell r="I30">
            <v>100.18</v>
          </cell>
          <cell r="J30">
            <v>94.76</v>
          </cell>
          <cell r="K30">
            <v>90.27</v>
          </cell>
          <cell r="L30">
            <v>86.73</v>
          </cell>
          <cell r="M30">
            <v>83.71</v>
          </cell>
          <cell r="N30">
            <v>81.180000000000007</v>
          </cell>
          <cell r="O30">
            <v>79.069999999999993</v>
          </cell>
          <cell r="P30">
            <v>78.180000000000007</v>
          </cell>
          <cell r="Q30">
            <v>77.73</v>
          </cell>
          <cell r="R30">
            <v>77.41</v>
          </cell>
          <cell r="S30">
            <v>77.510000000000005</v>
          </cell>
          <cell r="T30">
            <v>77.86</v>
          </cell>
          <cell r="U30">
            <v>78.180000000000007</v>
          </cell>
          <cell r="V30">
            <v>78.5</v>
          </cell>
          <cell r="W30">
            <v>78.400000000000006</v>
          </cell>
          <cell r="X30">
            <v>78.680000000000007</v>
          </cell>
          <cell r="Y30">
            <v>78.97</v>
          </cell>
          <cell r="Z30">
            <v>78.92</v>
          </cell>
          <cell r="AA30">
            <v>79.06</v>
          </cell>
          <cell r="AB30">
            <v>79.180000000000007</v>
          </cell>
          <cell r="AC30">
            <v>79.209999999999994</v>
          </cell>
          <cell r="AD30">
            <v>79.349999999999994</v>
          </cell>
          <cell r="AE30">
            <v>79.39</v>
          </cell>
          <cell r="AF30">
            <v>79.45</v>
          </cell>
          <cell r="AG30">
            <v>79.510000000000005</v>
          </cell>
          <cell r="AH30">
            <v>79.42</v>
          </cell>
          <cell r="AI30">
            <v>79.349999999999994</v>
          </cell>
          <cell r="AJ30">
            <v>79.400000000000006</v>
          </cell>
        </row>
        <row r="31">
          <cell r="C31" t="str">
            <v>Flow Battery [Energy]</v>
          </cell>
          <cell r="D31">
            <v>29.58</v>
          </cell>
          <cell r="E31">
            <v>27.5</v>
          </cell>
          <cell r="F31">
            <v>24.45</v>
          </cell>
          <cell r="G31">
            <v>22.27</v>
          </cell>
          <cell r="H31">
            <v>20.39</v>
          </cell>
          <cell r="I31">
            <v>17.940000000000001</v>
          </cell>
          <cell r="J31">
            <v>16.07</v>
          </cell>
          <cell r="K31">
            <v>15.21</v>
          </cell>
          <cell r="L31">
            <v>14.53</v>
          </cell>
          <cell r="M31">
            <v>13.94</v>
          </cell>
          <cell r="N31">
            <v>13.44</v>
          </cell>
          <cell r="O31">
            <v>13.02</v>
          </cell>
          <cell r="P31">
            <v>12.67</v>
          </cell>
          <cell r="Q31">
            <v>12.43</v>
          </cell>
          <cell r="R31">
            <v>12.22</v>
          </cell>
          <cell r="S31">
            <v>12.09</v>
          </cell>
          <cell r="T31">
            <v>12.01</v>
          </cell>
          <cell r="U31">
            <v>11.91</v>
          </cell>
          <cell r="V31">
            <v>11.95</v>
          </cell>
          <cell r="W31">
            <v>11.95</v>
          </cell>
          <cell r="X31">
            <v>12.01</v>
          </cell>
          <cell r="Y31">
            <v>12.05</v>
          </cell>
          <cell r="Z31">
            <v>12.03</v>
          </cell>
          <cell r="AA31">
            <v>12.04</v>
          </cell>
          <cell r="AB31">
            <v>12.09</v>
          </cell>
          <cell r="AC31">
            <v>12.09</v>
          </cell>
          <cell r="AD31">
            <v>12.11</v>
          </cell>
          <cell r="AE31">
            <v>12.13</v>
          </cell>
          <cell r="AF31">
            <v>12.13</v>
          </cell>
          <cell r="AG31">
            <v>12.12</v>
          </cell>
          <cell r="AH31">
            <v>12.1</v>
          </cell>
          <cell r="AI31">
            <v>12.08</v>
          </cell>
          <cell r="AJ31">
            <v>12.08</v>
          </cell>
        </row>
        <row r="32">
          <cell r="C32" t="str">
            <v>Pumped Hydro Storage [Capacity]</v>
          </cell>
          <cell r="D32">
            <v>131.49</v>
          </cell>
          <cell r="E32">
            <v>119.01</v>
          </cell>
          <cell r="F32">
            <v>107.79</v>
          </cell>
          <cell r="G32">
            <v>101</v>
          </cell>
          <cell r="H32">
            <v>95.87</v>
          </cell>
          <cell r="I32">
            <v>85.02</v>
          </cell>
          <cell r="J32">
            <v>85.04</v>
          </cell>
          <cell r="K32">
            <v>85.26</v>
          </cell>
          <cell r="L32">
            <v>85.86</v>
          </cell>
          <cell r="M32">
            <v>86.3</v>
          </cell>
          <cell r="N32">
            <v>86.59</v>
          </cell>
          <cell r="O32">
            <v>86.63</v>
          </cell>
          <cell r="P32">
            <v>87.37</v>
          </cell>
          <cell r="Q32">
            <v>88.1</v>
          </cell>
          <cell r="R32">
            <v>88.27</v>
          </cell>
          <cell r="S32">
            <v>88.44</v>
          </cell>
          <cell r="T32">
            <v>89.05</v>
          </cell>
          <cell r="U32">
            <v>89.6</v>
          </cell>
          <cell r="V32">
            <v>90.14</v>
          </cell>
          <cell r="W32">
            <v>89.95</v>
          </cell>
          <cell r="X32">
            <v>90.44</v>
          </cell>
          <cell r="Y32">
            <v>90.94</v>
          </cell>
          <cell r="Z32">
            <v>90.85</v>
          </cell>
          <cell r="AA32">
            <v>91.1</v>
          </cell>
          <cell r="AB32">
            <v>91.31</v>
          </cell>
          <cell r="AC32">
            <v>91.36</v>
          </cell>
          <cell r="AD32">
            <v>91.6</v>
          </cell>
          <cell r="AE32">
            <v>91.67</v>
          </cell>
          <cell r="AF32">
            <v>91.78</v>
          </cell>
          <cell r="AG32">
            <v>91.89</v>
          </cell>
          <cell r="AH32">
            <v>91.73</v>
          </cell>
          <cell r="AI32">
            <v>91.61</v>
          </cell>
          <cell r="AJ32">
            <v>91.69</v>
          </cell>
        </row>
        <row r="33">
          <cell r="C33" t="str">
            <v>Pumped Hydro Storage [Energy]</v>
          </cell>
          <cell r="D33">
            <v>13.15</v>
          </cell>
          <cell r="E33">
            <v>11.9</v>
          </cell>
          <cell r="F33">
            <v>10.78</v>
          </cell>
          <cell r="G33">
            <v>10.1</v>
          </cell>
          <cell r="H33">
            <v>9.59</v>
          </cell>
          <cell r="I33">
            <v>8.5</v>
          </cell>
          <cell r="J33">
            <v>8.5</v>
          </cell>
          <cell r="K33">
            <v>8.5299999999999994</v>
          </cell>
          <cell r="L33">
            <v>8.59</v>
          </cell>
          <cell r="M33">
            <v>8.6300000000000008</v>
          </cell>
          <cell r="N33">
            <v>8.66</v>
          </cell>
          <cell r="O33">
            <v>8.66</v>
          </cell>
          <cell r="P33">
            <v>8.74</v>
          </cell>
          <cell r="Q33">
            <v>8.81</v>
          </cell>
          <cell r="R33">
            <v>8.83</v>
          </cell>
          <cell r="S33">
            <v>8.84</v>
          </cell>
          <cell r="T33">
            <v>8.9</v>
          </cell>
          <cell r="U33">
            <v>8.9600000000000009</v>
          </cell>
          <cell r="V33">
            <v>9.01</v>
          </cell>
          <cell r="W33">
            <v>9</v>
          </cell>
          <cell r="X33">
            <v>9.0399999999999991</v>
          </cell>
          <cell r="Y33">
            <v>9.09</v>
          </cell>
          <cell r="Z33">
            <v>9.09</v>
          </cell>
          <cell r="AA33">
            <v>9.11</v>
          </cell>
          <cell r="AB33">
            <v>9.1300000000000008</v>
          </cell>
          <cell r="AC33">
            <v>9.14</v>
          </cell>
          <cell r="AD33">
            <v>9.16</v>
          </cell>
          <cell r="AE33">
            <v>9.17</v>
          </cell>
          <cell r="AF33">
            <v>9.18</v>
          </cell>
          <cell r="AG33">
            <v>9.19</v>
          </cell>
          <cell r="AH33">
            <v>9.17</v>
          </cell>
          <cell r="AI33">
            <v>9.16</v>
          </cell>
          <cell r="AJ33">
            <v>9.17</v>
          </cell>
        </row>
        <row r="34">
          <cell r="C34" t="str">
            <v>Geothermal</v>
          </cell>
          <cell r="D34">
            <v>423.78</v>
          </cell>
          <cell r="E34">
            <v>417.85</v>
          </cell>
          <cell r="F34">
            <v>411.64</v>
          </cell>
          <cell r="G34">
            <v>405.83</v>
          </cell>
          <cell r="H34">
            <v>400.05</v>
          </cell>
          <cell r="I34">
            <v>400.45</v>
          </cell>
          <cell r="J34">
            <v>400.68</v>
          </cell>
          <cell r="K34">
            <v>389.08</v>
          </cell>
          <cell r="L34">
            <v>392.97</v>
          </cell>
          <cell r="M34">
            <v>396.56</v>
          </cell>
          <cell r="N34">
            <v>394.15</v>
          </cell>
          <cell r="O34">
            <v>391.62</v>
          </cell>
          <cell r="P34">
            <v>388.9</v>
          </cell>
          <cell r="Q34">
            <v>386.96</v>
          </cell>
          <cell r="R34">
            <v>385.03</v>
          </cell>
          <cell r="S34">
            <v>383.1</v>
          </cell>
          <cell r="T34">
            <v>381.18</v>
          </cell>
          <cell r="U34">
            <v>379.28</v>
          </cell>
          <cell r="V34">
            <v>377.38</v>
          </cell>
          <cell r="W34">
            <v>375.5</v>
          </cell>
          <cell r="X34">
            <v>373.62</v>
          </cell>
          <cell r="Y34">
            <v>371.75</v>
          </cell>
          <cell r="Z34">
            <v>369.89</v>
          </cell>
          <cell r="AA34">
            <v>368.04</v>
          </cell>
          <cell r="AB34">
            <v>366.2</v>
          </cell>
          <cell r="AC34">
            <v>364.37</v>
          </cell>
          <cell r="AD34">
            <v>362.55</v>
          </cell>
          <cell r="AE34">
            <v>360.74</v>
          </cell>
          <cell r="AF34">
            <v>358.93</v>
          </cell>
          <cell r="AG34">
            <v>357.14</v>
          </cell>
          <cell r="AH34">
            <v>355.35</v>
          </cell>
          <cell r="AI34">
            <v>353.58</v>
          </cell>
          <cell r="AJ34">
            <v>351.81</v>
          </cell>
        </row>
        <row r="35">
          <cell r="C35" t="str">
            <v>Biomass</v>
          </cell>
          <cell r="D35">
            <v>283.08999999999997</v>
          </cell>
          <cell r="E35">
            <v>282.25</v>
          </cell>
          <cell r="F35">
            <v>281.41000000000003</v>
          </cell>
          <cell r="G35">
            <v>280.58</v>
          </cell>
          <cell r="H35">
            <v>279.74</v>
          </cell>
          <cell r="I35">
            <v>283.66000000000003</v>
          </cell>
          <cell r="J35">
            <v>287.56</v>
          </cell>
          <cell r="K35">
            <v>290.68</v>
          </cell>
          <cell r="L35">
            <v>297.77999999999997</v>
          </cell>
          <cell r="M35">
            <v>304.68</v>
          </cell>
          <cell r="N35">
            <v>307.01</v>
          </cell>
          <cell r="O35">
            <v>309.25</v>
          </cell>
          <cell r="P35">
            <v>311.16000000000003</v>
          </cell>
          <cell r="Q35">
            <v>309.66000000000003</v>
          </cell>
          <cell r="R35">
            <v>308.06</v>
          </cell>
          <cell r="S35">
            <v>306.41000000000003</v>
          </cell>
          <cell r="T35">
            <v>305.10000000000002</v>
          </cell>
          <cell r="U35">
            <v>303.69</v>
          </cell>
          <cell r="V35">
            <v>301.86</v>
          </cell>
          <cell r="W35">
            <v>300.47000000000003</v>
          </cell>
          <cell r="X35">
            <v>298.97000000000003</v>
          </cell>
          <cell r="Y35">
            <v>297.23</v>
          </cell>
          <cell r="Z35">
            <v>295.44</v>
          </cell>
          <cell r="AA35">
            <v>294.17</v>
          </cell>
          <cell r="AB35">
            <v>292.49</v>
          </cell>
          <cell r="AC35">
            <v>291.01</v>
          </cell>
          <cell r="AD35">
            <v>289.52</v>
          </cell>
          <cell r="AE35">
            <v>288.19</v>
          </cell>
          <cell r="AF35">
            <v>286.33999999999997</v>
          </cell>
          <cell r="AG35">
            <v>284.86</v>
          </cell>
          <cell r="AH35">
            <v>283.38</v>
          </cell>
          <cell r="AI35">
            <v>281.88</v>
          </cell>
          <cell r="AJ35">
            <v>277.97000000000003</v>
          </cell>
        </row>
        <row r="36">
          <cell r="C36" t="str">
            <v>Small Hydro</v>
          </cell>
          <cell r="D36">
            <v>356.29</v>
          </cell>
          <cell r="E36">
            <v>356.29</v>
          </cell>
          <cell r="F36">
            <v>356.29</v>
          </cell>
          <cell r="G36">
            <v>356.29</v>
          </cell>
          <cell r="H36">
            <v>356.29</v>
          </cell>
          <cell r="I36">
            <v>356.29</v>
          </cell>
          <cell r="J36">
            <v>356.29</v>
          </cell>
          <cell r="K36">
            <v>334.94</v>
          </cell>
          <cell r="L36">
            <v>340.01</v>
          </cell>
          <cell r="M36">
            <v>345.08</v>
          </cell>
          <cell r="N36">
            <v>350.15</v>
          </cell>
          <cell r="O36">
            <v>355.23</v>
          </cell>
          <cell r="P36">
            <v>360.3</v>
          </cell>
          <cell r="Q36">
            <v>360.3</v>
          </cell>
          <cell r="R36">
            <v>360.3</v>
          </cell>
          <cell r="S36">
            <v>360.3</v>
          </cell>
          <cell r="T36">
            <v>360.3</v>
          </cell>
          <cell r="U36">
            <v>360.3</v>
          </cell>
          <cell r="V36">
            <v>360.3</v>
          </cell>
          <cell r="W36">
            <v>360.3</v>
          </cell>
          <cell r="X36">
            <v>360.3</v>
          </cell>
          <cell r="Y36">
            <v>360.3</v>
          </cell>
          <cell r="Z36">
            <v>360.3</v>
          </cell>
          <cell r="AA36">
            <v>360.3</v>
          </cell>
          <cell r="AB36">
            <v>360.3</v>
          </cell>
          <cell r="AC36">
            <v>360.3</v>
          </cell>
          <cell r="AD36">
            <v>360.3</v>
          </cell>
          <cell r="AE36">
            <v>360.3</v>
          </cell>
          <cell r="AF36">
            <v>360.3</v>
          </cell>
          <cell r="AG36">
            <v>360.3</v>
          </cell>
          <cell r="AH36">
            <v>360.3</v>
          </cell>
          <cell r="AI36">
            <v>360.3</v>
          </cell>
          <cell r="AJ36">
            <v>360.3</v>
          </cell>
        </row>
        <row r="37">
          <cell r="C37" t="str">
            <v>Gas - CCGT</v>
          </cell>
          <cell r="D37">
            <v>81.73</v>
          </cell>
          <cell r="E37">
            <v>80.89</v>
          </cell>
          <cell r="F37">
            <v>80.05</v>
          </cell>
          <cell r="G37">
            <v>79.209999999999994</v>
          </cell>
          <cell r="H37">
            <v>78.37</v>
          </cell>
          <cell r="I37">
            <v>77.53</v>
          </cell>
          <cell r="J37">
            <v>76.459999999999994</v>
          </cell>
          <cell r="K37">
            <v>75.7</v>
          </cell>
          <cell r="L37">
            <v>76.06</v>
          </cell>
          <cell r="M37">
            <v>76.36</v>
          </cell>
          <cell r="N37">
            <v>76.84</v>
          </cell>
          <cell r="O37">
            <v>77.400000000000006</v>
          </cell>
          <cell r="P37">
            <v>77.87</v>
          </cell>
          <cell r="Q37">
            <v>77.56</v>
          </cell>
          <cell r="R37">
            <v>77.22</v>
          </cell>
          <cell r="S37">
            <v>76.849999999999994</v>
          </cell>
          <cell r="T37">
            <v>76.58</v>
          </cell>
          <cell r="U37">
            <v>76.37</v>
          </cell>
          <cell r="V37">
            <v>76.069999999999993</v>
          </cell>
          <cell r="W37">
            <v>75.88</v>
          </cell>
          <cell r="X37">
            <v>75.67</v>
          </cell>
          <cell r="Y37">
            <v>75.39</v>
          </cell>
          <cell r="Z37">
            <v>75.099999999999994</v>
          </cell>
          <cell r="AA37">
            <v>74.95</v>
          </cell>
          <cell r="AB37">
            <v>74.69</v>
          </cell>
          <cell r="AC37">
            <v>74.48</v>
          </cell>
          <cell r="AD37">
            <v>74.260000000000005</v>
          </cell>
          <cell r="AE37">
            <v>74.09</v>
          </cell>
          <cell r="AF37">
            <v>73.790000000000006</v>
          </cell>
          <cell r="AG37">
            <v>73.58</v>
          </cell>
          <cell r="AH37">
            <v>73.37</v>
          </cell>
          <cell r="AI37">
            <v>73.150000000000006</v>
          </cell>
          <cell r="AJ37">
            <v>72.31</v>
          </cell>
        </row>
        <row r="38">
          <cell r="C38" t="str">
            <v>Gas - CT - Frame</v>
          </cell>
          <cell r="D38">
            <v>71.34</v>
          </cell>
          <cell r="E38">
            <v>71</v>
          </cell>
          <cell r="F38">
            <v>70.66</v>
          </cell>
          <cell r="G38">
            <v>70.319999999999993</v>
          </cell>
          <cell r="H38">
            <v>69.98</v>
          </cell>
          <cell r="I38">
            <v>69.180000000000007</v>
          </cell>
          <cell r="J38">
            <v>67.94</v>
          </cell>
          <cell r="K38">
            <v>67.11</v>
          </cell>
          <cell r="L38">
            <v>67.34</v>
          </cell>
          <cell r="M38">
            <v>67.510000000000005</v>
          </cell>
          <cell r="N38">
            <v>67.87</v>
          </cell>
          <cell r="O38">
            <v>68.349999999999994</v>
          </cell>
          <cell r="P38">
            <v>68.73</v>
          </cell>
          <cell r="Q38">
            <v>68.44</v>
          </cell>
          <cell r="R38">
            <v>68.12</v>
          </cell>
          <cell r="S38">
            <v>67.760000000000005</v>
          </cell>
          <cell r="T38">
            <v>67.5</v>
          </cell>
          <cell r="U38">
            <v>67.31</v>
          </cell>
          <cell r="V38">
            <v>67.06</v>
          </cell>
          <cell r="W38">
            <v>66.900000000000006</v>
          </cell>
          <cell r="X38">
            <v>66.72</v>
          </cell>
          <cell r="Y38">
            <v>66.489999999999995</v>
          </cell>
          <cell r="Z38">
            <v>66.239999999999995</v>
          </cell>
          <cell r="AA38">
            <v>66.11</v>
          </cell>
          <cell r="AB38">
            <v>65.89</v>
          </cell>
          <cell r="AC38">
            <v>65.72</v>
          </cell>
          <cell r="AD38">
            <v>65.540000000000006</v>
          </cell>
          <cell r="AE38">
            <v>65.400000000000006</v>
          </cell>
          <cell r="AF38">
            <v>65.13</v>
          </cell>
          <cell r="AG38">
            <v>64.959999999999994</v>
          </cell>
          <cell r="AH38">
            <v>64.78</v>
          </cell>
          <cell r="AI38">
            <v>64.599999999999994</v>
          </cell>
          <cell r="AJ38">
            <v>63.87</v>
          </cell>
        </row>
        <row r="39">
          <cell r="C39" t="str">
            <v>Gas - CT - Aero</v>
          </cell>
          <cell r="D39">
            <v>93.87</v>
          </cell>
          <cell r="E39">
            <v>93.42</v>
          </cell>
          <cell r="F39">
            <v>92.98</v>
          </cell>
          <cell r="G39">
            <v>92.53</v>
          </cell>
          <cell r="H39">
            <v>92.08</v>
          </cell>
          <cell r="I39">
            <v>91.02</v>
          </cell>
          <cell r="J39">
            <v>89.39</v>
          </cell>
          <cell r="K39">
            <v>88.31</v>
          </cell>
          <cell r="L39">
            <v>88.6</v>
          </cell>
          <cell r="M39">
            <v>88.83</v>
          </cell>
          <cell r="N39">
            <v>89.31</v>
          </cell>
          <cell r="O39">
            <v>89.94</v>
          </cell>
          <cell r="P39">
            <v>90.44</v>
          </cell>
          <cell r="Q39">
            <v>90.05</v>
          </cell>
          <cell r="R39">
            <v>89.63</v>
          </cell>
          <cell r="S39">
            <v>89.16</v>
          </cell>
          <cell r="T39">
            <v>88.82</v>
          </cell>
          <cell r="U39">
            <v>88.57</v>
          </cell>
          <cell r="V39">
            <v>88.24</v>
          </cell>
          <cell r="W39">
            <v>88.03</v>
          </cell>
          <cell r="X39">
            <v>87.79</v>
          </cell>
          <cell r="Y39">
            <v>87.49</v>
          </cell>
          <cell r="Z39">
            <v>87.16</v>
          </cell>
          <cell r="AA39">
            <v>86.99</v>
          </cell>
          <cell r="AB39">
            <v>86.7</v>
          </cell>
          <cell r="AC39">
            <v>86.47</v>
          </cell>
          <cell r="AD39">
            <v>86.23</v>
          </cell>
          <cell r="AE39">
            <v>86.05</v>
          </cell>
          <cell r="AF39">
            <v>85.7</v>
          </cell>
          <cell r="AG39">
            <v>85.47</v>
          </cell>
          <cell r="AH39">
            <v>85.24</v>
          </cell>
          <cell r="AI39">
            <v>85</v>
          </cell>
          <cell r="AJ39">
            <v>84.03</v>
          </cell>
        </row>
        <row r="40">
          <cell r="C40" t="str">
            <v>Solar - Dist</v>
          </cell>
          <cell r="D40">
            <v>12.32</v>
          </cell>
          <cell r="E40">
            <v>12.32</v>
          </cell>
          <cell r="F40">
            <v>12.32</v>
          </cell>
          <cell r="G40">
            <v>12.32</v>
          </cell>
          <cell r="H40">
            <v>12.32</v>
          </cell>
          <cell r="I40">
            <v>12.48</v>
          </cell>
          <cell r="J40">
            <v>11.33</v>
          </cell>
          <cell r="K40">
            <v>11.49</v>
          </cell>
          <cell r="L40">
            <v>11.82</v>
          </cell>
          <cell r="M40">
            <v>12.14</v>
          </cell>
          <cell r="N40">
            <v>12.3</v>
          </cell>
          <cell r="O40">
            <v>12.46</v>
          </cell>
          <cell r="P40">
            <v>12.62</v>
          </cell>
          <cell r="Q40">
            <v>12.62</v>
          </cell>
          <cell r="R40">
            <v>12.62</v>
          </cell>
          <cell r="S40">
            <v>12.62</v>
          </cell>
          <cell r="T40">
            <v>12.62</v>
          </cell>
          <cell r="U40">
            <v>12.62</v>
          </cell>
          <cell r="V40">
            <v>12.62</v>
          </cell>
          <cell r="W40">
            <v>12.62</v>
          </cell>
          <cell r="X40">
            <v>12.62</v>
          </cell>
          <cell r="Y40">
            <v>12.62</v>
          </cell>
          <cell r="Z40">
            <v>12.62</v>
          </cell>
          <cell r="AA40">
            <v>12.62</v>
          </cell>
          <cell r="AB40">
            <v>12.62</v>
          </cell>
          <cell r="AC40">
            <v>12.62</v>
          </cell>
          <cell r="AD40">
            <v>12.62</v>
          </cell>
          <cell r="AE40">
            <v>12.62</v>
          </cell>
          <cell r="AF40">
            <v>12.62</v>
          </cell>
          <cell r="AG40">
            <v>12.62</v>
          </cell>
          <cell r="AH40">
            <v>12.62</v>
          </cell>
          <cell r="AI40">
            <v>12.62</v>
          </cell>
          <cell r="AJ40">
            <v>12.62</v>
          </cell>
        </row>
        <row r="41">
          <cell r="C41" t="str">
            <v>Solar - Commercial</v>
          </cell>
          <cell r="D41">
            <v>11.54</v>
          </cell>
          <cell r="E41">
            <v>11.54</v>
          </cell>
          <cell r="F41">
            <v>11.54</v>
          </cell>
          <cell r="G41">
            <v>11.54</v>
          </cell>
          <cell r="H41">
            <v>11.54</v>
          </cell>
          <cell r="I41">
            <v>11.69</v>
          </cell>
          <cell r="J41">
            <v>10.62</v>
          </cell>
          <cell r="K41">
            <v>10.77</v>
          </cell>
          <cell r="L41">
            <v>11.08</v>
          </cell>
          <cell r="M41">
            <v>11.38</v>
          </cell>
          <cell r="N41">
            <v>11.53</v>
          </cell>
          <cell r="O41">
            <v>11.68</v>
          </cell>
          <cell r="P41">
            <v>11.83</v>
          </cell>
          <cell r="Q41">
            <v>11.83</v>
          </cell>
          <cell r="R41">
            <v>11.83</v>
          </cell>
          <cell r="S41">
            <v>11.83</v>
          </cell>
          <cell r="T41">
            <v>11.83</v>
          </cell>
          <cell r="U41">
            <v>11.83</v>
          </cell>
          <cell r="V41">
            <v>11.83</v>
          </cell>
          <cell r="W41">
            <v>11.83</v>
          </cell>
          <cell r="X41">
            <v>11.83</v>
          </cell>
          <cell r="Y41">
            <v>11.83</v>
          </cell>
          <cell r="Z41">
            <v>11.83</v>
          </cell>
          <cell r="AA41">
            <v>11.83</v>
          </cell>
          <cell r="AB41">
            <v>11.83</v>
          </cell>
          <cell r="AC41">
            <v>11.83</v>
          </cell>
          <cell r="AD41">
            <v>11.83</v>
          </cell>
          <cell r="AE41">
            <v>11.83</v>
          </cell>
          <cell r="AF41">
            <v>11.83</v>
          </cell>
          <cell r="AG41">
            <v>11.83</v>
          </cell>
          <cell r="AH41">
            <v>11.83</v>
          </cell>
          <cell r="AI41">
            <v>11.83</v>
          </cell>
          <cell r="AJ41">
            <v>11.83</v>
          </cell>
        </row>
        <row r="42">
          <cell r="C42" t="str">
            <v>Solar - Tracking</v>
          </cell>
          <cell r="D42">
            <v>10.98</v>
          </cell>
          <cell r="E42">
            <v>10.98</v>
          </cell>
          <cell r="F42">
            <v>10.98</v>
          </cell>
          <cell r="G42">
            <v>10.98</v>
          </cell>
          <cell r="H42">
            <v>10.98</v>
          </cell>
          <cell r="I42">
            <v>11.11</v>
          </cell>
          <cell r="J42">
            <v>10.29</v>
          </cell>
          <cell r="K42">
            <v>10.41</v>
          </cell>
          <cell r="L42">
            <v>10.68</v>
          </cell>
          <cell r="M42">
            <v>10.94</v>
          </cell>
          <cell r="N42">
            <v>11.08</v>
          </cell>
          <cell r="O42">
            <v>11.22</v>
          </cell>
          <cell r="P42">
            <v>11.36</v>
          </cell>
          <cell r="Q42">
            <v>11.36</v>
          </cell>
          <cell r="R42">
            <v>11.36</v>
          </cell>
          <cell r="S42">
            <v>11.36</v>
          </cell>
          <cell r="T42">
            <v>11.36</v>
          </cell>
          <cell r="U42">
            <v>11.36</v>
          </cell>
          <cell r="V42">
            <v>11.36</v>
          </cell>
          <cell r="W42">
            <v>11.36</v>
          </cell>
          <cell r="X42">
            <v>11.36</v>
          </cell>
          <cell r="Y42">
            <v>11.36</v>
          </cell>
          <cell r="Z42">
            <v>11.36</v>
          </cell>
          <cell r="AA42">
            <v>11.36</v>
          </cell>
          <cell r="AB42">
            <v>11.36</v>
          </cell>
          <cell r="AC42">
            <v>11.36</v>
          </cell>
          <cell r="AD42">
            <v>11.36</v>
          </cell>
          <cell r="AE42">
            <v>11.36</v>
          </cell>
          <cell r="AF42">
            <v>11.36</v>
          </cell>
          <cell r="AG42">
            <v>11.36</v>
          </cell>
          <cell r="AH42">
            <v>11.36</v>
          </cell>
          <cell r="AI42">
            <v>11.36</v>
          </cell>
          <cell r="AJ42">
            <v>11.36</v>
          </cell>
        </row>
        <row r="43">
          <cell r="C43" t="str">
            <v>Solar Thermal</v>
          </cell>
          <cell r="D43">
            <v>5.74</v>
          </cell>
          <cell r="E43">
            <v>5.74</v>
          </cell>
          <cell r="F43">
            <v>5.74</v>
          </cell>
          <cell r="G43">
            <v>5.74</v>
          </cell>
          <cell r="H43">
            <v>5.74</v>
          </cell>
          <cell r="I43">
            <v>5.82</v>
          </cell>
          <cell r="J43">
            <v>5.28</v>
          </cell>
          <cell r="K43">
            <v>5.36</v>
          </cell>
          <cell r="L43">
            <v>5.51</v>
          </cell>
          <cell r="M43">
            <v>5.65</v>
          </cell>
          <cell r="N43">
            <v>5.71</v>
          </cell>
          <cell r="O43">
            <v>5.77</v>
          </cell>
          <cell r="P43">
            <v>5.83</v>
          </cell>
          <cell r="Q43">
            <v>5.83</v>
          </cell>
          <cell r="R43">
            <v>5.83</v>
          </cell>
          <cell r="S43">
            <v>5.83</v>
          </cell>
          <cell r="T43">
            <v>5.83</v>
          </cell>
          <cell r="U43">
            <v>5.83</v>
          </cell>
          <cell r="V43">
            <v>5.83</v>
          </cell>
          <cell r="W43">
            <v>5.83</v>
          </cell>
          <cell r="X43">
            <v>5.83</v>
          </cell>
          <cell r="Y43">
            <v>5.83</v>
          </cell>
          <cell r="Z43">
            <v>5.83</v>
          </cell>
          <cell r="AA43">
            <v>5.83</v>
          </cell>
          <cell r="AB43">
            <v>5.83</v>
          </cell>
          <cell r="AC43">
            <v>5.83</v>
          </cell>
          <cell r="AD43">
            <v>5.83</v>
          </cell>
          <cell r="AE43">
            <v>5.83</v>
          </cell>
          <cell r="AF43">
            <v>5.83</v>
          </cell>
          <cell r="AG43">
            <v>5.83</v>
          </cell>
          <cell r="AH43">
            <v>5.83</v>
          </cell>
          <cell r="AI43">
            <v>5.83</v>
          </cell>
          <cell r="AJ43">
            <v>5.83</v>
          </cell>
        </row>
        <row r="44">
          <cell r="C44" t="str">
            <v>Wind - Class2 (47% CF)</v>
          </cell>
          <cell r="D44">
            <v>9.24</v>
          </cell>
          <cell r="E44">
            <v>9.2799999999999994</v>
          </cell>
          <cell r="F44">
            <v>9.31</v>
          </cell>
          <cell r="G44">
            <v>8.94</v>
          </cell>
          <cell r="H44">
            <v>8.52</v>
          </cell>
          <cell r="I44">
            <v>8.67</v>
          </cell>
          <cell r="J44">
            <v>8.81</v>
          </cell>
          <cell r="K44">
            <v>7.49</v>
          </cell>
          <cell r="L44">
            <v>7.7</v>
          </cell>
          <cell r="M44">
            <v>7.91</v>
          </cell>
          <cell r="N44">
            <v>8.02</v>
          </cell>
          <cell r="O44">
            <v>8.1199999999999992</v>
          </cell>
          <cell r="P44">
            <v>8.2200000000000006</v>
          </cell>
          <cell r="Q44">
            <v>8.2200000000000006</v>
          </cell>
          <cell r="R44">
            <v>8.2200000000000006</v>
          </cell>
          <cell r="S44">
            <v>8.2200000000000006</v>
          </cell>
          <cell r="T44">
            <v>8.2200000000000006</v>
          </cell>
          <cell r="U44">
            <v>8.2200000000000006</v>
          </cell>
          <cell r="V44">
            <v>8.2200000000000006</v>
          </cell>
          <cell r="W44">
            <v>8.2200000000000006</v>
          </cell>
          <cell r="X44">
            <v>8.2200000000000006</v>
          </cell>
          <cell r="Y44">
            <v>8.2200000000000006</v>
          </cell>
          <cell r="Z44">
            <v>8.2200000000000006</v>
          </cell>
          <cell r="AA44">
            <v>8.2200000000000006</v>
          </cell>
          <cell r="AB44">
            <v>8.2200000000000006</v>
          </cell>
          <cell r="AC44">
            <v>8.2200000000000006</v>
          </cell>
          <cell r="AD44">
            <v>8.2200000000000006</v>
          </cell>
          <cell r="AE44">
            <v>8.2200000000000006</v>
          </cell>
          <cell r="AF44">
            <v>8.2200000000000006</v>
          </cell>
          <cell r="AG44">
            <v>8.2200000000000006</v>
          </cell>
          <cell r="AH44">
            <v>8.2200000000000006</v>
          </cell>
          <cell r="AI44">
            <v>8.2200000000000006</v>
          </cell>
          <cell r="AJ44">
            <v>8.2200000000000006</v>
          </cell>
        </row>
        <row r="45">
          <cell r="C45" t="str">
            <v>Wind - Class5 (41% CF)</v>
          </cell>
          <cell r="D45">
            <v>9.24</v>
          </cell>
          <cell r="E45">
            <v>9.2799999999999994</v>
          </cell>
          <cell r="F45">
            <v>9.31</v>
          </cell>
          <cell r="G45">
            <v>8.94</v>
          </cell>
          <cell r="H45">
            <v>8.52</v>
          </cell>
          <cell r="I45">
            <v>8.67</v>
          </cell>
          <cell r="J45">
            <v>8.81</v>
          </cell>
          <cell r="K45">
            <v>7.49</v>
          </cell>
          <cell r="L45">
            <v>7.7</v>
          </cell>
          <cell r="M45">
            <v>7.91</v>
          </cell>
          <cell r="N45">
            <v>8.02</v>
          </cell>
          <cell r="O45">
            <v>8.1199999999999992</v>
          </cell>
          <cell r="P45">
            <v>8.2200000000000006</v>
          </cell>
          <cell r="Q45">
            <v>8.2200000000000006</v>
          </cell>
          <cell r="R45">
            <v>8.2200000000000006</v>
          </cell>
          <cell r="S45">
            <v>8.2200000000000006</v>
          </cell>
          <cell r="T45">
            <v>8.2200000000000006</v>
          </cell>
          <cell r="U45">
            <v>8.2200000000000006</v>
          </cell>
          <cell r="V45">
            <v>8.2200000000000006</v>
          </cell>
          <cell r="W45">
            <v>8.2200000000000006</v>
          </cell>
          <cell r="X45">
            <v>8.2200000000000006</v>
          </cell>
          <cell r="Y45">
            <v>8.2200000000000006</v>
          </cell>
          <cell r="Z45">
            <v>8.2200000000000006</v>
          </cell>
          <cell r="AA45">
            <v>8.2200000000000006</v>
          </cell>
          <cell r="AB45">
            <v>8.2200000000000006</v>
          </cell>
          <cell r="AC45">
            <v>8.2200000000000006</v>
          </cell>
          <cell r="AD45">
            <v>8.2200000000000006</v>
          </cell>
          <cell r="AE45">
            <v>8.2200000000000006</v>
          </cell>
          <cell r="AF45">
            <v>8.2200000000000006</v>
          </cell>
          <cell r="AG45">
            <v>8.2200000000000006</v>
          </cell>
          <cell r="AH45">
            <v>8.2200000000000006</v>
          </cell>
          <cell r="AI45">
            <v>8.2200000000000006</v>
          </cell>
          <cell r="AJ45">
            <v>8.2200000000000006</v>
          </cell>
        </row>
        <row r="46">
          <cell r="C46" t="str">
            <v>Wind - Class6 (38% CF)</v>
          </cell>
          <cell r="D46">
            <v>9.24</v>
          </cell>
          <cell r="E46">
            <v>9.2799999999999994</v>
          </cell>
          <cell r="F46">
            <v>9.31</v>
          </cell>
          <cell r="G46">
            <v>8.94</v>
          </cell>
          <cell r="H46">
            <v>8.52</v>
          </cell>
          <cell r="I46">
            <v>8.67</v>
          </cell>
          <cell r="J46">
            <v>8.81</v>
          </cell>
          <cell r="K46">
            <v>7.49</v>
          </cell>
          <cell r="L46">
            <v>7.7</v>
          </cell>
          <cell r="M46">
            <v>7.91</v>
          </cell>
          <cell r="N46">
            <v>8.02</v>
          </cell>
          <cell r="O46">
            <v>8.1199999999999992</v>
          </cell>
          <cell r="P46">
            <v>8.2200000000000006</v>
          </cell>
          <cell r="Q46">
            <v>8.2200000000000006</v>
          </cell>
          <cell r="R46">
            <v>8.2200000000000006</v>
          </cell>
          <cell r="S46">
            <v>8.2200000000000006</v>
          </cell>
          <cell r="T46">
            <v>8.2200000000000006</v>
          </cell>
          <cell r="U46">
            <v>8.2200000000000006</v>
          </cell>
          <cell r="V46">
            <v>8.2200000000000006</v>
          </cell>
          <cell r="W46">
            <v>8.2200000000000006</v>
          </cell>
          <cell r="X46">
            <v>8.2200000000000006</v>
          </cell>
          <cell r="Y46">
            <v>8.2200000000000006</v>
          </cell>
          <cell r="Z46">
            <v>8.2200000000000006</v>
          </cell>
          <cell r="AA46">
            <v>8.2200000000000006</v>
          </cell>
          <cell r="AB46">
            <v>8.2200000000000006</v>
          </cell>
          <cell r="AC46">
            <v>8.2200000000000006</v>
          </cell>
          <cell r="AD46">
            <v>8.2200000000000006</v>
          </cell>
          <cell r="AE46">
            <v>8.2200000000000006</v>
          </cell>
          <cell r="AF46">
            <v>8.2200000000000006</v>
          </cell>
          <cell r="AG46">
            <v>8.2200000000000006</v>
          </cell>
          <cell r="AH46">
            <v>8.2200000000000006</v>
          </cell>
          <cell r="AI46">
            <v>8.2200000000000006</v>
          </cell>
          <cell r="AJ46">
            <v>8.2200000000000006</v>
          </cell>
        </row>
        <row r="47">
          <cell r="C47" t="str">
            <v>Wind - Class8 (30% CF)</v>
          </cell>
          <cell r="D47">
            <v>9.24</v>
          </cell>
          <cell r="E47">
            <v>9.2799999999999994</v>
          </cell>
          <cell r="F47">
            <v>9.31</v>
          </cell>
          <cell r="G47">
            <v>8.94</v>
          </cell>
          <cell r="H47">
            <v>8.52</v>
          </cell>
          <cell r="I47">
            <v>8.67</v>
          </cell>
          <cell r="J47">
            <v>8.81</v>
          </cell>
          <cell r="K47">
            <v>7.49</v>
          </cell>
          <cell r="L47">
            <v>7.7</v>
          </cell>
          <cell r="M47">
            <v>7.91</v>
          </cell>
          <cell r="N47">
            <v>8.02</v>
          </cell>
          <cell r="O47">
            <v>8.1199999999999992</v>
          </cell>
          <cell r="P47">
            <v>8.2200000000000006</v>
          </cell>
          <cell r="Q47">
            <v>8.2200000000000006</v>
          </cell>
          <cell r="R47">
            <v>8.2200000000000006</v>
          </cell>
          <cell r="S47">
            <v>8.2200000000000006</v>
          </cell>
          <cell r="T47">
            <v>8.2200000000000006</v>
          </cell>
          <cell r="U47">
            <v>8.2200000000000006</v>
          </cell>
          <cell r="V47">
            <v>8.2200000000000006</v>
          </cell>
          <cell r="W47">
            <v>8.2200000000000006</v>
          </cell>
          <cell r="X47">
            <v>8.2200000000000006</v>
          </cell>
          <cell r="Y47">
            <v>8.2200000000000006</v>
          </cell>
          <cell r="Z47">
            <v>8.2200000000000006</v>
          </cell>
          <cell r="AA47">
            <v>8.2200000000000006</v>
          </cell>
          <cell r="AB47">
            <v>8.2200000000000006</v>
          </cell>
          <cell r="AC47">
            <v>8.2200000000000006</v>
          </cell>
          <cell r="AD47">
            <v>8.2200000000000006</v>
          </cell>
          <cell r="AE47">
            <v>8.2200000000000006</v>
          </cell>
          <cell r="AF47">
            <v>8.2200000000000006</v>
          </cell>
          <cell r="AG47">
            <v>8.2200000000000006</v>
          </cell>
          <cell r="AH47">
            <v>8.2200000000000006</v>
          </cell>
          <cell r="AI47">
            <v>8.2200000000000006</v>
          </cell>
          <cell r="AJ47">
            <v>8.2200000000000006</v>
          </cell>
        </row>
        <row r="48">
          <cell r="C48" t="str">
            <v>Floating Offshore Wind - Class11 (48% CF)</v>
          </cell>
          <cell r="D48">
            <v>13.74</v>
          </cell>
          <cell r="E48">
            <v>13.74</v>
          </cell>
          <cell r="F48">
            <v>13.74</v>
          </cell>
          <cell r="G48">
            <v>13.29</v>
          </cell>
          <cell r="H48">
            <v>12.83</v>
          </cell>
          <cell r="I48">
            <v>13.03</v>
          </cell>
          <cell r="J48">
            <v>13.23</v>
          </cell>
          <cell r="K48">
            <v>11.98</v>
          </cell>
          <cell r="L48">
            <v>12.36</v>
          </cell>
          <cell r="M48">
            <v>12.73</v>
          </cell>
          <cell r="N48">
            <v>12.91</v>
          </cell>
          <cell r="O48">
            <v>13.08</v>
          </cell>
          <cell r="P48">
            <v>13.26</v>
          </cell>
          <cell r="Q48">
            <v>13.26</v>
          </cell>
          <cell r="R48">
            <v>13.26</v>
          </cell>
          <cell r="S48">
            <v>13.26</v>
          </cell>
          <cell r="T48">
            <v>13.26</v>
          </cell>
          <cell r="U48">
            <v>13.26</v>
          </cell>
          <cell r="V48">
            <v>13.26</v>
          </cell>
          <cell r="W48">
            <v>13.26</v>
          </cell>
          <cell r="X48">
            <v>13.26</v>
          </cell>
          <cell r="Y48">
            <v>13.26</v>
          </cell>
          <cell r="Z48">
            <v>13.26</v>
          </cell>
          <cell r="AA48">
            <v>13.26</v>
          </cell>
          <cell r="AB48">
            <v>13.26</v>
          </cell>
          <cell r="AC48">
            <v>13.26</v>
          </cell>
          <cell r="AD48">
            <v>13.26</v>
          </cell>
          <cell r="AE48">
            <v>13.26</v>
          </cell>
          <cell r="AF48">
            <v>13.26</v>
          </cell>
          <cell r="AG48">
            <v>13.26</v>
          </cell>
          <cell r="AH48">
            <v>13.26</v>
          </cell>
          <cell r="AI48">
            <v>13.26</v>
          </cell>
          <cell r="AJ48">
            <v>13.26</v>
          </cell>
        </row>
        <row r="49">
          <cell r="C49" t="str">
            <v>Floating Offshore Wind - Class8 (51% CF)</v>
          </cell>
          <cell r="D49">
            <v>13.74</v>
          </cell>
          <cell r="E49">
            <v>13.74</v>
          </cell>
          <cell r="F49">
            <v>13.74</v>
          </cell>
          <cell r="G49">
            <v>13.29</v>
          </cell>
          <cell r="H49">
            <v>12.83</v>
          </cell>
          <cell r="I49">
            <v>13.03</v>
          </cell>
          <cell r="J49">
            <v>13.23</v>
          </cell>
          <cell r="K49">
            <v>11.98</v>
          </cell>
          <cell r="L49">
            <v>12.36</v>
          </cell>
          <cell r="M49">
            <v>12.73</v>
          </cell>
          <cell r="N49">
            <v>12.91</v>
          </cell>
          <cell r="O49">
            <v>13.08</v>
          </cell>
          <cell r="P49">
            <v>13.26</v>
          </cell>
          <cell r="Q49">
            <v>13.26</v>
          </cell>
          <cell r="R49">
            <v>13.26</v>
          </cell>
          <cell r="S49">
            <v>13.26</v>
          </cell>
          <cell r="T49">
            <v>13.26</v>
          </cell>
          <cell r="U49">
            <v>13.26</v>
          </cell>
          <cell r="V49">
            <v>13.26</v>
          </cell>
          <cell r="W49">
            <v>13.26</v>
          </cell>
          <cell r="X49">
            <v>13.26</v>
          </cell>
          <cell r="Y49">
            <v>13.26</v>
          </cell>
          <cell r="Z49">
            <v>13.26</v>
          </cell>
          <cell r="AA49">
            <v>13.26</v>
          </cell>
          <cell r="AB49">
            <v>13.26</v>
          </cell>
          <cell r="AC49">
            <v>13.26</v>
          </cell>
          <cell r="AD49">
            <v>13.26</v>
          </cell>
          <cell r="AE49">
            <v>13.26</v>
          </cell>
          <cell r="AF49">
            <v>13.26</v>
          </cell>
          <cell r="AG49">
            <v>13.26</v>
          </cell>
          <cell r="AH49">
            <v>13.26</v>
          </cell>
          <cell r="AI49">
            <v>13.26</v>
          </cell>
          <cell r="AJ49">
            <v>13.26</v>
          </cell>
        </row>
        <row r="50">
          <cell r="C50" t="str">
            <v>Floating Offshore Wind - Morro Bay</v>
          </cell>
          <cell r="D50">
            <v>38.85</v>
          </cell>
          <cell r="E50">
            <v>38.85</v>
          </cell>
          <cell r="F50">
            <v>36.74</v>
          </cell>
          <cell r="G50">
            <v>34.33</v>
          </cell>
          <cell r="H50">
            <v>32.340000000000003</v>
          </cell>
          <cell r="I50">
            <v>32.200000000000003</v>
          </cell>
          <cell r="J50">
            <v>32.15</v>
          </cell>
          <cell r="K50">
            <v>28.71</v>
          </cell>
          <cell r="L50">
            <v>29.24</v>
          </cell>
          <cell r="M50">
            <v>29.8</v>
          </cell>
          <cell r="N50">
            <v>29.91</v>
          </cell>
          <cell r="O50">
            <v>30.04</v>
          </cell>
          <cell r="P50">
            <v>30.18</v>
          </cell>
          <cell r="Q50">
            <v>29.95</v>
          </cell>
          <cell r="R50">
            <v>29.73</v>
          </cell>
          <cell r="S50">
            <v>29.53</v>
          </cell>
          <cell r="T50">
            <v>29.34</v>
          </cell>
          <cell r="U50">
            <v>29.16</v>
          </cell>
          <cell r="V50">
            <v>28.99</v>
          </cell>
          <cell r="W50">
            <v>28.83</v>
          </cell>
          <cell r="X50">
            <v>28.68</v>
          </cell>
          <cell r="Y50">
            <v>28.54</v>
          </cell>
          <cell r="Z50">
            <v>28.4</v>
          </cell>
          <cell r="AA50">
            <v>28.27</v>
          </cell>
          <cell r="AB50">
            <v>28.15</v>
          </cell>
          <cell r="AC50">
            <v>28.03</v>
          </cell>
          <cell r="AD50">
            <v>27.91</v>
          </cell>
          <cell r="AE50">
            <v>27.8</v>
          </cell>
          <cell r="AF50">
            <v>27.69</v>
          </cell>
          <cell r="AG50">
            <v>27.59</v>
          </cell>
          <cell r="AH50">
            <v>27.49</v>
          </cell>
          <cell r="AI50">
            <v>27.39</v>
          </cell>
          <cell r="AJ50">
            <v>27.3</v>
          </cell>
        </row>
        <row r="51">
          <cell r="C51" t="str">
            <v>Floating Offshore Wind - Diablo Canyon</v>
          </cell>
          <cell r="D51">
            <v>41.22</v>
          </cell>
          <cell r="E51">
            <v>41.22</v>
          </cell>
          <cell r="F51">
            <v>38.97</v>
          </cell>
          <cell r="G51">
            <v>36.42</v>
          </cell>
          <cell r="H51">
            <v>34.31</v>
          </cell>
          <cell r="I51">
            <v>34.159999999999997</v>
          </cell>
          <cell r="J51">
            <v>34.11</v>
          </cell>
          <cell r="K51">
            <v>30.46</v>
          </cell>
          <cell r="L51">
            <v>31.03</v>
          </cell>
          <cell r="M51">
            <v>31.62</v>
          </cell>
          <cell r="N51">
            <v>31.73</v>
          </cell>
          <cell r="O51">
            <v>31.87</v>
          </cell>
          <cell r="P51">
            <v>32.03</v>
          </cell>
          <cell r="Q51">
            <v>31.78</v>
          </cell>
          <cell r="R51">
            <v>31.54</v>
          </cell>
          <cell r="S51">
            <v>31.33</v>
          </cell>
          <cell r="T51">
            <v>31.13</v>
          </cell>
          <cell r="U51">
            <v>30.94</v>
          </cell>
          <cell r="V51">
            <v>30.76</v>
          </cell>
          <cell r="W51">
            <v>30.59</v>
          </cell>
          <cell r="X51">
            <v>30.43</v>
          </cell>
          <cell r="Y51">
            <v>30.28</v>
          </cell>
          <cell r="Z51">
            <v>30.13</v>
          </cell>
          <cell r="AA51">
            <v>30</v>
          </cell>
          <cell r="AB51">
            <v>29.86</v>
          </cell>
          <cell r="AC51">
            <v>29.74</v>
          </cell>
          <cell r="AD51">
            <v>29.61</v>
          </cell>
          <cell r="AE51">
            <v>29.5</v>
          </cell>
          <cell r="AF51">
            <v>29.38</v>
          </cell>
          <cell r="AG51">
            <v>29.27</v>
          </cell>
          <cell r="AH51">
            <v>29.17</v>
          </cell>
          <cell r="AI51">
            <v>29.06</v>
          </cell>
          <cell r="AJ51">
            <v>28.96</v>
          </cell>
        </row>
        <row r="52">
          <cell r="C52" t="str">
            <v>Floating Offshore Wind - Humboldt</v>
          </cell>
          <cell r="D52">
            <v>38.31</v>
          </cell>
          <cell r="E52">
            <v>38.31</v>
          </cell>
          <cell r="F52">
            <v>36.22</v>
          </cell>
          <cell r="G52">
            <v>33.85</v>
          </cell>
          <cell r="H52">
            <v>31.89</v>
          </cell>
          <cell r="I52">
            <v>31.75</v>
          </cell>
          <cell r="J52">
            <v>31.71</v>
          </cell>
          <cell r="K52">
            <v>28.31</v>
          </cell>
          <cell r="L52">
            <v>28.84</v>
          </cell>
          <cell r="M52">
            <v>29.39</v>
          </cell>
          <cell r="N52">
            <v>29.49</v>
          </cell>
          <cell r="O52">
            <v>29.62</v>
          </cell>
          <cell r="P52">
            <v>29.76</v>
          </cell>
          <cell r="Q52">
            <v>29.53</v>
          </cell>
          <cell r="R52">
            <v>29.32</v>
          </cell>
          <cell r="S52">
            <v>29.12</v>
          </cell>
          <cell r="T52">
            <v>28.93</v>
          </cell>
          <cell r="U52">
            <v>28.75</v>
          </cell>
          <cell r="V52">
            <v>28.59</v>
          </cell>
          <cell r="W52">
            <v>28.43</v>
          </cell>
          <cell r="X52">
            <v>28.28</v>
          </cell>
          <cell r="Y52">
            <v>28.14</v>
          </cell>
          <cell r="Z52">
            <v>28.01</v>
          </cell>
          <cell r="AA52">
            <v>27.88</v>
          </cell>
          <cell r="AB52">
            <v>27.75</v>
          </cell>
          <cell r="AC52">
            <v>27.64</v>
          </cell>
          <cell r="AD52">
            <v>27.52</v>
          </cell>
          <cell r="AE52">
            <v>27.41</v>
          </cell>
          <cell r="AF52">
            <v>27.31</v>
          </cell>
          <cell r="AG52">
            <v>27.21</v>
          </cell>
          <cell r="AH52">
            <v>27.11</v>
          </cell>
          <cell r="AI52">
            <v>27.01</v>
          </cell>
          <cell r="AJ52">
            <v>26.92</v>
          </cell>
        </row>
        <row r="53">
          <cell r="C53" t="str">
            <v>Floating Offshore Wind - Cape Mendocino</v>
          </cell>
          <cell r="D53">
            <v>31.74</v>
          </cell>
          <cell r="E53">
            <v>31.74</v>
          </cell>
          <cell r="F53">
            <v>30.02</v>
          </cell>
          <cell r="G53">
            <v>28.05</v>
          </cell>
          <cell r="H53">
            <v>26.43</v>
          </cell>
          <cell r="I53">
            <v>26.31</v>
          </cell>
          <cell r="J53">
            <v>26.27</v>
          </cell>
          <cell r="K53">
            <v>23.46</v>
          </cell>
          <cell r="L53">
            <v>23.89</v>
          </cell>
          <cell r="M53">
            <v>24.35</v>
          </cell>
          <cell r="N53">
            <v>24.44</v>
          </cell>
          <cell r="O53">
            <v>24.54</v>
          </cell>
          <cell r="P53">
            <v>24.66</v>
          </cell>
          <cell r="Q53">
            <v>24.47</v>
          </cell>
          <cell r="R53">
            <v>24.29</v>
          </cell>
          <cell r="S53">
            <v>24.13</v>
          </cell>
          <cell r="T53">
            <v>23.97</v>
          </cell>
          <cell r="U53">
            <v>23.83</v>
          </cell>
          <cell r="V53">
            <v>23.69</v>
          </cell>
          <cell r="W53">
            <v>23.56</v>
          </cell>
          <cell r="X53">
            <v>23.44</v>
          </cell>
          <cell r="Y53">
            <v>23.32</v>
          </cell>
          <cell r="Z53">
            <v>23.21</v>
          </cell>
          <cell r="AA53">
            <v>23.1</v>
          </cell>
          <cell r="AB53">
            <v>23</v>
          </cell>
          <cell r="AC53">
            <v>22.9</v>
          </cell>
          <cell r="AD53">
            <v>22.81</v>
          </cell>
          <cell r="AE53">
            <v>22.71</v>
          </cell>
          <cell r="AF53">
            <v>22.63</v>
          </cell>
          <cell r="AG53">
            <v>22.54</v>
          </cell>
          <cell r="AH53">
            <v>22.46</v>
          </cell>
          <cell r="AI53">
            <v>22.38</v>
          </cell>
          <cell r="AJ53">
            <v>22.31</v>
          </cell>
        </row>
        <row r="54">
          <cell r="C54" t="str">
            <v>Floating Offshore Wind - Del Norte</v>
          </cell>
          <cell r="D54">
            <v>38.31</v>
          </cell>
          <cell r="E54">
            <v>38.31</v>
          </cell>
          <cell r="F54">
            <v>36.22</v>
          </cell>
          <cell r="G54">
            <v>33.85</v>
          </cell>
          <cell r="H54">
            <v>31.89</v>
          </cell>
          <cell r="I54">
            <v>31.75</v>
          </cell>
          <cell r="J54">
            <v>31.71</v>
          </cell>
          <cell r="K54">
            <v>28.31</v>
          </cell>
          <cell r="L54">
            <v>28.84</v>
          </cell>
          <cell r="M54">
            <v>29.39</v>
          </cell>
          <cell r="N54">
            <v>29.49</v>
          </cell>
          <cell r="O54">
            <v>29.62</v>
          </cell>
          <cell r="P54">
            <v>29.76</v>
          </cell>
          <cell r="Q54">
            <v>29.53</v>
          </cell>
          <cell r="R54">
            <v>29.32</v>
          </cell>
          <cell r="S54">
            <v>29.12</v>
          </cell>
          <cell r="T54">
            <v>28.93</v>
          </cell>
          <cell r="U54">
            <v>28.75</v>
          </cell>
          <cell r="V54">
            <v>28.59</v>
          </cell>
          <cell r="W54">
            <v>28.43</v>
          </cell>
          <cell r="X54">
            <v>28.28</v>
          </cell>
          <cell r="Y54">
            <v>28.14</v>
          </cell>
          <cell r="Z54">
            <v>28.01</v>
          </cell>
          <cell r="AA54">
            <v>27.88</v>
          </cell>
          <cell r="AB54">
            <v>27.75</v>
          </cell>
          <cell r="AC54">
            <v>27.64</v>
          </cell>
          <cell r="AD54">
            <v>27.52</v>
          </cell>
          <cell r="AE54">
            <v>27.41</v>
          </cell>
          <cell r="AF54">
            <v>27.31</v>
          </cell>
          <cell r="AG54">
            <v>27.21</v>
          </cell>
          <cell r="AH54">
            <v>27.11</v>
          </cell>
          <cell r="AI54">
            <v>27.01</v>
          </cell>
          <cell r="AJ54">
            <v>26.92</v>
          </cell>
        </row>
        <row r="55">
          <cell r="C55" t="str">
            <v>Utility-scale Battery - Li [Capacity] - No ITC</v>
          </cell>
          <cell r="D55">
            <v>12.02</v>
          </cell>
          <cell r="E55">
            <v>11.18</v>
          </cell>
          <cell r="F55">
            <v>10.46</v>
          </cell>
          <cell r="G55">
            <v>10.029999999999999</v>
          </cell>
          <cell r="H55">
            <v>9.67</v>
          </cell>
          <cell r="I55">
            <v>8.9499999999999993</v>
          </cell>
          <cell r="J55">
            <v>8.67</v>
          </cell>
          <cell r="K55">
            <v>8.6199999999999992</v>
          </cell>
          <cell r="L55">
            <v>8.59</v>
          </cell>
          <cell r="M55">
            <v>8.5500000000000007</v>
          </cell>
          <cell r="N55">
            <v>8.51</v>
          </cell>
          <cell r="O55">
            <v>8.4499999999999993</v>
          </cell>
          <cell r="P55">
            <v>8.44</v>
          </cell>
          <cell r="Q55">
            <v>8.43</v>
          </cell>
          <cell r="R55">
            <v>8.39</v>
          </cell>
          <cell r="S55">
            <v>8.35</v>
          </cell>
          <cell r="T55">
            <v>8.34</v>
          </cell>
          <cell r="U55">
            <v>8.32</v>
          </cell>
          <cell r="V55">
            <v>8.35</v>
          </cell>
          <cell r="W55">
            <v>8.35</v>
          </cell>
          <cell r="X55">
            <v>8.3800000000000008</v>
          </cell>
          <cell r="Y55">
            <v>8.41</v>
          </cell>
          <cell r="Z55">
            <v>8.4</v>
          </cell>
          <cell r="AA55">
            <v>8.42</v>
          </cell>
          <cell r="AB55">
            <v>8.44</v>
          </cell>
          <cell r="AC55">
            <v>8.44</v>
          </cell>
          <cell r="AD55">
            <v>8.4600000000000009</v>
          </cell>
          <cell r="AE55">
            <v>8.4600000000000009</v>
          </cell>
          <cell r="AF55">
            <v>8.4700000000000006</v>
          </cell>
          <cell r="AG55">
            <v>8.4700000000000006</v>
          </cell>
          <cell r="AH55">
            <v>8.4600000000000009</v>
          </cell>
          <cell r="AI55">
            <v>8.44</v>
          </cell>
          <cell r="AJ55">
            <v>8.44</v>
          </cell>
        </row>
        <row r="56">
          <cell r="C56" t="str">
            <v>Utility-scale Battery - Li [Energy] - No ITC</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C57" t="str">
            <v>Utility-scale Battery - Li [Capacity] - ITC</v>
          </cell>
          <cell r="D57">
            <v>11.76</v>
          </cell>
          <cell r="E57">
            <v>10.94</v>
          </cell>
          <cell r="F57">
            <v>10.24</v>
          </cell>
          <cell r="G57">
            <v>9.83</v>
          </cell>
          <cell r="H57">
            <v>9.4700000000000006</v>
          </cell>
          <cell r="I57">
            <v>8.77</v>
          </cell>
          <cell r="J57">
            <v>8.5</v>
          </cell>
          <cell r="K57">
            <v>8.44</v>
          </cell>
          <cell r="L57">
            <v>8.4</v>
          </cell>
          <cell r="M57">
            <v>8.35</v>
          </cell>
          <cell r="N57">
            <v>8.2899999999999991</v>
          </cell>
          <cell r="O57">
            <v>8.2100000000000009</v>
          </cell>
          <cell r="P57">
            <v>8.17</v>
          </cell>
          <cell r="Q57">
            <v>8.16</v>
          </cell>
          <cell r="R57">
            <v>8.1300000000000008</v>
          </cell>
          <cell r="S57">
            <v>8.09</v>
          </cell>
          <cell r="T57">
            <v>8.09</v>
          </cell>
          <cell r="U57">
            <v>8.07</v>
          </cell>
          <cell r="V57">
            <v>8.1</v>
          </cell>
          <cell r="W57">
            <v>8.09</v>
          </cell>
          <cell r="X57">
            <v>8.1300000000000008</v>
          </cell>
          <cell r="Y57">
            <v>8.16</v>
          </cell>
          <cell r="Z57">
            <v>8.15</v>
          </cell>
          <cell r="AA57">
            <v>8.16</v>
          </cell>
          <cell r="AB57">
            <v>8.18</v>
          </cell>
          <cell r="AC57">
            <v>8.18</v>
          </cell>
          <cell r="AD57">
            <v>8.1999999999999993</v>
          </cell>
          <cell r="AE57">
            <v>8.1999999999999993</v>
          </cell>
          <cell r="AF57">
            <v>8.1999999999999993</v>
          </cell>
          <cell r="AG57">
            <v>8.2100000000000009</v>
          </cell>
          <cell r="AH57">
            <v>8.1999999999999993</v>
          </cell>
          <cell r="AI57">
            <v>8.18</v>
          </cell>
          <cell r="AJ57">
            <v>8.18</v>
          </cell>
        </row>
        <row r="58">
          <cell r="C58" t="str">
            <v>Utility-scale Battery - Li [Energy] - ITC</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t="str">
            <v>BTM Battery - Li [Capacity]</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row>
        <row r="60">
          <cell r="C60" t="str">
            <v>BTM Battery - Li [Energy]</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row>
        <row r="61">
          <cell r="C61" t="str">
            <v>Flow Battery [Capacity]</v>
          </cell>
          <cell r="D61">
            <v>12.02</v>
          </cell>
          <cell r="E61">
            <v>11.18</v>
          </cell>
          <cell r="F61">
            <v>10.46</v>
          </cell>
          <cell r="G61">
            <v>10.029999999999999</v>
          </cell>
          <cell r="H61">
            <v>9.67</v>
          </cell>
          <cell r="I61">
            <v>8.9499999999999993</v>
          </cell>
          <cell r="J61">
            <v>8.91</v>
          </cell>
          <cell r="K61">
            <v>8.89</v>
          </cell>
          <cell r="L61">
            <v>8.8800000000000008</v>
          </cell>
          <cell r="M61">
            <v>8.8699999999999992</v>
          </cell>
          <cell r="N61">
            <v>8.85</v>
          </cell>
          <cell r="O61">
            <v>8.81</v>
          </cell>
          <cell r="P61">
            <v>8.86</v>
          </cell>
          <cell r="Q61">
            <v>8.91</v>
          </cell>
          <cell r="R61">
            <v>8.92</v>
          </cell>
          <cell r="S61">
            <v>8.93</v>
          </cell>
          <cell r="T61">
            <v>8.9700000000000006</v>
          </cell>
          <cell r="U61">
            <v>9.01</v>
          </cell>
          <cell r="V61">
            <v>9.0500000000000007</v>
          </cell>
          <cell r="W61">
            <v>9.0399999999999991</v>
          </cell>
          <cell r="X61">
            <v>9.07</v>
          </cell>
          <cell r="Y61">
            <v>9.1</v>
          </cell>
          <cell r="Z61">
            <v>9.1</v>
          </cell>
          <cell r="AA61">
            <v>9.11</v>
          </cell>
          <cell r="AB61">
            <v>9.1300000000000008</v>
          </cell>
          <cell r="AC61">
            <v>9.1300000000000008</v>
          </cell>
          <cell r="AD61">
            <v>9.15</v>
          </cell>
          <cell r="AE61">
            <v>9.15</v>
          </cell>
          <cell r="AF61">
            <v>9.16</v>
          </cell>
          <cell r="AG61">
            <v>9.16</v>
          </cell>
          <cell r="AH61">
            <v>9.15</v>
          </cell>
          <cell r="AI61">
            <v>9.15</v>
          </cell>
          <cell r="AJ61">
            <v>9.15</v>
          </cell>
        </row>
        <row r="62">
          <cell r="C62" t="str">
            <v>Flow Battery [Energy]</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row>
        <row r="63">
          <cell r="C63" t="str">
            <v>Pumped Hydro Storage [Capacity]</v>
          </cell>
          <cell r="D63">
            <v>10.06</v>
          </cell>
          <cell r="E63">
            <v>9.11</v>
          </cell>
          <cell r="F63">
            <v>8.25</v>
          </cell>
          <cell r="G63">
            <v>7.73</v>
          </cell>
          <cell r="H63">
            <v>7.34</v>
          </cell>
          <cell r="I63">
            <v>6.51</v>
          </cell>
          <cell r="J63">
            <v>6.51</v>
          </cell>
          <cell r="K63">
            <v>6.52</v>
          </cell>
          <cell r="L63">
            <v>6.57</v>
          </cell>
          <cell r="M63">
            <v>6.6</v>
          </cell>
          <cell r="N63">
            <v>6.63</v>
          </cell>
          <cell r="O63">
            <v>6.63</v>
          </cell>
          <cell r="P63">
            <v>6.69</v>
          </cell>
          <cell r="Q63">
            <v>6.74</v>
          </cell>
          <cell r="R63">
            <v>6.76</v>
          </cell>
          <cell r="S63">
            <v>6.77</v>
          </cell>
          <cell r="T63">
            <v>6.81</v>
          </cell>
          <cell r="U63">
            <v>6.86</v>
          </cell>
          <cell r="V63">
            <v>6.9</v>
          </cell>
          <cell r="W63">
            <v>6.88</v>
          </cell>
          <cell r="X63">
            <v>6.92</v>
          </cell>
          <cell r="Y63">
            <v>6.96</v>
          </cell>
          <cell r="Z63">
            <v>6.95</v>
          </cell>
          <cell r="AA63">
            <v>6.97</v>
          </cell>
          <cell r="AB63">
            <v>6.99</v>
          </cell>
          <cell r="AC63">
            <v>6.99</v>
          </cell>
          <cell r="AD63">
            <v>7.01</v>
          </cell>
          <cell r="AE63">
            <v>7.02</v>
          </cell>
          <cell r="AF63">
            <v>7.02</v>
          </cell>
          <cell r="AG63">
            <v>7.03</v>
          </cell>
          <cell r="AH63">
            <v>7.02</v>
          </cell>
          <cell r="AI63">
            <v>7.01</v>
          </cell>
          <cell r="AJ63">
            <v>7.02</v>
          </cell>
        </row>
        <row r="64">
          <cell r="C64" t="str">
            <v>Pumped Hydro Storage [Energy]</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row>
        <row r="65">
          <cell r="C65" t="str">
            <v>Geothermal</v>
          </cell>
          <cell r="D65">
            <v>16.420000000000002</v>
          </cell>
          <cell r="E65">
            <v>16.43</v>
          </cell>
          <cell r="F65">
            <v>16.440000000000001</v>
          </cell>
          <cell r="G65">
            <v>16.46</v>
          </cell>
          <cell r="H65">
            <v>16.48</v>
          </cell>
          <cell r="I65">
            <v>16.77</v>
          </cell>
          <cell r="J65">
            <v>17.05</v>
          </cell>
          <cell r="K65">
            <v>16.82</v>
          </cell>
          <cell r="L65">
            <v>17.28</v>
          </cell>
          <cell r="M65">
            <v>17.73</v>
          </cell>
          <cell r="N65">
            <v>17.920000000000002</v>
          </cell>
          <cell r="O65">
            <v>18.11</v>
          </cell>
          <cell r="P65">
            <v>18.3</v>
          </cell>
          <cell r="Q65">
            <v>18.3</v>
          </cell>
          <cell r="R65">
            <v>18.3</v>
          </cell>
          <cell r="S65">
            <v>18.3</v>
          </cell>
          <cell r="T65">
            <v>18.3</v>
          </cell>
          <cell r="U65">
            <v>18.3</v>
          </cell>
          <cell r="V65">
            <v>18.3</v>
          </cell>
          <cell r="W65">
            <v>18.3</v>
          </cell>
          <cell r="X65">
            <v>18.3</v>
          </cell>
          <cell r="Y65">
            <v>18.3</v>
          </cell>
          <cell r="Z65">
            <v>18.3</v>
          </cell>
          <cell r="AA65">
            <v>18.3</v>
          </cell>
          <cell r="AB65">
            <v>18.3</v>
          </cell>
          <cell r="AC65">
            <v>18.3</v>
          </cell>
          <cell r="AD65">
            <v>18.3</v>
          </cell>
          <cell r="AE65">
            <v>18.3</v>
          </cell>
          <cell r="AF65">
            <v>18.3</v>
          </cell>
          <cell r="AG65">
            <v>18.3</v>
          </cell>
          <cell r="AH65">
            <v>18.3</v>
          </cell>
          <cell r="AI65">
            <v>18.3</v>
          </cell>
          <cell r="AJ65">
            <v>18.3</v>
          </cell>
        </row>
        <row r="66">
          <cell r="C66" t="str">
            <v>Biomass</v>
          </cell>
          <cell r="D66">
            <v>13.02</v>
          </cell>
          <cell r="E66">
            <v>13.02</v>
          </cell>
          <cell r="F66">
            <v>13.02</v>
          </cell>
          <cell r="G66">
            <v>13.02</v>
          </cell>
          <cell r="H66">
            <v>13.02</v>
          </cell>
          <cell r="I66">
            <v>13.24</v>
          </cell>
          <cell r="J66">
            <v>13.47</v>
          </cell>
          <cell r="K66">
            <v>13.69</v>
          </cell>
          <cell r="L66">
            <v>14.07</v>
          </cell>
          <cell r="M66">
            <v>14.46</v>
          </cell>
          <cell r="N66">
            <v>14.63</v>
          </cell>
          <cell r="O66">
            <v>14.79</v>
          </cell>
          <cell r="P66">
            <v>14.96</v>
          </cell>
          <cell r="Q66">
            <v>14.96</v>
          </cell>
          <cell r="R66">
            <v>14.96</v>
          </cell>
          <cell r="S66">
            <v>14.96</v>
          </cell>
          <cell r="T66">
            <v>14.96</v>
          </cell>
          <cell r="U66">
            <v>14.96</v>
          </cell>
          <cell r="V66">
            <v>14.96</v>
          </cell>
          <cell r="W66">
            <v>14.96</v>
          </cell>
          <cell r="X66">
            <v>14.96</v>
          </cell>
          <cell r="Y66">
            <v>14.96</v>
          </cell>
          <cell r="Z66">
            <v>14.96</v>
          </cell>
          <cell r="AA66">
            <v>14.96</v>
          </cell>
          <cell r="AB66">
            <v>14.96</v>
          </cell>
          <cell r="AC66">
            <v>14.96</v>
          </cell>
          <cell r="AD66">
            <v>14.96</v>
          </cell>
          <cell r="AE66">
            <v>14.96</v>
          </cell>
          <cell r="AF66">
            <v>14.96</v>
          </cell>
          <cell r="AG66">
            <v>14.96</v>
          </cell>
          <cell r="AH66">
            <v>14.96</v>
          </cell>
          <cell r="AI66">
            <v>14.96</v>
          </cell>
          <cell r="AJ66">
            <v>14.96</v>
          </cell>
        </row>
        <row r="67">
          <cell r="C67" t="str">
            <v>Small Hydro</v>
          </cell>
          <cell r="D67">
            <v>9.83</v>
          </cell>
          <cell r="E67">
            <v>9.83</v>
          </cell>
          <cell r="F67">
            <v>9.83</v>
          </cell>
          <cell r="G67">
            <v>9.83</v>
          </cell>
          <cell r="H67">
            <v>9.83</v>
          </cell>
          <cell r="I67">
            <v>9.83</v>
          </cell>
          <cell r="J67">
            <v>9.83</v>
          </cell>
          <cell r="K67">
            <v>9.24</v>
          </cell>
          <cell r="L67">
            <v>9.3800000000000008</v>
          </cell>
          <cell r="M67">
            <v>9.52</v>
          </cell>
          <cell r="N67">
            <v>9.66</v>
          </cell>
          <cell r="O67">
            <v>9.8000000000000007</v>
          </cell>
          <cell r="P67">
            <v>9.94</v>
          </cell>
          <cell r="Q67">
            <v>9.94</v>
          </cell>
          <cell r="R67">
            <v>9.94</v>
          </cell>
          <cell r="S67">
            <v>9.94</v>
          </cell>
          <cell r="T67">
            <v>9.94</v>
          </cell>
          <cell r="U67">
            <v>9.94</v>
          </cell>
          <cell r="V67">
            <v>9.94</v>
          </cell>
          <cell r="W67">
            <v>9.94</v>
          </cell>
          <cell r="X67">
            <v>9.94</v>
          </cell>
          <cell r="Y67">
            <v>9.94</v>
          </cell>
          <cell r="Z67">
            <v>9.94</v>
          </cell>
          <cell r="AA67">
            <v>9.94</v>
          </cell>
          <cell r="AB67">
            <v>9.94</v>
          </cell>
          <cell r="AC67">
            <v>9.94</v>
          </cell>
          <cell r="AD67">
            <v>9.94</v>
          </cell>
          <cell r="AE67">
            <v>9.94</v>
          </cell>
          <cell r="AF67">
            <v>9.94</v>
          </cell>
          <cell r="AG67">
            <v>9.94</v>
          </cell>
          <cell r="AH67">
            <v>9.94</v>
          </cell>
          <cell r="AI67">
            <v>9.94</v>
          </cell>
          <cell r="AJ67">
            <v>9.94</v>
          </cell>
        </row>
        <row r="68">
          <cell r="C68" t="str">
            <v>Gas - CCGT</v>
          </cell>
          <cell r="D68">
            <v>7.51</v>
          </cell>
          <cell r="E68">
            <v>7.51</v>
          </cell>
          <cell r="F68">
            <v>7.51</v>
          </cell>
          <cell r="G68">
            <v>7.51</v>
          </cell>
          <cell r="H68">
            <v>7.51</v>
          </cell>
          <cell r="I68">
            <v>7.51</v>
          </cell>
          <cell r="J68">
            <v>7.51</v>
          </cell>
          <cell r="K68">
            <v>7.51</v>
          </cell>
          <cell r="L68">
            <v>7.59</v>
          </cell>
          <cell r="M68">
            <v>7.67</v>
          </cell>
          <cell r="N68">
            <v>7.75</v>
          </cell>
          <cell r="O68">
            <v>7.84</v>
          </cell>
          <cell r="P68">
            <v>7.92</v>
          </cell>
          <cell r="Q68">
            <v>7.92</v>
          </cell>
          <cell r="R68">
            <v>7.92</v>
          </cell>
          <cell r="S68">
            <v>7.92</v>
          </cell>
          <cell r="T68">
            <v>7.92</v>
          </cell>
          <cell r="U68">
            <v>7.92</v>
          </cell>
          <cell r="V68">
            <v>7.92</v>
          </cell>
          <cell r="W68">
            <v>7.92</v>
          </cell>
          <cell r="X68">
            <v>7.92</v>
          </cell>
          <cell r="Y68">
            <v>7.92</v>
          </cell>
          <cell r="Z68">
            <v>7.92</v>
          </cell>
          <cell r="AA68">
            <v>7.92</v>
          </cell>
          <cell r="AB68">
            <v>7.92</v>
          </cell>
          <cell r="AC68">
            <v>7.92</v>
          </cell>
          <cell r="AD68">
            <v>7.92</v>
          </cell>
          <cell r="AE68">
            <v>7.92</v>
          </cell>
          <cell r="AF68">
            <v>7.92</v>
          </cell>
          <cell r="AG68">
            <v>7.92</v>
          </cell>
          <cell r="AH68">
            <v>7.92</v>
          </cell>
          <cell r="AI68">
            <v>7.92</v>
          </cell>
          <cell r="AJ68">
            <v>7.92</v>
          </cell>
        </row>
        <row r="69">
          <cell r="C69" t="str">
            <v>Gas - CT - Frame</v>
          </cell>
          <cell r="D69">
            <v>7.51</v>
          </cell>
          <cell r="E69">
            <v>7.51</v>
          </cell>
          <cell r="F69">
            <v>7.51</v>
          </cell>
          <cell r="G69">
            <v>7.51</v>
          </cell>
          <cell r="H69">
            <v>7.51</v>
          </cell>
          <cell r="I69">
            <v>7.51</v>
          </cell>
          <cell r="J69">
            <v>7.51</v>
          </cell>
          <cell r="K69">
            <v>7.51</v>
          </cell>
          <cell r="L69">
            <v>7.59</v>
          </cell>
          <cell r="M69">
            <v>7.67</v>
          </cell>
          <cell r="N69">
            <v>7.75</v>
          </cell>
          <cell r="O69">
            <v>7.84</v>
          </cell>
          <cell r="P69">
            <v>7.92</v>
          </cell>
          <cell r="Q69">
            <v>7.92</v>
          </cell>
          <cell r="R69">
            <v>7.92</v>
          </cell>
          <cell r="S69">
            <v>7.92</v>
          </cell>
          <cell r="T69">
            <v>7.92</v>
          </cell>
          <cell r="U69">
            <v>7.92</v>
          </cell>
          <cell r="V69">
            <v>7.92</v>
          </cell>
          <cell r="W69">
            <v>7.92</v>
          </cell>
          <cell r="X69">
            <v>7.92</v>
          </cell>
          <cell r="Y69">
            <v>7.92</v>
          </cell>
          <cell r="Z69">
            <v>7.92</v>
          </cell>
          <cell r="AA69">
            <v>7.92</v>
          </cell>
          <cell r="AB69">
            <v>7.92</v>
          </cell>
          <cell r="AC69">
            <v>7.92</v>
          </cell>
          <cell r="AD69">
            <v>7.92</v>
          </cell>
          <cell r="AE69">
            <v>7.92</v>
          </cell>
          <cell r="AF69">
            <v>7.92</v>
          </cell>
          <cell r="AG69">
            <v>7.92</v>
          </cell>
          <cell r="AH69">
            <v>7.92</v>
          </cell>
          <cell r="AI69">
            <v>7.92</v>
          </cell>
          <cell r="AJ69">
            <v>7.92</v>
          </cell>
        </row>
        <row r="70">
          <cell r="C70" t="str">
            <v>Gas - CT - Aero</v>
          </cell>
          <cell r="D70">
            <v>7.51</v>
          </cell>
          <cell r="E70">
            <v>7.51</v>
          </cell>
          <cell r="F70">
            <v>7.51</v>
          </cell>
          <cell r="G70">
            <v>7.51</v>
          </cell>
          <cell r="H70">
            <v>7.51</v>
          </cell>
          <cell r="I70">
            <v>7.51</v>
          </cell>
          <cell r="J70">
            <v>7.51</v>
          </cell>
          <cell r="K70">
            <v>7.51</v>
          </cell>
          <cell r="L70">
            <v>7.59</v>
          </cell>
          <cell r="M70">
            <v>7.67</v>
          </cell>
          <cell r="N70">
            <v>7.75</v>
          </cell>
          <cell r="O70">
            <v>7.84</v>
          </cell>
          <cell r="P70">
            <v>7.92</v>
          </cell>
          <cell r="Q70">
            <v>7.92</v>
          </cell>
          <cell r="R70">
            <v>7.92</v>
          </cell>
          <cell r="S70">
            <v>7.92</v>
          </cell>
          <cell r="T70">
            <v>7.92</v>
          </cell>
          <cell r="U70">
            <v>7.92</v>
          </cell>
          <cell r="V70">
            <v>7.92</v>
          </cell>
          <cell r="W70">
            <v>7.92</v>
          </cell>
          <cell r="X70">
            <v>7.92</v>
          </cell>
          <cell r="Y70">
            <v>7.92</v>
          </cell>
          <cell r="Z70">
            <v>7.92</v>
          </cell>
          <cell r="AA70">
            <v>7.92</v>
          </cell>
          <cell r="AB70">
            <v>7.92</v>
          </cell>
          <cell r="AC70">
            <v>7.92</v>
          </cell>
          <cell r="AD70">
            <v>7.92</v>
          </cell>
          <cell r="AE70">
            <v>7.92</v>
          </cell>
          <cell r="AF70">
            <v>7.92</v>
          </cell>
          <cell r="AG70">
            <v>7.92</v>
          </cell>
          <cell r="AH70">
            <v>7.92</v>
          </cell>
          <cell r="AI70">
            <v>7.92</v>
          </cell>
          <cell r="AJ70">
            <v>7.92</v>
          </cell>
        </row>
        <row r="71">
          <cell r="C71" t="str">
            <v>Solar - Dist</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row>
        <row r="72">
          <cell r="C72" t="str">
            <v>Solar - Commercial</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row>
        <row r="73">
          <cell r="C73" t="str">
            <v>Solar - Tracking</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row>
        <row r="74">
          <cell r="C74" t="str">
            <v>Solar Thermal</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row>
        <row r="75">
          <cell r="C75" t="str">
            <v>Wind - Class2 (47% CF)</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row>
        <row r="76">
          <cell r="C76" t="str">
            <v>Wind - Class5 (41% CF)</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row>
        <row r="77">
          <cell r="C77" t="str">
            <v>Wind - Class6 (38% CF)</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row>
        <row r="78">
          <cell r="C78" t="str">
            <v>Wind - Class8 (30% CF)</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79">
          <cell r="C79" t="str">
            <v>Floating Offshore Wind - Class11 (48% CF)</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row>
        <row r="80">
          <cell r="C80" t="str">
            <v>Floating Offshore Wind - Class8 (51% CF)</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row>
        <row r="81">
          <cell r="C81" t="str">
            <v>Floating Offshore Wind - Morro Bay</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row>
        <row r="82">
          <cell r="C82" t="str">
            <v>Floating Offshore Wind - Diablo Canyon</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row>
        <row r="83">
          <cell r="C83" t="str">
            <v>Floating Offshore Wind - Humboldt</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row>
        <row r="84">
          <cell r="C84" t="str">
            <v>Floating Offshore Wind - Cape Mendocino</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row>
        <row r="85">
          <cell r="C85" t="str">
            <v>Floating Offshore Wind - Del Norte</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row>
        <row r="86">
          <cell r="C86" t="str">
            <v>Utility-scale Battery - Li [Capacity] - No ITC</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row>
        <row r="87">
          <cell r="C87" t="str">
            <v>Utility-scale Battery - Li [Energy] - No ITC</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row>
        <row r="88">
          <cell r="C88" t="str">
            <v>Utility-scale Battery - Li [Capacity] - ITC</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row>
        <row r="89">
          <cell r="C89" t="str">
            <v>Utility-scale Battery - Li [Energy] - ITC</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C90" t="str">
            <v>BTM Battery - Li [Capacity]</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row>
        <row r="91">
          <cell r="C91" t="str">
            <v>BTM Battery - Li [Energy]</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row>
        <row r="92">
          <cell r="C92" t="str">
            <v>Flow Battery [Capacity]</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row>
        <row r="93">
          <cell r="C93" t="str">
            <v>Flow Battery [Energy]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4">
          <cell r="C94" t="str">
            <v>Pumped Hydro Storage [Capacity]</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row>
        <row r="95">
          <cell r="C95" t="str">
            <v>Pumped Hydro Storage [Energy]</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row>
        <row r="96">
          <cell r="C96" t="str">
            <v>Geothermal</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row>
        <row r="97">
          <cell r="C97" t="str">
            <v>Biomass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row>
        <row r="98">
          <cell r="C98" t="str">
            <v>Small Hydro</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row>
        <row r="99">
          <cell r="C99" t="str">
            <v>Gas - CCGT</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row>
        <row r="100">
          <cell r="C100" t="str">
            <v>Gas - CT - Frame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row>
        <row r="101">
          <cell r="C101" t="str">
            <v>Gas - CT - Aero</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row>
        <row r="102">
          <cell r="C102" t="str">
            <v>Solar - Dist</v>
          </cell>
          <cell r="D102">
            <v>-95.61</v>
          </cell>
          <cell r="E102">
            <v>-87.53</v>
          </cell>
          <cell r="F102">
            <v>-82.78</v>
          </cell>
          <cell r="G102">
            <v>-78.02</v>
          </cell>
          <cell r="H102">
            <v>-73.260000000000005</v>
          </cell>
          <cell r="I102">
            <v>-68.72</v>
          </cell>
          <cell r="J102">
            <v>-56</v>
          </cell>
          <cell r="K102">
            <v>-51.99</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row>
        <row r="103">
          <cell r="C103" t="str">
            <v>Solar - Commercial</v>
          </cell>
          <cell r="D103">
            <v>-60.15</v>
          </cell>
          <cell r="E103">
            <v>-53.13</v>
          </cell>
          <cell r="F103">
            <v>-51.06</v>
          </cell>
          <cell r="G103">
            <v>-49</v>
          </cell>
          <cell r="H103">
            <v>-46.93</v>
          </cell>
          <cell r="I103">
            <v>-45.01</v>
          </cell>
          <cell r="J103">
            <v>-37.64</v>
          </cell>
          <cell r="K103">
            <v>-35.93</v>
          </cell>
          <cell r="L103">
            <v>-13.17</v>
          </cell>
          <cell r="M103">
            <v>-12.51</v>
          </cell>
          <cell r="N103">
            <v>-11.81</v>
          </cell>
          <cell r="O103">
            <v>-11.11</v>
          </cell>
          <cell r="P103">
            <v>-10.41</v>
          </cell>
          <cell r="Q103">
            <v>-10.29</v>
          </cell>
          <cell r="R103">
            <v>-10.17</v>
          </cell>
          <cell r="S103">
            <v>-10.050000000000001</v>
          </cell>
          <cell r="T103">
            <v>-9.93</v>
          </cell>
          <cell r="U103">
            <v>-9.81</v>
          </cell>
          <cell r="V103">
            <v>-9.69</v>
          </cell>
          <cell r="W103">
            <v>-9.56</v>
          </cell>
          <cell r="X103">
            <v>-9.44</v>
          </cell>
          <cell r="Y103">
            <v>-9.32</v>
          </cell>
          <cell r="Z103">
            <v>-9.1999999999999993</v>
          </cell>
          <cell r="AA103">
            <v>-9.08</v>
          </cell>
          <cell r="AB103">
            <v>-8.9600000000000009</v>
          </cell>
          <cell r="AC103">
            <v>-8.84</v>
          </cell>
          <cell r="AD103">
            <v>-8.7200000000000006</v>
          </cell>
          <cell r="AE103">
            <v>-8.6</v>
          </cell>
          <cell r="AF103">
            <v>-8.4700000000000006</v>
          </cell>
          <cell r="AG103">
            <v>-8.35</v>
          </cell>
          <cell r="AH103">
            <v>-8.23</v>
          </cell>
          <cell r="AI103">
            <v>-8.11</v>
          </cell>
          <cell r="AJ103">
            <v>-7.99</v>
          </cell>
        </row>
        <row r="104">
          <cell r="C104" t="str">
            <v>Solar - Tracking</v>
          </cell>
          <cell r="D104">
            <v>-35.979999999999997</v>
          </cell>
          <cell r="E104">
            <v>-31.6</v>
          </cell>
          <cell r="F104">
            <v>-30.44</v>
          </cell>
          <cell r="G104">
            <v>-29.27</v>
          </cell>
          <cell r="H104">
            <v>-28.11</v>
          </cell>
          <cell r="I104">
            <v>-27.03</v>
          </cell>
          <cell r="J104">
            <v>-22.65</v>
          </cell>
          <cell r="K104">
            <v>-21.69</v>
          </cell>
          <cell r="L104">
            <v>-7.98</v>
          </cell>
          <cell r="M104">
            <v>-7.61</v>
          </cell>
          <cell r="N104">
            <v>-7.21</v>
          </cell>
          <cell r="O104">
            <v>-6.82</v>
          </cell>
          <cell r="P104">
            <v>-6.43</v>
          </cell>
          <cell r="Q104">
            <v>-6.37</v>
          </cell>
          <cell r="R104">
            <v>-6.31</v>
          </cell>
          <cell r="S104">
            <v>-6.26</v>
          </cell>
          <cell r="T104">
            <v>-6.2</v>
          </cell>
          <cell r="U104">
            <v>-6.14</v>
          </cell>
          <cell r="V104">
            <v>-6.09</v>
          </cell>
          <cell r="W104">
            <v>-6.03</v>
          </cell>
          <cell r="X104">
            <v>-5.97</v>
          </cell>
          <cell r="Y104">
            <v>-5.91</v>
          </cell>
          <cell r="Z104">
            <v>-5.86</v>
          </cell>
          <cell r="AA104">
            <v>-5.8</v>
          </cell>
          <cell r="AB104">
            <v>-5.74</v>
          </cell>
          <cell r="AC104">
            <v>-5.69</v>
          </cell>
          <cell r="AD104">
            <v>-5.63</v>
          </cell>
          <cell r="AE104">
            <v>-5.57</v>
          </cell>
          <cell r="AF104">
            <v>-5.51</v>
          </cell>
          <cell r="AG104">
            <v>-5.46</v>
          </cell>
          <cell r="AH104">
            <v>-5.4</v>
          </cell>
          <cell r="AI104">
            <v>-5.34</v>
          </cell>
          <cell r="AJ104">
            <v>-5.29</v>
          </cell>
        </row>
        <row r="105">
          <cell r="C105" t="str">
            <v>Solar Thermal</v>
          </cell>
          <cell r="D105">
            <v>-78.180000000000007</v>
          </cell>
          <cell r="E105">
            <v>-74.56</v>
          </cell>
          <cell r="F105">
            <v>-70.94</v>
          </cell>
          <cell r="G105">
            <v>-67.33</v>
          </cell>
          <cell r="H105">
            <v>-63.78</v>
          </cell>
          <cell r="I105">
            <v>-61.66</v>
          </cell>
          <cell r="J105">
            <v>-59.85</v>
          </cell>
          <cell r="K105">
            <v>-57.97</v>
          </cell>
          <cell r="L105">
            <v>-56.24</v>
          </cell>
          <cell r="M105">
            <v>-54.68</v>
          </cell>
          <cell r="N105">
            <v>-53.08</v>
          </cell>
          <cell r="O105">
            <v>-51.61</v>
          </cell>
          <cell r="P105">
            <v>-50.3</v>
          </cell>
          <cell r="Q105">
            <v>-49.1</v>
          </cell>
          <cell r="R105">
            <v>-48.02</v>
          </cell>
          <cell r="S105">
            <v>-47.07</v>
          </cell>
          <cell r="T105">
            <v>-46.21</v>
          </cell>
          <cell r="U105">
            <v>-45.47</v>
          </cell>
          <cell r="V105">
            <v>-44.81</v>
          </cell>
          <cell r="W105">
            <v>-44.23</v>
          </cell>
          <cell r="X105">
            <v>-43.74</v>
          </cell>
          <cell r="Y105">
            <v>-43.32</v>
          </cell>
          <cell r="Z105">
            <v>-42.95</v>
          </cell>
          <cell r="AA105">
            <v>-42.62</v>
          </cell>
          <cell r="AB105">
            <v>-42.34</v>
          </cell>
          <cell r="AC105">
            <v>-42.11</v>
          </cell>
          <cell r="AD105">
            <v>-41.89</v>
          </cell>
          <cell r="AE105">
            <v>-41.69</v>
          </cell>
          <cell r="AF105">
            <v>-41.51</v>
          </cell>
          <cell r="AG105">
            <v>-41.31</v>
          </cell>
          <cell r="AH105">
            <v>-41.12</v>
          </cell>
          <cell r="AI105">
            <v>-40.92</v>
          </cell>
          <cell r="AJ105">
            <v>-40.68</v>
          </cell>
        </row>
        <row r="106">
          <cell r="C106" t="str">
            <v>Wind - Class2 (47% CF)</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row>
        <row r="107">
          <cell r="C107" t="str">
            <v>Wind - Class5 (41% CF)</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row>
        <row r="108">
          <cell r="C108" t="str">
            <v>Wind - Class6 (38% CF)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C109" t="str">
            <v>Wind - Class8 (30% CF)</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row>
        <row r="110">
          <cell r="C110" t="str">
            <v>Floating Offshore Wind - Class11 (48% CF)</v>
          </cell>
          <cell r="D110">
            <v>-145.18</v>
          </cell>
          <cell r="E110">
            <v>-134.22999999999999</v>
          </cell>
          <cell r="F110">
            <v>-124.19</v>
          </cell>
          <cell r="G110">
            <v>-115.12</v>
          </cell>
          <cell r="H110">
            <v>-106.84</v>
          </cell>
          <cell r="I110">
            <v>-99.51</v>
          </cell>
          <cell r="J110">
            <v>-92.83</v>
          </cell>
          <cell r="K110">
            <v>-87.33</v>
          </cell>
          <cell r="L110">
            <v>-81.89</v>
          </cell>
          <cell r="M110">
            <v>-77</v>
          </cell>
          <cell r="N110">
            <v>-72.39</v>
          </cell>
          <cell r="O110">
            <v>-68.319999999999993</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row>
        <row r="111">
          <cell r="C111" t="str">
            <v>Floating Offshore Wind - Class8 (51% CF)</v>
          </cell>
          <cell r="D111">
            <v>-135.30000000000001</v>
          </cell>
          <cell r="E111">
            <v>-125.08</v>
          </cell>
          <cell r="F111">
            <v>-115.72</v>
          </cell>
          <cell r="G111">
            <v>-107.24</v>
          </cell>
          <cell r="H111">
            <v>-99.5</v>
          </cell>
          <cell r="I111">
            <v>-92.65</v>
          </cell>
          <cell r="J111">
            <v>-86.41</v>
          </cell>
          <cell r="K111">
            <v>-81.27</v>
          </cell>
          <cell r="L111">
            <v>-76.180000000000007</v>
          </cell>
          <cell r="M111">
            <v>-71.61</v>
          </cell>
          <cell r="N111">
            <v>-67.31</v>
          </cell>
          <cell r="O111">
            <v>-63.5</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row>
        <row r="112">
          <cell r="C112" t="str">
            <v>Floating Offshore Wind - Morro Bay</v>
          </cell>
          <cell r="D112">
            <v>-119.98</v>
          </cell>
          <cell r="E112">
            <v>-119.98</v>
          </cell>
          <cell r="F112">
            <v>-108.48</v>
          </cell>
          <cell r="G112">
            <v>-101.87</v>
          </cell>
          <cell r="H112">
            <v>-97.21</v>
          </cell>
          <cell r="I112">
            <v>-93.83</v>
          </cell>
          <cell r="J112">
            <v>-91.11</v>
          </cell>
          <cell r="K112">
            <v>-89.4</v>
          </cell>
          <cell r="L112">
            <v>-87.5</v>
          </cell>
          <cell r="M112">
            <v>-85.84</v>
          </cell>
          <cell r="N112">
            <v>-84.08</v>
          </cell>
          <cell r="O112">
            <v>-82.49</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row>
        <row r="113">
          <cell r="C113" t="str">
            <v>Floating Offshore Wind - Diablo Canyon</v>
          </cell>
          <cell r="D113">
            <v>-117.59</v>
          </cell>
          <cell r="E113">
            <v>-117.59</v>
          </cell>
          <cell r="F113">
            <v>-106.44</v>
          </cell>
          <cell r="G113">
            <v>-100.02</v>
          </cell>
          <cell r="H113">
            <v>-95.51</v>
          </cell>
          <cell r="I113">
            <v>-92.24</v>
          </cell>
          <cell r="J113">
            <v>-89.6</v>
          </cell>
          <cell r="K113">
            <v>-87.96</v>
          </cell>
          <cell r="L113">
            <v>-86.11</v>
          </cell>
          <cell r="M113">
            <v>-84.51</v>
          </cell>
          <cell r="N113">
            <v>-82.8</v>
          </cell>
          <cell r="O113">
            <v>-81.260000000000005</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row>
        <row r="114">
          <cell r="C114" t="str">
            <v>Floating Offshore Wind - Humboldt</v>
          </cell>
          <cell r="D114">
            <v>-116.16</v>
          </cell>
          <cell r="E114">
            <v>-116.16</v>
          </cell>
          <cell r="F114">
            <v>-105.17</v>
          </cell>
          <cell r="G114">
            <v>-98.85</v>
          </cell>
          <cell r="H114">
            <v>-94.4</v>
          </cell>
          <cell r="I114">
            <v>-91.18</v>
          </cell>
          <cell r="J114">
            <v>-88.58</v>
          </cell>
          <cell r="K114">
            <v>-86.97</v>
          </cell>
          <cell r="L114">
            <v>-85.15</v>
          </cell>
          <cell r="M114">
            <v>-83.57</v>
          </cell>
          <cell r="N114">
            <v>-81.89</v>
          </cell>
          <cell r="O114">
            <v>-80.37</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row>
        <row r="115">
          <cell r="C115" t="str">
            <v>Floating Offshore Wind - Cape Mendocino</v>
          </cell>
          <cell r="D115">
            <v>-115.77</v>
          </cell>
          <cell r="E115">
            <v>-115.77</v>
          </cell>
          <cell r="F115">
            <v>-104.81</v>
          </cell>
          <cell r="G115">
            <v>-98.5</v>
          </cell>
          <cell r="H115">
            <v>-94.07</v>
          </cell>
          <cell r="I115">
            <v>-90.85</v>
          </cell>
          <cell r="J115">
            <v>-88.26</v>
          </cell>
          <cell r="K115">
            <v>-86.65</v>
          </cell>
          <cell r="L115">
            <v>-84.83</v>
          </cell>
          <cell r="M115">
            <v>-83.26</v>
          </cell>
          <cell r="N115">
            <v>-81.58</v>
          </cell>
          <cell r="O115">
            <v>-80.069999999999993</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row>
        <row r="116">
          <cell r="C116" t="str">
            <v>Floating Offshore Wind - Del Norte</v>
          </cell>
          <cell r="D116">
            <v>-116.82</v>
          </cell>
          <cell r="E116">
            <v>-116.82</v>
          </cell>
          <cell r="F116">
            <v>-105.74</v>
          </cell>
          <cell r="G116">
            <v>-99.37</v>
          </cell>
          <cell r="H116">
            <v>-94.89</v>
          </cell>
          <cell r="I116">
            <v>-91.64</v>
          </cell>
          <cell r="J116">
            <v>-89.02</v>
          </cell>
          <cell r="K116">
            <v>-87.39</v>
          </cell>
          <cell r="L116">
            <v>-85.56</v>
          </cell>
          <cell r="M116">
            <v>-83.96</v>
          </cell>
          <cell r="N116">
            <v>-82.27</v>
          </cell>
          <cell r="O116">
            <v>-80.739999999999995</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row>
        <row r="117">
          <cell r="C117" t="str">
            <v>Utility-scale Battery - Li [Capacity] - No ITC</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row>
        <row r="118">
          <cell r="C118" t="str">
            <v>Utility-scale Battery - Li [Energy] - No ITC</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19">
          <cell r="C119" t="str">
            <v>Utility-scale Battery - Li [Capacity] - ITC</v>
          </cell>
          <cell r="D119">
            <v>-0.74</v>
          </cell>
          <cell r="E119">
            <v>-0.71</v>
          </cell>
          <cell r="F119">
            <v>-0.67</v>
          </cell>
          <cell r="G119">
            <v>-0.61</v>
          </cell>
          <cell r="H119">
            <v>-0.56999999999999995</v>
          </cell>
          <cell r="I119">
            <v>-0.51</v>
          </cell>
          <cell r="J119">
            <v>-0.41</v>
          </cell>
          <cell r="K119">
            <v>-0.39</v>
          </cell>
          <cell r="L119">
            <v>-0.15</v>
          </cell>
          <cell r="M119">
            <v>-0.14000000000000001</v>
          </cell>
          <cell r="N119">
            <v>-0.14000000000000001</v>
          </cell>
          <cell r="O119">
            <v>-0.14000000000000001</v>
          </cell>
          <cell r="P119">
            <v>-0.14000000000000001</v>
          </cell>
          <cell r="Q119">
            <v>-0.14000000000000001</v>
          </cell>
          <cell r="R119">
            <v>-0.14000000000000001</v>
          </cell>
          <cell r="S119">
            <v>-0.13</v>
          </cell>
          <cell r="T119">
            <v>-0.13</v>
          </cell>
          <cell r="U119">
            <v>-0.13</v>
          </cell>
          <cell r="V119">
            <v>-0.13</v>
          </cell>
          <cell r="W119">
            <v>-0.12</v>
          </cell>
          <cell r="X119">
            <v>-0.12</v>
          </cell>
          <cell r="Y119">
            <v>-0.12</v>
          </cell>
          <cell r="Z119">
            <v>-0.12</v>
          </cell>
          <cell r="AA119">
            <v>-0.12</v>
          </cell>
          <cell r="AB119">
            <v>-0.12</v>
          </cell>
          <cell r="AC119">
            <v>-0.12</v>
          </cell>
          <cell r="AD119">
            <v>-0.11</v>
          </cell>
          <cell r="AE119">
            <v>-0.11</v>
          </cell>
          <cell r="AF119">
            <v>-0.11</v>
          </cell>
          <cell r="AG119">
            <v>-0.11</v>
          </cell>
          <cell r="AH119">
            <v>-0.11</v>
          </cell>
          <cell r="AI119">
            <v>-0.11</v>
          </cell>
          <cell r="AJ119">
            <v>-0.1</v>
          </cell>
        </row>
        <row r="120">
          <cell r="C120" t="str">
            <v>Utility-scale Battery - Li [Energy] - ITC</v>
          </cell>
          <cell r="D120">
            <v>-8.59</v>
          </cell>
          <cell r="E120">
            <v>-8.27</v>
          </cell>
          <cell r="F120">
            <v>-7.78</v>
          </cell>
          <cell r="G120">
            <v>-7.09</v>
          </cell>
          <cell r="H120">
            <v>-6.62</v>
          </cell>
          <cell r="I120">
            <v>-5.92</v>
          </cell>
          <cell r="J120">
            <v>-4.78</v>
          </cell>
          <cell r="K120">
            <v>-4.55</v>
          </cell>
          <cell r="L120">
            <v>-1.72</v>
          </cell>
          <cell r="M120">
            <v>-1.68</v>
          </cell>
          <cell r="N120">
            <v>-1.65</v>
          </cell>
          <cell r="O120">
            <v>-1.63</v>
          </cell>
          <cell r="P120">
            <v>-1.63</v>
          </cell>
          <cell r="Q120">
            <v>-1.6</v>
          </cell>
          <cell r="R120">
            <v>-1.57</v>
          </cell>
          <cell r="S120">
            <v>-1.53</v>
          </cell>
          <cell r="T120">
            <v>-1.51</v>
          </cell>
          <cell r="U120">
            <v>-1.48</v>
          </cell>
          <cell r="V120">
            <v>-1.46</v>
          </cell>
          <cell r="W120">
            <v>-1.44</v>
          </cell>
          <cell r="X120">
            <v>-1.43</v>
          </cell>
          <cell r="Y120">
            <v>-1.42</v>
          </cell>
          <cell r="Z120">
            <v>-1.39</v>
          </cell>
          <cell r="AA120">
            <v>-1.37</v>
          </cell>
          <cell r="AB120">
            <v>-1.36</v>
          </cell>
          <cell r="AC120">
            <v>-1.34</v>
          </cell>
          <cell r="AD120">
            <v>-1.33</v>
          </cell>
          <cell r="AE120">
            <v>-1.31</v>
          </cell>
          <cell r="AF120">
            <v>-1.28</v>
          </cell>
          <cell r="AG120">
            <v>-1.27</v>
          </cell>
          <cell r="AH120">
            <v>-1.24</v>
          </cell>
          <cell r="AI120">
            <v>-1.22</v>
          </cell>
          <cell r="AJ120">
            <v>-1.2</v>
          </cell>
        </row>
        <row r="121">
          <cell r="C121" t="str">
            <v>BTM Battery - Li [Capacity]</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row>
        <row r="122">
          <cell r="C122" t="str">
            <v>BTM Battery - Li [Energy]</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row>
        <row r="123">
          <cell r="C123" t="str">
            <v>Flow Battery [Capacity]</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row>
        <row r="124">
          <cell r="C124" t="str">
            <v>Flow Battery [Energy]</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row>
        <row r="125">
          <cell r="C125" t="str">
            <v>Pumped Hydro Storage [Capacity]</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row>
        <row r="126">
          <cell r="C126" t="str">
            <v>Pumped Hydro Storage [Energy]</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row>
        <row r="127">
          <cell r="C127" t="str">
            <v>Geothermal</v>
          </cell>
          <cell r="D127">
            <v>-67.05</v>
          </cell>
          <cell r="E127">
            <v>-66.05</v>
          </cell>
          <cell r="F127">
            <v>-65.040000000000006</v>
          </cell>
          <cell r="G127">
            <v>-64.040000000000006</v>
          </cell>
          <cell r="H127">
            <v>-63.04</v>
          </cell>
          <cell r="I127">
            <v>-62.26</v>
          </cell>
          <cell r="J127">
            <v>-61.48</v>
          </cell>
          <cell r="K127">
            <v>-60.78</v>
          </cell>
          <cell r="L127">
            <v>-60.02</v>
          </cell>
          <cell r="M127">
            <v>-59.25</v>
          </cell>
          <cell r="N127">
            <v>-58.28</v>
          </cell>
          <cell r="O127">
            <v>-57.32</v>
          </cell>
          <cell r="P127">
            <v>-56.34</v>
          </cell>
          <cell r="Q127">
            <v>-56.06</v>
          </cell>
          <cell r="R127">
            <v>-55.78</v>
          </cell>
          <cell r="S127">
            <v>-55.5</v>
          </cell>
          <cell r="T127">
            <v>-55.22</v>
          </cell>
          <cell r="U127">
            <v>-54.95</v>
          </cell>
          <cell r="V127">
            <v>-54.67</v>
          </cell>
          <cell r="W127">
            <v>-54.4</v>
          </cell>
          <cell r="X127">
            <v>-54.13</v>
          </cell>
          <cell r="Y127">
            <v>-53.85</v>
          </cell>
          <cell r="Z127">
            <v>-53.59</v>
          </cell>
          <cell r="AA127">
            <v>-53.32</v>
          </cell>
          <cell r="AB127">
            <v>-53.05</v>
          </cell>
          <cell r="AC127">
            <v>-52.79</v>
          </cell>
          <cell r="AD127">
            <v>-52.52</v>
          </cell>
          <cell r="AE127">
            <v>-52.26</v>
          </cell>
          <cell r="AF127">
            <v>-52</v>
          </cell>
          <cell r="AG127">
            <v>-51.74</v>
          </cell>
          <cell r="AH127">
            <v>-51.48</v>
          </cell>
          <cell r="AI127">
            <v>-51.22</v>
          </cell>
          <cell r="AJ127">
            <v>-50.97</v>
          </cell>
        </row>
        <row r="128">
          <cell r="C128" t="str">
            <v>Biomass</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row>
        <row r="129">
          <cell r="C129" t="str">
            <v>Small Hydro</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row>
        <row r="130">
          <cell r="C130" t="str">
            <v>Gas - CCGT</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row>
        <row r="131">
          <cell r="C131" t="str">
            <v>Gas - CT - Frame</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row>
        <row r="132">
          <cell r="C132" t="str">
            <v>Gas - CT - Aero</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row>
        <row r="133">
          <cell r="C133" t="str">
            <v>Solar - Dist</v>
          </cell>
          <cell r="D133">
            <v>25.3</v>
          </cell>
          <cell r="E133">
            <v>24.15</v>
          </cell>
          <cell r="F133">
            <v>22.81</v>
          </cell>
          <cell r="G133">
            <v>21.5</v>
          </cell>
          <cell r="H133">
            <v>20.190000000000001</v>
          </cell>
          <cell r="I133">
            <v>18.87</v>
          </cell>
          <cell r="J133">
            <v>17.559999999999999</v>
          </cell>
          <cell r="K133">
            <v>16.25</v>
          </cell>
          <cell r="L133">
            <v>14.94</v>
          </cell>
          <cell r="M133">
            <v>13.63</v>
          </cell>
          <cell r="N133">
            <v>12.32</v>
          </cell>
          <cell r="O133">
            <v>11.01</v>
          </cell>
          <cell r="P133">
            <v>9.6999999999999993</v>
          </cell>
          <cell r="Q133">
            <v>9.58</v>
          </cell>
          <cell r="R133">
            <v>9.4700000000000006</v>
          </cell>
          <cell r="S133">
            <v>9.35</v>
          </cell>
          <cell r="T133">
            <v>9.24</v>
          </cell>
          <cell r="U133">
            <v>9.1199999999999992</v>
          </cell>
          <cell r="V133">
            <v>9.01</v>
          </cell>
          <cell r="W133">
            <v>8.89</v>
          </cell>
          <cell r="X133">
            <v>8.7799999999999994</v>
          </cell>
          <cell r="Y133">
            <v>8.66</v>
          </cell>
          <cell r="Z133">
            <v>8.5500000000000007</v>
          </cell>
          <cell r="AA133">
            <v>8.43</v>
          </cell>
          <cell r="AB133">
            <v>8.32</v>
          </cell>
          <cell r="AC133">
            <v>8.1999999999999993</v>
          </cell>
          <cell r="AD133">
            <v>8.09</v>
          </cell>
          <cell r="AE133">
            <v>7.97</v>
          </cell>
          <cell r="AF133">
            <v>7.86</v>
          </cell>
          <cell r="AG133">
            <v>7.74</v>
          </cell>
          <cell r="AH133">
            <v>7.63</v>
          </cell>
          <cell r="AI133">
            <v>7.51</v>
          </cell>
          <cell r="AJ133">
            <v>7.4</v>
          </cell>
        </row>
        <row r="134">
          <cell r="C134" t="str">
            <v>Solar - Commercial</v>
          </cell>
          <cell r="D134">
            <v>20.7</v>
          </cell>
          <cell r="E134">
            <v>14.95</v>
          </cell>
          <cell r="F134">
            <v>14.36</v>
          </cell>
          <cell r="G134">
            <v>13.78</v>
          </cell>
          <cell r="H134">
            <v>13.2</v>
          </cell>
          <cell r="I134">
            <v>12.62</v>
          </cell>
          <cell r="J134">
            <v>12.04</v>
          </cell>
          <cell r="K134">
            <v>11.46</v>
          </cell>
          <cell r="L134">
            <v>10.88</v>
          </cell>
          <cell r="M134">
            <v>10.3</v>
          </cell>
          <cell r="N134">
            <v>9.7200000000000006</v>
          </cell>
          <cell r="O134">
            <v>9.1300000000000008</v>
          </cell>
          <cell r="P134">
            <v>8.5500000000000007</v>
          </cell>
          <cell r="Q134">
            <v>8.4499999999999993</v>
          </cell>
          <cell r="R134">
            <v>8.35</v>
          </cell>
          <cell r="S134">
            <v>8.25</v>
          </cell>
          <cell r="T134">
            <v>8.16</v>
          </cell>
          <cell r="U134">
            <v>8.06</v>
          </cell>
          <cell r="V134">
            <v>7.96</v>
          </cell>
          <cell r="W134">
            <v>7.86</v>
          </cell>
          <cell r="X134">
            <v>7.76</v>
          </cell>
          <cell r="Y134">
            <v>7.66</v>
          </cell>
          <cell r="Z134">
            <v>7.56</v>
          </cell>
          <cell r="AA134">
            <v>7.46</v>
          </cell>
          <cell r="AB134">
            <v>7.36</v>
          </cell>
          <cell r="AC134">
            <v>7.26</v>
          </cell>
          <cell r="AD134">
            <v>7.16</v>
          </cell>
          <cell r="AE134">
            <v>7.06</v>
          </cell>
          <cell r="AF134">
            <v>6.96</v>
          </cell>
          <cell r="AG134">
            <v>6.86</v>
          </cell>
          <cell r="AH134">
            <v>6.76</v>
          </cell>
          <cell r="AI134">
            <v>6.66</v>
          </cell>
          <cell r="AJ134">
            <v>6.56</v>
          </cell>
        </row>
        <row r="135">
          <cell r="C135" t="str">
            <v>Solar - Tracking</v>
          </cell>
          <cell r="D135">
            <v>18.2</v>
          </cell>
          <cell r="E135">
            <v>15.6</v>
          </cell>
          <cell r="F135">
            <v>15.38</v>
          </cell>
          <cell r="G135">
            <v>14.79</v>
          </cell>
          <cell r="H135">
            <v>14.2</v>
          </cell>
          <cell r="I135">
            <v>13.62</v>
          </cell>
          <cell r="J135">
            <v>13.03</v>
          </cell>
          <cell r="K135">
            <v>12.44</v>
          </cell>
          <cell r="L135">
            <v>11.85</v>
          </cell>
          <cell r="M135">
            <v>11.27</v>
          </cell>
          <cell r="N135">
            <v>10.68</v>
          </cell>
          <cell r="O135">
            <v>10.09</v>
          </cell>
          <cell r="P135">
            <v>9.5</v>
          </cell>
          <cell r="Q135">
            <v>9.42</v>
          </cell>
          <cell r="R135">
            <v>9.33</v>
          </cell>
          <cell r="S135">
            <v>9.25</v>
          </cell>
          <cell r="T135">
            <v>9.17</v>
          </cell>
          <cell r="U135">
            <v>9.08</v>
          </cell>
          <cell r="V135">
            <v>9</v>
          </cell>
          <cell r="W135">
            <v>8.91</v>
          </cell>
          <cell r="X135">
            <v>8.83</v>
          </cell>
          <cell r="Y135">
            <v>8.74</v>
          </cell>
          <cell r="Z135">
            <v>8.66</v>
          </cell>
          <cell r="AA135">
            <v>8.57</v>
          </cell>
          <cell r="AB135">
            <v>8.49</v>
          </cell>
          <cell r="AC135">
            <v>8.41</v>
          </cell>
          <cell r="AD135">
            <v>8.32</v>
          </cell>
          <cell r="AE135">
            <v>8.24</v>
          </cell>
          <cell r="AF135">
            <v>8.15</v>
          </cell>
          <cell r="AG135">
            <v>8.07</v>
          </cell>
          <cell r="AH135">
            <v>7.98</v>
          </cell>
          <cell r="AI135">
            <v>7.9</v>
          </cell>
          <cell r="AJ135">
            <v>7.81</v>
          </cell>
        </row>
        <row r="136">
          <cell r="C136" t="str">
            <v>Solar Thermal</v>
          </cell>
          <cell r="D136">
            <v>67.61</v>
          </cell>
          <cell r="E136">
            <v>67.61</v>
          </cell>
          <cell r="F136">
            <v>67.61</v>
          </cell>
          <cell r="G136">
            <v>67.61</v>
          </cell>
          <cell r="H136">
            <v>65.930000000000007</v>
          </cell>
          <cell r="I136">
            <v>64.239999999999995</v>
          </cell>
          <cell r="J136">
            <v>62.56</v>
          </cell>
          <cell r="K136">
            <v>60.87</v>
          </cell>
          <cell r="L136">
            <v>59.19</v>
          </cell>
          <cell r="M136">
            <v>57.5</v>
          </cell>
          <cell r="N136">
            <v>55.82</v>
          </cell>
          <cell r="O136">
            <v>54.13</v>
          </cell>
          <cell r="P136">
            <v>52.45</v>
          </cell>
          <cell r="Q136">
            <v>52.45</v>
          </cell>
          <cell r="R136">
            <v>52.45</v>
          </cell>
          <cell r="S136">
            <v>52.45</v>
          </cell>
          <cell r="T136">
            <v>52.45</v>
          </cell>
          <cell r="U136">
            <v>52.45</v>
          </cell>
          <cell r="V136">
            <v>52.45</v>
          </cell>
          <cell r="W136">
            <v>52.45</v>
          </cell>
          <cell r="X136">
            <v>52.45</v>
          </cell>
          <cell r="Y136">
            <v>52.45</v>
          </cell>
          <cell r="Z136">
            <v>52.45</v>
          </cell>
          <cell r="AA136">
            <v>52.45</v>
          </cell>
          <cell r="AB136">
            <v>52.45</v>
          </cell>
          <cell r="AC136">
            <v>52.45</v>
          </cell>
          <cell r="AD136">
            <v>52.45</v>
          </cell>
          <cell r="AE136">
            <v>52.45</v>
          </cell>
          <cell r="AF136">
            <v>52.45</v>
          </cell>
          <cell r="AG136">
            <v>52.45</v>
          </cell>
          <cell r="AH136">
            <v>52.45</v>
          </cell>
          <cell r="AI136">
            <v>52.45</v>
          </cell>
          <cell r="AJ136">
            <v>52.45</v>
          </cell>
        </row>
        <row r="137">
          <cell r="C137" t="str">
            <v>Wind - Class2 (47% CF)</v>
          </cell>
          <cell r="D137">
            <v>43.21</v>
          </cell>
          <cell r="E137">
            <v>42.85</v>
          </cell>
          <cell r="F137">
            <v>42.5</v>
          </cell>
          <cell r="G137">
            <v>42.14</v>
          </cell>
          <cell r="H137">
            <v>41.79</v>
          </cell>
          <cell r="I137">
            <v>41.43</v>
          </cell>
          <cell r="J137">
            <v>41.08</v>
          </cell>
          <cell r="K137">
            <v>40.72</v>
          </cell>
          <cell r="L137">
            <v>40.369999999999997</v>
          </cell>
          <cell r="M137">
            <v>40.01</v>
          </cell>
          <cell r="N137">
            <v>39.659999999999997</v>
          </cell>
          <cell r="O137">
            <v>39.299999999999997</v>
          </cell>
          <cell r="P137">
            <v>38.950000000000003</v>
          </cell>
          <cell r="Q137">
            <v>38.659999999999997</v>
          </cell>
          <cell r="R137">
            <v>38.369999999999997</v>
          </cell>
          <cell r="S137">
            <v>38.07</v>
          </cell>
          <cell r="T137">
            <v>37.78</v>
          </cell>
          <cell r="U137">
            <v>37.49</v>
          </cell>
          <cell r="V137">
            <v>37.200000000000003</v>
          </cell>
          <cell r="W137">
            <v>36.909999999999997</v>
          </cell>
          <cell r="X137">
            <v>36.61</v>
          </cell>
          <cell r="Y137">
            <v>36.32</v>
          </cell>
          <cell r="Z137">
            <v>36.03</v>
          </cell>
          <cell r="AA137">
            <v>35.74</v>
          </cell>
          <cell r="AB137">
            <v>35.44</v>
          </cell>
          <cell r="AC137">
            <v>35.15</v>
          </cell>
          <cell r="AD137">
            <v>34.86</v>
          </cell>
          <cell r="AE137">
            <v>34.57</v>
          </cell>
          <cell r="AF137">
            <v>34.28</v>
          </cell>
          <cell r="AG137">
            <v>33.979999999999997</v>
          </cell>
          <cell r="AH137">
            <v>33.69</v>
          </cell>
          <cell r="AI137">
            <v>33.4</v>
          </cell>
          <cell r="AJ137">
            <v>33.11</v>
          </cell>
        </row>
        <row r="138">
          <cell r="C138" t="str">
            <v>Wind - Class5 (41% CF)</v>
          </cell>
          <cell r="D138">
            <v>43.21</v>
          </cell>
          <cell r="E138">
            <v>42.85</v>
          </cell>
          <cell r="F138">
            <v>42.5</v>
          </cell>
          <cell r="G138">
            <v>42.14</v>
          </cell>
          <cell r="H138">
            <v>41.79</v>
          </cell>
          <cell r="I138">
            <v>41.43</v>
          </cell>
          <cell r="J138">
            <v>41.08</v>
          </cell>
          <cell r="K138">
            <v>40.72</v>
          </cell>
          <cell r="L138">
            <v>40.369999999999997</v>
          </cell>
          <cell r="M138">
            <v>40.01</v>
          </cell>
          <cell r="N138">
            <v>39.659999999999997</v>
          </cell>
          <cell r="O138">
            <v>39.299999999999997</v>
          </cell>
          <cell r="P138">
            <v>38.950000000000003</v>
          </cell>
          <cell r="Q138">
            <v>38.659999999999997</v>
          </cell>
          <cell r="R138">
            <v>38.369999999999997</v>
          </cell>
          <cell r="S138">
            <v>38.07</v>
          </cell>
          <cell r="T138">
            <v>37.78</v>
          </cell>
          <cell r="U138">
            <v>37.49</v>
          </cell>
          <cell r="V138">
            <v>37.200000000000003</v>
          </cell>
          <cell r="W138">
            <v>36.909999999999997</v>
          </cell>
          <cell r="X138">
            <v>36.61</v>
          </cell>
          <cell r="Y138">
            <v>36.32</v>
          </cell>
          <cell r="Z138">
            <v>36.03</v>
          </cell>
          <cell r="AA138">
            <v>35.74</v>
          </cell>
          <cell r="AB138">
            <v>35.44</v>
          </cell>
          <cell r="AC138">
            <v>35.15</v>
          </cell>
          <cell r="AD138">
            <v>34.86</v>
          </cell>
          <cell r="AE138">
            <v>34.57</v>
          </cell>
          <cell r="AF138">
            <v>34.28</v>
          </cell>
          <cell r="AG138">
            <v>33.979999999999997</v>
          </cell>
          <cell r="AH138">
            <v>33.69</v>
          </cell>
          <cell r="AI138">
            <v>33.4</v>
          </cell>
          <cell r="AJ138">
            <v>33.11</v>
          </cell>
        </row>
        <row r="139">
          <cell r="C139" t="str">
            <v>Wind - Class6 (38% CF)</v>
          </cell>
          <cell r="D139">
            <v>43.21</v>
          </cell>
          <cell r="E139">
            <v>42.85</v>
          </cell>
          <cell r="F139">
            <v>42.5</v>
          </cell>
          <cell r="G139">
            <v>42.14</v>
          </cell>
          <cell r="H139">
            <v>41.79</v>
          </cell>
          <cell r="I139">
            <v>41.43</v>
          </cell>
          <cell r="J139">
            <v>41.08</v>
          </cell>
          <cell r="K139">
            <v>40.72</v>
          </cell>
          <cell r="L139">
            <v>40.369999999999997</v>
          </cell>
          <cell r="M139">
            <v>40.01</v>
          </cell>
          <cell r="N139">
            <v>39.659999999999997</v>
          </cell>
          <cell r="O139">
            <v>39.299999999999997</v>
          </cell>
          <cell r="P139">
            <v>38.950000000000003</v>
          </cell>
          <cell r="Q139">
            <v>38.659999999999997</v>
          </cell>
          <cell r="R139">
            <v>38.369999999999997</v>
          </cell>
          <cell r="S139">
            <v>38.07</v>
          </cell>
          <cell r="T139">
            <v>37.78</v>
          </cell>
          <cell r="U139">
            <v>37.49</v>
          </cell>
          <cell r="V139">
            <v>37.200000000000003</v>
          </cell>
          <cell r="W139">
            <v>36.909999999999997</v>
          </cell>
          <cell r="X139">
            <v>36.61</v>
          </cell>
          <cell r="Y139">
            <v>36.32</v>
          </cell>
          <cell r="Z139">
            <v>36.03</v>
          </cell>
          <cell r="AA139">
            <v>35.74</v>
          </cell>
          <cell r="AB139">
            <v>35.44</v>
          </cell>
          <cell r="AC139">
            <v>35.15</v>
          </cell>
          <cell r="AD139">
            <v>34.86</v>
          </cell>
          <cell r="AE139">
            <v>34.57</v>
          </cell>
          <cell r="AF139">
            <v>34.28</v>
          </cell>
          <cell r="AG139">
            <v>33.979999999999997</v>
          </cell>
          <cell r="AH139">
            <v>33.69</v>
          </cell>
          <cell r="AI139">
            <v>33.4</v>
          </cell>
          <cell r="AJ139">
            <v>33.11</v>
          </cell>
        </row>
        <row r="140">
          <cell r="C140" t="str">
            <v>Wind - Class8 (30% CF)</v>
          </cell>
          <cell r="D140">
            <v>43.21</v>
          </cell>
          <cell r="E140">
            <v>42.85</v>
          </cell>
          <cell r="F140">
            <v>42.5</v>
          </cell>
          <cell r="G140">
            <v>42.14</v>
          </cell>
          <cell r="H140">
            <v>41.79</v>
          </cell>
          <cell r="I140">
            <v>41.43</v>
          </cell>
          <cell r="J140">
            <v>41.08</v>
          </cell>
          <cell r="K140">
            <v>40.72</v>
          </cell>
          <cell r="L140">
            <v>40.369999999999997</v>
          </cell>
          <cell r="M140">
            <v>40.01</v>
          </cell>
          <cell r="N140">
            <v>39.659999999999997</v>
          </cell>
          <cell r="O140">
            <v>39.299999999999997</v>
          </cell>
          <cell r="P140">
            <v>38.950000000000003</v>
          </cell>
          <cell r="Q140">
            <v>38.659999999999997</v>
          </cell>
          <cell r="R140">
            <v>38.369999999999997</v>
          </cell>
          <cell r="S140">
            <v>38.07</v>
          </cell>
          <cell r="T140">
            <v>37.78</v>
          </cell>
          <cell r="U140">
            <v>37.49</v>
          </cell>
          <cell r="V140">
            <v>37.200000000000003</v>
          </cell>
          <cell r="W140">
            <v>36.909999999999997</v>
          </cell>
          <cell r="X140">
            <v>36.61</v>
          </cell>
          <cell r="Y140">
            <v>36.32</v>
          </cell>
          <cell r="Z140">
            <v>36.03</v>
          </cell>
          <cell r="AA140">
            <v>35.74</v>
          </cell>
          <cell r="AB140">
            <v>35.44</v>
          </cell>
          <cell r="AC140">
            <v>35.15</v>
          </cell>
          <cell r="AD140">
            <v>34.86</v>
          </cell>
          <cell r="AE140">
            <v>34.57</v>
          </cell>
          <cell r="AF140">
            <v>34.28</v>
          </cell>
          <cell r="AG140">
            <v>33.979999999999997</v>
          </cell>
          <cell r="AH140">
            <v>33.69</v>
          </cell>
          <cell r="AI140">
            <v>33.4</v>
          </cell>
          <cell r="AJ140">
            <v>33.11</v>
          </cell>
        </row>
        <row r="141">
          <cell r="C141" t="str">
            <v>Floating Offshore Wind - Class11 (48% CF)</v>
          </cell>
          <cell r="D141">
            <v>101.62</v>
          </cell>
          <cell r="E141">
            <v>96.8</v>
          </cell>
          <cell r="F141">
            <v>92.3</v>
          </cell>
          <cell r="G141">
            <v>88.09</v>
          </cell>
          <cell r="H141">
            <v>84.17</v>
          </cell>
          <cell r="I141">
            <v>80.53</v>
          </cell>
          <cell r="J141">
            <v>77.150000000000006</v>
          </cell>
          <cell r="K141">
            <v>74.010000000000005</v>
          </cell>
          <cell r="L141">
            <v>71.12</v>
          </cell>
          <cell r="M141">
            <v>68.459999999999994</v>
          </cell>
          <cell r="N141">
            <v>66.02</v>
          </cell>
          <cell r="O141">
            <v>63.78</v>
          </cell>
          <cell r="P141">
            <v>61.74</v>
          </cell>
          <cell r="Q141">
            <v>59.88</v>
          </cell>
          <cell r="R141">
            <v>58.19</v>
          </cell>
          <cell r="S141">
            <v>56.66</v>
          </cell>
          <cell r="T141">
            <v>55.29</v>
          </cell>
          <cell r="U141">
            <v>54.05</v>
          </cell>
          <cell r="V141">
            <v>52.94</v>
          </cell>
          <cell r="W141">
            <v>51.94</v>
          </cell>
          <cell r="X141">
            <v>51.05</v>
          </cell>
          <cell r="Y141">
            <v>50.25</v>
          </cell>
          <cell r="Z141">
            <v>49.53</v>
          </cell>
          <cell r="AA141">
            <v>48.89</v>
          </cell>
          <cell r="AB141">
            <v>48.3</v>
          </cell>
          <cell r="AC141">
            <v>47.76</v>
          </cell>
          <cell r="AD141">
            <v>47.25</v>
          </cell>
          <cell r="AE141">
            <v>46.77</v>
          </cell>
          <cell r="AF141">
            <v>46.3</v>
          </cell>
          <cell r="AG141">
            <v>45.84</v>
          </cell>
          <cell r="AH141">
            <v>45.36</v>
          </cell>
          <cell r="AI141">
            <v>44.87</v>
          </cell>
          <cell r="AJ141">
            <v>44.34</v>
          </cell>
        </row>
        <row r="142">
          <cell r="C142" t="str">
            <v>Floating Offshore Wind - Class8 (51% CF)</v>
          </cell>
          <cell r="D142">
            <v>89.24</v>
          </cell>
          <cell r="E142">
            <v>85.02</v>
          </cell>
          <cell r="F142">
            <v>81.06</v>
          </cell>
          <cell r="G142">
            <v>77.37</v>
          </cell>
          <cell r="H142">
            <v>73.930000000000007</v>
          </cell>
          <cell r="I142">
            <v>70.72</v>
          </cell>
          <cell r="J142">
            <v>67.75</v>
          </cell>
          <cell r="K142">
            <v>65</v>
          </cell>
          <cell r="L142">
            <v>62.46</v>
          </cell>
          <cell r="M142">
            <v>60.13</v>
          </cell>
          <cell r="N142">
            <v>57.98</v>
          </cell>
          <cell r="O142">
            <v>56.01</v>
          </cell>
          <cell r="P142">
            <v>54.22</v>
          </cell>
          <cell r="Q142">
            <v>52.59</v>
          </cell>
          <cell r="R142">
            <v>51.11</v>
          </cell>
          <cell r="S142">
            <v>49.76</v>
          </cell>
          <cell r="T142">
            <v>48.56</v>
          </cell>
          <cell r="U142">
            <v>47.47</v>
          </cell>
          <cell r="V142">
            <v>46.49</v>
          </cell>
          <cell r="W142">
            <v>45.62</v>
          </cell>
          <cell r="X142">
            <v>44.83</v>
          </cell>
          <cell r="Y142">
            <v>44.13</v>
          </cell>
          <cell r="Z142">
            <v>43.5</v>
          </cell>
          <cell r="AA142">
            <v>42.93</v>
          </cell>
          <cell r="AB142">
            <v>42.42</v>
          </cell>
          <cell r="AC142">
            <v>41.94</v>
          </cell>
          <cell r="AD142">
            <v>41.5</v>
          </cell>
          <cell r="AE142">
            <v>41.08</v>
          </cell>
          <cell r="AF142">
            <v>40.67</v>
          </cell>
          <cell r="AG142">
            <v>40.26</v>
          </cell>
          <cell r="AH142">
            <v>39.840000000000003</v>
          </cell>
          <cell r="AI142">
            <v>39.409999999999997</v>
          </cell>
          <cell r="AJ142">
            <v>38.94</v>
          </cell>
        </row>
        <row r="143">
          <cell r="C143" t="str">
            <v>Floating Offshore Wind - Morro Bay</v>
          </cell>
          <cell r="D143">
            <v>124.7</v>
          </cell>
          <cell r="E143">
            <v>122.57</v>
          </cell>
          <cell r="F143">
            <v>105.74</v>
          </cell>
          <cell r="G143">
            <v>95.89</v>
          </cell>
          <cell r="H143">
            <v>88.9</v>
          </cell>
          <cell r="I143">
            <v>83.48</v>
          </cell>
          <cell r="J143">
            <v>79.05</v>
          </cell>
          <cell r="K143">
            <v>75.3</v>
          </cell>
          <cell r="L143">
            <v>72.06</v>
          </cell>
          <cell r="M143">
            <v>69.2</v>
          </cell>
          <cell r="N143">
            <v>66.64</v>
          </cell>
          <cell r="O143">
            <v>64.319999999999993</v>
          </cell>
          <cell r="P143">
            <v>62.21</v>
          </cell>
          <cell r="Q143">
            <v>60.27</v>
          </cell>
          <cell r="R143">
            <v>58.47</v>
          </cell>
          <cell r="S143">
            <v>56.79</v>
          </cell>
          <cell r="T143">
            <v>55.22</v>
          </cell>
          <cell r="U143">
            <v>53.75</v>
          </cell>
          <cell r="V143">
            <v>52.36</v>
          </cell>
          <cell r="W143">
            <v>51.05</v>
          </cell>
          <cell r="X143">
            <v>49.8</v>
          </cell>
          <cell r="Y143">
            <v>48.62</v>
          </cell>
          <cell r="Z143">
            <v>47.49</v>
          </cell>
          <cell r="AA143">
            <v>46.41</v>
          </cell>
          <cell r="AB143">
            <v>45.37</v>
          </cell>
          <cell r="AC143">
            <v>44.38</v>
          </cell>
          <cell r="AD143">
            <v>43.43</v>
          </cell>
          <cell r="AE143">
            <v>42.51</v>
          </cell>
          <cell r="AF143">
            <v>41.63</v>
          </cell>
          <cell r="AG143">
            <v>40.78</v>
          </cell>
          <cell r="AH143">
            <v>39.950000000000003</v>
          </cell>
          <cell r="AI143">
            <v>39.159999999999997</v>
          </cell>
          <cell r="AJ143">
            <v>38.39</v>
          </cell>
        </row>
        <row r="144">
          <cell r="C144" t="str">
            <v>Floating Offshore Wind - Diablo Canyon</v>
          </cell>
          <cell r="D144">
            <v>122.57</v>
          </cell>
          <cell r="E144">
            <v>124.7</v>
          </cell>
          <cell r="F144">
            <v>107.57</v>
          </cell>
          <cell r="G144">
            <v>97.55</v>
          </cell>
          <cell r="H144">
            <v>90.44</v>
          </cell>
          <cell r="I144">
            <v>84.93</v>
          </cell>
          <cell r="J144">
            <v>80.42</v>
          </cell>
          <cell r="K144">
            <v>76.61</v>
          </cell>
          <cell r="L144">
            <v>73.31</v>
          </cell>
          <cell r="M144">
            <v>70.400000000000006</v>
          </cell>
          <cell r="N144">
            <v>67.8</v>
          </cell>
          <cell r="O144">
            <v>65.45</v>
          </cell>
          <cell r="P144">
            <v>63.3</v>
          </cell>
          <cell r="Q144">
            <v>61.32</v>
          </cell>
          <cell r="R144">
            <v>59.49</v>
          </cell>
          <cell r="S144">
            <v>57.78</v>
          </cell>
          <cell r="T144">
            <v>56.19</v>
          </cell>
          <cell r="U144">
            <v>54.69</v>
          </cell>
          <cell r="V144">
            <v>53.28</v>
          </cell>
          <cell r="W144">
            <v>51.94</v>
          </cell>
          <cell r="X144">
            <v>50.67</v>
          </cell>
          <cell r="Y144">
            <v>49.47</v>
          </cell>
          <cell r="Z144">
            <v>48.32</v>
          </cell>
          <cell r="AA144">
            <v>47.22</v>
          </cell>
          <cell r="AB144">
            <v>46.17</v>
          </cell>
          <cell r="AC144">
            <v>45.16</v>
          </cell>
          <cell r="AD144">
            <v>44.19</v>
          </cell>
          <cell r="AE144">
            <v>43.26</v>
          </cell>
          <cell r="AF144">
            <v>42.36</v>
          </cell>
          <cell r="AG144">
            <v>41.49</v>
          </cell>
          <cell r="AH144">
            <v>40.65</v>
          </cell>
          <cell r="AI144">
            <v>39.840000000000003</v>
          </cell>
          <cell r="AJ144">
            <v>39.06</v>
          </cell>
        </row>
        <row r="145">
          <cell r="C145" t="str">
            <v>Floating Offshore Wind - Humboldt</v>
          </cell>
          <cell r="D145">
            <v>119.61</v>
          </cell>
          <cell r="E145">
            <v>119.61</v>
          </cell>
          <cell r="F145">
            <v>103.22</v>
          </cell>
          <cell r="G145">
            <v>93.63</v>
          </cell>
          <cell r="H145">
            <v>86.82</v>
          </cell>
          <cell r="I145">
            <v>81.55</v>
          </cell>
          <cell r="J145">
            <v>77.23</v>
          </cell>
          <cell r="K145">
            <v>73.59</v>
          </cell>
          <cell r="L145">
            <v>70.430000000000007</v>
          </cell>
          <cell r="M145">
            <v>67.650000000000006</v>
          </cell>
          <cell r="N145">
            <v>65.150000000000006</v>
          </cell>
          <cell r="O145">
            <v>62.9</v>
          </cell>
          <cell r="P145">
            <v>60.84</v>
          </cell>
          <cell r="Q145">
            <v>58.95</v>
          </cell>
          <cell r="R145">
            <v>57.2</v>
          </cell>
          <cell r="S145">
            <v>55.57</v>
          </cell>
          <cell r="T145">
            <v>54.04</v>
          </cell>
          <cell r="U145">
            <v>52.61</v>
          </cell>
          <cell r="V145">
            <v>51.25</v>
          </cell>
          <cell r="W145">
            <v>49.98</v>
          </cell>
          <cell r="X145">
            <v>48.76</v>
          </cell>
          <cell r="Y145">
            <v>47.61</v>
          </cell>
          <cell r="Z145">
            <v>46.51</v>
          </cell>
          <cell r="AA145">
            <v>45.46</v>
          </cell>
          <cell r="AB145">
            <v>44.45</v>
          </cell>
          <cell r="AC145">
            <v>43.49</v>
          </cell>
          <cell r="AD145">
            <v>42.56</v>
          </cell>
          <cell r="AE145">
            <v>41.67</v>
          </cell>
          <cell r="AF145">
            <v>40.81</v>
          </cell>
          <cell r="AG145">
            <v>39.979999999999997</v>
          </cell>
          <cell r="AH145">
            <v>39.17</v>
          </cell>
          <cell r="AI145">
            <v>38.4</v>
          </cell>
          <cell r="AJ145">
            <v>37.65</v>
          </cell>
        </row>
        <row r="146">
          <cell r="C146" t="str">
            <v>Floating Offshore Wind - Cape Mendocino</v>
          </cell>
          <cell r="D146">
            <v>123.56</v>
          </cell>
          <cell r="E146">
            <v>123.56</v>
          </cell>
          <cell r="F146">
            <v>106.72</v>
          </cell>
          <cell r="G146">
            <v>96.87</v>
          </cell>
          <cell r="H146">
            <v>89.88</v>
          </cell>
          <cell r="I146">
            <v>84.46</v>
          </cell>
          <cell r="J146">
            <v>80.03</v>
          </cell>
          <cell r="K146">
            <v>76.290000000000006</v>
          </cell>
          <cell r="L146">
            <v>73.040000000000006</v>
          </cell>
          <cell r="M146">
            <v>70.180000000000007</v>
          </cell>
          <cell r="N146">
            <v>67.62</v>
          </cell>
          <cell r="O146">
            <v>65.31</v>
          </cell>
          <cell r="P146">
            <v>63.19</v>
          </cell>
          <cell r="Q146">
            <v>61.25</v>
          </cell>
          <cell r="R146">
            <v>59.45</v>
          </cell>
          <cell r="S146">
            <v>57.77</v>
          </cell>
          <cell r="T146">
            <v>56.21</v>
          </cell>
          <cell r="U146">
            <v>54.73</v>
          </cell>
          <cell r="V146">
            <v>53.34</v>
          </cell>
          <cell r="W146">
            <v>52.03</v>
          </cell>
          <cell r="X146">
            <v>50.79</v>
          </cell>
          <cell r="Y146">
            <v>49.6</v>
          </cell>
          <cell r="Z146">
            <v>48.47</v>
          </cell>
          <cell r="AA146">
            <v>47.39</v>
          </cell>
          <cell r="AB146">
            <v>46.36</v>
          </cell>
          <cell r="AC146">
            <v>45.36</v>
          </cell>
          <cell r="AD146">
            <v>44.41</v>
          </cell>
          <cell r="AE146">
            <v>43.5</v>
          </cell>
          <cell r="AF146">
            <v>42.61</v>
          </cell>
          <cell r="AG146">
            <v>41.76</v>
          </cell>
          <cell r="AH146">
            <v>40.94</v>
          </cell>
          <cell r="AI146">
            <v>40.14</v>
          </cell>
          <cell r="AJ146">
            <v>39.369999999999997</v>
          </cell>
        </row>
        <row r="147">
          <cell r="C147" t="str">
            <v>Floating Offshore Wind - Del Norte</v>
          </cell>
          <cell r="D147">
            <v>124.7</v>
          </cell>
          <cell r="E147">
            <v>124.7</v>
          </cell>
          <cell r="F147">
            <v>107.57</v>
          </cell>
          <cell r="G147">
            <v>97.55</v>
          </cell>
          <cell r="H147">
            <v>90.44</v>
          </cell>
          <cell r="I147">
            <v>84.93</v>
          </cell>
          <cell r="J147">
            <v>80.42</v>
          </cell>
          <cell r="K147">
            <v>76.61</v>
          </cell>
          <cell r="L147">
            <v>73.31</v>
          </cell>
          <cell r="M147">
            <v>70.400000000000006</v>
          </cell>
          <cell r="N147">
            <v>67.8</v>
          </cell>
          <cell r="O147">
            <v>65.45</v>
          </cell>
          <cell r="P147">
            <v>63.3</v>
          </cell>
          <cell r="Q147">
            <v>61.32</v>
          </cell>
          <cell r="R147">
            <v>59.49</v>
          </cell>
          <cell r="S147">
            <v>57.78</v>
          </cell>
          <cell r="T147">
            <v>56.19</v>
          </cell>
          <cell r="U147">
            <v>54.69</v>
          </cell>
          <cell r="V147">
            <v>53.28</v>
          </cell>
          <cell r="W147">
            <v>51.94</v>
          </cell>
          <cell r="X147">
            <v>50.67</v>
          </cell>
          <cell r="Y147">
            <v>49.47</v>
          </cell>
          <cell r="Z147">
            <v>48.32</v>
          </cell>
          <cell r="AA147">
            <v>47.22</v>
          </cell>
          <cell r="AB147">
            <v>46.17</v>
          </cell>
          <cell r="AC147">
            <v>45.16</v>
          </cell>
          <cell r="AD147">
            <v>44.19</v>
          </cell>
          <cell r="AE147">
            <v>43.26</v>
          </cell>
          <cell r="AF147">
            <v>42.36</v>
          </cell>
          <cell r="AG147">
            <v>41.49</v>
          </cell>
          <cell r="AH147">
            <v>40.65</v>
          </cell>
          <cell r="AI147">
            <v>39.840000000000003</v>
          </cell>
          <cell r="AJ147">
            <v>39.06</v>
          </cell>
        </row>
        <row r="148">
          <cell r="C148" t="str">
            <v>Utility-scale Battery - Li [Capacity] - No ITC</v>
          </cell>
          <cell r="D148">
            <v>7.69</v>
          </cell>
          <cell r="E148">
            <v>7.69</v>
          </cell>
          <cell r="F148">
            <v>7.69</v>
          </cell>
          <cell r="G148">
            <v>7.69</v>
          </cell>
          <cell r="H148">
            <v>7.69</v>
          </cell>
          <cell r="I148">
            <v>7.69</v>
          </cell>
          <cell r="J148">
            <v>7.69</v>
          </cell>
          <cell r="K148">
            <v>7.69</v>
          </cell>
          <cell r="L148">
            <v>7.69</v>
          </cell>
          <cell r="M148">
            <v>7.69</v>
          </cell>
          <cell r="N148">
            <v>7.69</v>
          </cell>
          <cell r="O148">
            <v>7.69</v>
          </cell>
          <cell r="P148">
            <v>7.69</v>
          </cell>
          <cell r="Q148">
            <v>7.69</v>
          </cell>
          <cell r="R148">
            <v>7.69</v>
          </cell>
          <cell r="S148">
            <v>7.69</v>
          </cell>
          <cell r="T148">
            <v>7.69</v>
          </cell>
          <cell r="U148">
            <v>7.69</v>
          </cell>
          <cell r="V148">
            <v>7.69</v>
          </cell>
          <cell r="W148">
            <v>7.69</v>
          </cell>
          <cell r="X148">
            <v>7.69</v>
          </cell>
          <cell r="Y148">
            <v>7.69</v>
          </cell>
          <cell r="Z148">
            <v>7.69</v>
          </cell>
          <cell r="AA148">
            <v>7.69</v>
          </cell>
          <cell r="AB148">
            <v>7.69</v>
          </cell>
          <cell r="AC148">
            <v>7.69</v>
          </cell>
          <cell r="AD148">
            <v>7.69</v>
          </cell>
          <cell r="AE148">
            <v>7.69</v>
          </cell>
          <cell r="AF148">
            <v>7.69</v>
          </cell>
          <cell r="AG148">
            <v>7.69</v>
          </cell>
          <cell r="AH148">
            <v>7.69</v>
          </cell>
          <cell r="AI148">
            <v>7.69</v>
          </cell>
          <cell r="AJ148">
            <v>7.69</v>
          </cell>
        </row>
        <row r="149">
          <cell r="C149" t="str">
            <v>Utility-scale Battery - Li [Energy] - No ITC</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row>
        <row r="150">
          <cell r="C150" t="str">
            <v>Utility-scale Battery - Li [Capacity] - ITC</v>
          </cell>
          <cell r="D150">
            <v>7.69</v>
          </cell>
          <cell r="E150">
            <v>7.69</v>
          </cell>
          <cell r="F150">
            <v>7.69</v>
          </cell>
          <cell r="G150">
            <v>7.69</v>
          </cell>
          <cell r="H150">
            <v>7.69</v>
          </cell>
          <cell r="I150">
            <v>7.69</v>
          </cell>
          <cell r="J150">
            <v>7.69</v>
          </cell>
          <cell r="K150">
            <v>7.69</v>
          </cell>
          <cell r="L150">
            <v>7.69</v>
          </cell>
          <cell r="M150">
            <v>7.69</v>
          </cell>
          <cell r="N150">
            <v>7.69</v>
          </cell>
          <cell r="O150">
            <v>7.69</v>
          </cell>
          <cell r="P150">
            <v>7.69</v>
          </cell>
          <cell r="Q150">
            <v>7.69</v>
          </cell>
          <cell r="R150">
            <v>7.69</v>
          </cell>
          <cell r="S150">
            <v>7.69</v>
          </cell>
          <cell r="T150">
            <v>7.69</v>
          </cell>
          <cell r="U150">
            <v>7.69</v>
          </cell>
          <cell r="V150">
            <v>7.69</v>
          </cell>
          <cell r="W150">
            <v>7.69</v>
          </cell>
          <cell r="X150">
            <v>7.69</v>
          </cell>
          <cell r="Y150">
            <v>7.69</v>
          </cell>
          <cell r="Z150">
            <v>7.69</v>
          </cell>
          <cell r="AA150">
            <v>7.69</v>
          </cell>
          <cell r="AB150">
            <v>7.69</v>
          </cell>
          <cell r="AC150">
            <v>7.69</v>
          </cell>
          <cell r="AD150">
            <v>7.69</v>
          </cell>
          <cell r="AE150">
            <v>7.69</v>
          </cell>
          <cell r="AF150">
            <v>7.69</v>
          </cell>
          <cell r="AG150">
            <v>7.69</v>
          </cell>
          <cell r="AH150">
            <v>7.69</v>
          </cell>
          <cell r="AI150">
            <v>7.69</v>
          </cell>
          <cell r="AJ150">
            <v>7.69</v>
          </cell>
        </row>
        <row r="151">
          <cell r="C151" t="str">
            <v>Utility-scale Battery - Li [Energy] - ITC</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row>
        <row r="152">
          <cell r="C152" t="str">
            <v>BTM Battery - Li [Capacity]</v>
          </cell>
          <cell r="D152">
            <v>31.14</v>
          </cell>
          <cell r="E152">
            <v>31.14</v>
          </cell>
          <cell r="F152">
            <v>31.14</v>
          </cell>
          <cell r="G152">
            <v>31.14</v>
          </cell>
          <cell r="H152">
            <v>31.14</v>
          </cell>
          <cell r="I152">
            <v>31.14</v>
          </cell>
          <cell r="J152">
            <v>31.14</v>
          </cell>
          <cell r="K152">
            <v>31.14</v>
          </cell>
          <cell r="L152">
            <v>31.14</v>
          </cell>
          <cell r="M152">
            <v>31.14</v>
          </cell>
          <cell r="N152">
            <v>31.14</v>
          </cell>
          <cell r="O152">
            <v>31.14</v>
          </cell>
          <cell r="P152">
            <v>31.14</v>
          </cell>
          <cell r="Q152">
            <v>31.14</v>
          </cell>
          <cell r="R152">
            <v>31.14</v>
          </cell>
          <cell r="S152">
            <v>31.14</v>
          </cell>
          <cell r="T152">
            <v>31.14</v>
          </cell>
          <cell r="U152">
            <v>31.14</v>
          </cell>
          <cell r="V152">
            <v>31.14</v>
          </cell>
          <cell r="W152">
            <v>31.14</v>
          </cell>
          <cell r="X152">
            <v>31.14</v>
          </cell>
          <cell r="Y152">
            <v>31.14</v>
          </cell>
          <cell r="Z152">
            <v>31.14</v>
          </cell>
          <cell r="AA152">
            <v>31.14</v>
          </cell>
          <cell r="AB152">
            <v>31.14</v>
          </cell>
          <cell r="AC152">
            <v>31.14</v>
          </cell>
          <cell r="AD152">
            <v>31.14</v>
          </cell>
          <cell r="AE152">
            <v>31.14</v>
          </cell>
          <cell r="AF152">
            <v>31.14</v>
          </cell>
          <cell r="AG152">
            <v>31.14</v>
          </cell>
          <cell r="AH152">
            <v>31.14</v>
          </cell>
          <cell r="AI152">
            <v>31.14</v>
          </cell>
          <cell r="AJ152">
            <v>31.14</v>
          </cell>
        </row>
        <row r="153">
          <cell r="C153" t="str">
            <v>BTM Battery - Li [Energy]</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row>
        <row r="154">
          <cell r="C154" t="str">
            <v>Flow Battery [Capacity]</v>
          </cell>
          <cell r="D154">
            <v>10.99</v>
          </cell>
          <cell r="E154">
            <v>10.99</v>
          </cell>
          <cell r="F154">
            <v>10.44</v>
          </cell>
          <cell r="G154">
            <v>9.92</v>
          </cell>
          <cell r="H154">
            <v>9.42</v>
          </cell>
          <cell r="I154">
            <v>8.9499999999999993</v>
          </cell>
          <cell r="J154">
            <v>8.51</v>
          </cell>
          <cell r="K154">
            <v>8.1300000000000008</v>
          </cell>
          <cell r="L154">
            <v>7.81</v>
          </cell>
          <cell r="M154">
            <v>7.55</v>
          </cell>
          <cell r="N154">
            <v>7.34</v>
          </cell>
          <cell r="O154">
            <v>7.18</v>
          </cell>
          <cell r="P154">
            <v>7.06</v>
          </cell>
          <cell r="Q154">
            <v>6.98</v>
          </cell>
          <cell r="R154">
            <v>6.94</v>
          </cell>
          <cell r="S154">
            <v>6.94</v>
          </cell>
          <cell r="T154">
            <v>6.94</v>
          </cell>
          <cell r="U154">
            <v>6.94</v>
          </cell>
          <cell r="V154">
            <v>6.94</v>
          </cell>
          <cell r="W154">
            <v>6.94</v>
          </cell>
          <cell r="X154">
            <v>6.94</v>
          </cell>
          <cell r="Y154">
            <v>6.94</v>
          </cell>
          <cell r="Z154">
            <v>6.94</v>
          </cell>
          <cell r="AA154">
            <v>6.94</v>
          </cell>
          <cell r="AB154">
            <v>6.94</v>
          </cell>
          <cell r="AC154">
            <v>6.94</v>
          </cell>
          <cell r="AD154">
            <v>6.94</v>
          </cell>
          <cell r="AE154">
            <v>6.94</v>
          </cell>
          <cell r="AF154">
            <v>6.94</v>
          </cell>
          <cell r="AG154">
            <v>6.94</v>
          </cell>
          <cell r="AH154">
            <v>6.94</v>
          </cell>
          <cell r="AI154">
            <v>6.94</v>
          </cell>
          <cell r="AJ154">
            <v>6.94</v>
          </cell>
        </row>
        <row r="155">
          <cell r="C155" t="str">
            <v>Flow Battery [Energy]</v>
          </cell>
          <cell r="D155">
            <v>1.97</v>
          </cell>
          <cell r="E155">
            <v>1.97</v>
          </cell>
          <cell r="F155">
            <v>1.87</v>
          </cell>
          <cell r="G155">
            <v>1.78</v>
          </cell>
          <cell r="H155">
            <v>1.69</v>
          </cell>
          <cell r="I155">
            <v>1.6</v>
          </cell>
          <cell r="J155">
            <v>1.52</v>
          </cell>
          <cell r="K155">
            <v>1.46</v>
          </cell>
          <cell r="L155">
            <v>1.4</v>
          </cell>
          <cell r="M155">
            <v>1.35</v>
          </cell>
          <cell r="N155">
            <v>1.31</v>
          </cell>
          <cell r="O155">
            <v>1.29</v>
          </cell>
          <cell r="P155">
            <v>1.26</v>
          </cell>
          <cell r="Q155">
            <v>1.25</v>
          </cell>
          <cell r="R155">
            <v>1.24</v>
          </cell>
          <cell r="S155">
            <v>1.24</v>
          </cell>
          <cell r="T155">
            <v>1.24</v>
          </cell>
          <cell r="U155">
            <v>1.24</v>
          </cell>
          <cell r="V155">
            <v>1.24</v>
          </cell>
          <cell r="W155">
            <v>1.24</v>
          </cell>
          <cell r="X155">
            <v>1.24</v>
          </cell>
          <cell r="Y155">
            <v>1.24</v>
          </cell>
          <cell r="Z155">
            <v>1.24</v>
          </cell>
          <cell r="AA155">
            <v>1.24</v>
          </cell>
          <cell r="AB155">
            <v>1.24</v>
          </cell>
          <cell r="AC155">
            <v>1.24</v>
          </cell>
          <cell r="AD155">
            <v>1.24</v>
          </cell>
          <cell r="AE155">
            <v>1.24</v>
          </cell>
          <cell r="AF155">
            <v>1.24</v>
          </cell>
          <cell r="AG155">
            <v>1.24</v>
          </cell>
          <cell r="AH155">
            <v>1.24</v>
          </cell>
          <cell r="AI155">
            <v>1.24</v>
          </cell>
          <cell r="AJ155">
            <v>1.24</v>
          </cell>
        </row>
        <row r="156">
          <cell r="C156" t="str">
            <v>Pumped Hydro Storage [Capacity]</v>
          </cell>
          <cell r="D156">
            <v>12.89</v>
          </cell>
          <cell r="E156">
            <v>12.85</v>
          </cell>
          <cell r="F156">
            <v>12.77</v>
          </cell>
          <cell r="G156">
            <v>12.72</v>
          </cell>
          <cell r="H156">
            <v>12.7</v>
          </cell>
          <cell r="I156">
            <v>12.61</v>
          </cell>
          <cell r="J156">
            <v>12.65</v>
          </cell>
          <cell r="K156">
            <v>12.69</v>
          </cell>
          <cell r="L156">
            <v>12.75</v>
          </cell>
          <cell r="M156">
            <v>12.8</v>
          </cell>
          <cell r="N156">
            <v>12.85</v>
          </cell>
          <cell r="O156">
            <v>12.9</v>
          </cell>
          <cell r="P156">
            <v>12.9</v>
          </cell>
          <cell r="Q156">
            <v>12.91</v>
          </cell>
          <cell r="R156">
            <v>12.91</v>
          </cell>
          <cell r="S156">
            <v>12.91</v>
          </cell>
          <cell r="T156">
            <v>12.91</v>
          </cell>
          <cell r="U156">
            <v>12.92</v>
          </cell>
          <cell r="V156">
            <v>12.92</v>
          </cell>
          <cell r="W156">
            <v>12.92</v>
          </cell>
          <cell r="X156">
            <v>12.92</v>
          </cell>
          <cell r="Y156">
            <v>12.92</v>
          </cell>
          <cell r="Z156">
            <v>12.92</v>
          </cell>
          <cell r="AA156">
            <v>12.93</v>
          </cell>
          <cell r="AB156">
            <v>12.93</v>
          </cell>
          <cell r="AC156">
            <v>12.93</v>
          </cell>
          <cell r="AD156">
            <v>12.93</v>
          </cell>
          <cell r="AE156">
            <v>12.93</v>
          </cell>
          <cell r="AF156">
            <v>12.93</v>
          </cell>
          <cell r="AG156">
            <v>12.93</v>
          </cell>
          <cell r="AH156">
            <v>12.93</v>
          </cell>
          <cell r="AI156">
            <v>12.93</v>
          </cell>
          <cell r="AJ156">
            <v>12.93</v>
          </cell>
        </row>
        <row r="157">
          <cell r="C157" t="str">
            <v>Pumped Hydro Storage [Energy]</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row>
        <row r="158">
          <cell r="C158" t="str">
            <v>Geothermal</v>
          </cell>
          <cell r="D158">
            <v>137.43</v>
          </cell>
          <cell r="E158">
            <v>136.56</v>
          </cell>
          <cell r="F158">
            <v>135.65</v>
          </cell>
          <cell r="G158">
            <v>134.74</v>
          </cell>
          <cell r="H158">
            <v>133.83000000000001</v>
          </cell>
          <cell r="I158">
            <v>132.91999999999999</v>
          </cell>
          <cell r="J158">
            <v>132.02000000000001</v>
          </cell>
          <cell r="K158">
            <v>131.11000000000001</v>
          </cell>
          <cell r="L158">
            <v>130.19999999999999</v>
          </cell>
          <cell r="M158">
            <v>129.29</v>
          </cell>
          <cell r="N158">
            <v>128.38</v>
          </cell>
          <cell r="O158">
            <v>127.47</v>
          </cell>
          <cell r="P158">
            <v>126.56</v>
          </cell>
          <cell r="Q158">
            <v>126.56</v>
          </cell>
          <cell r="R158">
            <v>126.56</v>
          </cell>
          <cell r="S158">
            <v>126.56</v>
          </cell>
          <cell r="T158">
            <v>126.56</v>
          </cell>
          <cell r="U158">
            <v>126.56</v>
          </cell>
          <cell r="V158">
            <v>126.56</v>
          </cell>
          <cell r="W158">
            <v>126.56</v>
          </cell>
          <cell r="X158">
            <v>126.56</v>
          </cell>
          <cell r="Y158">
            <v>126.56</v>
          </cell>
          <cell r="Z158">
            <v>126.56</v>
          </cell>
          <cell r="AA158">
            <v>126.56</v>
          </cell>
          <cell r="AB158">
            <v>126.56</v>
          </cell>
          <cell r="AC158">
            <v>126.56</v>
          </cell>
          <cell r="AD158">
            <v>126.56</v>
          </cell>
          <cell r="AE158">
            <v>126.56</v>
          </cell>
          <cell r="AF158">
            <v>126.56</v>
          </cell>
          <cell r="AG158">
            <v>126.56</v>
          </cell>
          <cell r="AH158">
            <v>126.56</v>
          </cell>
          <cell r="AI158">
            <v>126.56</v>
          </cell>
          <cell r="AJ158">
            <v>126.56</v>
          </cell>
        </row>
        <row r="159">
          <cell r="C159" t="str">
            <v>Biomass</v>
          </cell>
          <cell r="D159">
            <v>122.98</v>
          </cell>
          <cell r="E159">
            <v>122.98</v>
          </cell>
          <cell r="F159">
            <v>122.98</v>
          </cell>
          <cell r="G159">
            <v>122.98</v>
          </cell>
          <cell r="H159">
            <v>122.98</v>
          </cell>
          <cell r="I159">
            <v>122.98</v>
          </cell>
          <cell r="J159">
            <v>122.98</v>
          </cell>
          <cell r="K159">
            <v>122.98</v>
          </cell>
          <cell r="L159">
            <v>122.98</v>
          </cell>
          <cell r="M159">
            <v>122.98</v>
          </cell>
          <cell r="N159">
            <v>122.98</v>
          </cell>
          <cell r="O159">
            <v>122.98</v>
          </cell>
          <cell r="P159">
            <v>122.98</v>
          </cell>
          <cell r="Q159">
            <v>122.98</v>
          </cell>
          <cell r="R159">
            <v>122.98</v>
          </cell>
          <cell r="S159">
            <v>122.98</v>
          </cell>
          <cell r="T159">
            <v>122.98</v>
          </cell>
          <cell r="U159">
            <v>122.98</v>
          </cell>
          <cell r="V159">
            <v>122.98</v>
          </cell>
          <cell r="W159">
            <v>122.98</v>
          </cell>
          <cell r="X159">
            <v>122.98</v>
          </cell>
          <cell r="Y159">
            <v>122.98</v>
          </cell>
          <cell r="Z159">
            <v>122.98</v>
          </cell>
          <cell r="AA159">
            <v>122.98</v>
          </cell>
          <cell r="AB159">
            <v>122.98</v>
          </cell>
          <cell r="AC159">
            <v>122.98</v>
          </cell>
          <cell r="AD159">
            <v>122.98</v>
          </cell>
          <cell r="AE159">
            <v>122.98</v>
          </cell>
          <cell r="AF159">
            <v>122.98</v>
          </cell>
          <cell r="AG159">
            <v>122.98</v>
          </cell>
          <cell r="AH159">
            <v>122.98</v>
          </cell>
          <cell r="AI159">
            <v>122.98</v>
          </cell>
          <cell r="AJ159">
            <v>122.98</v>
          </cell>
        </row>
        <row r="160">
          <cell r="C160" t="str">
            <v>Small Hydro</v>
          </cell>
          <cell r="D160">
            <v>33.090000000000003</v>
          </cell>
          <cell r="E160">
            <v>33.090000000000003</v>
          </cell>
          <cell r="F160">
            <v>33.090000000000003</v>
          </cell>
          <cell r="G160">
            <v>33.090000000000003</v>
          </cell>
          <cell r="H160">
            <v>33.090000000000003</v>
          </cell>
          <cell r="I160">
            <v>33.090000000000003</v>
          </cell>
          <cell r="J160">
            <v>33.090000000000003</v>
          </cell>
          <cell r="K160">
            <v>33.090000000000003</v>
          </cell>
          <cell r="L160">
            <v>33.090000000000003</v>
          </cell>
          <cell r="M160">
            <v>33.090000000000003</v>
          </cell>
          <cell r="N160">
            <v>33.090000000000003</v>
          </cell>
          <cell r="O160">
            <v>33.090000000000003</v>
          </cell>
          <cell r="P160">
            <v>33.090000000000003</v>
          </cell>
          <cell r="Q160">
            <v>33.090000000000003</v>
          </cell>
          <cell r="R160">
            <v>33.090000000000003</v>
          </cell>
          <cell r="S160">
            <v>33.090000000000003</v>
          </cell>
          <cell r="T160">
            <v>33.090000000000003</v>
          </cell>
          <cell r="U160">
            <v>33.090000000000003</v>
          </cell>
          <cell r="V160">
            <v>33.090000000000003</v>
          </cell>
          <cell r="W160">
            <v>33.090000000000003</v>
          </cell>
          <cell r="X160">
            <v>33.090000000000003</v>
          </cell>
          <cell r="Y160">
            <v>33.090000000000003</v>
          </cell>
          <cell r="Z160">
            <v>33.090000000000003</v>
          </cell>
          <cell r="AA160">
            <v>33.090000000000003</v>
          </cell>
          <cell r="AB160">
            <v>33.090000000000003</v>
          </cell>
          <cell r="AC160">
            <v>33.090000000000003</v>
          </cell>
          <cell r="AD160">
            <v>33.090000000000003</v>
          </cell>
          <cell r="AE160">
            <v>33.090000000000003</v>
          </cell>
          <cell r="AF160">
            <v>33.090000000000003</v>
          </cell>
          <cell r="AG160">
            <v>33.090000000000003</v>
          </cell>
          <cell r="AH160">
            <v>33.090000000000003</v>
          </cell>
          <cell r="AI160">
            <v>33.090000000000003</v>
          </cell>
          <cell r="AJ160">
            <v>33.090000000000003</v>
          </cell>
        </row>
        <row r="161">
          <cell r="C161" t="str">
            <v>Gas - CCGT</v>
          </cell>
          <cell r="D161">
            <v>12.86</v>
          </cell>
          <cell r="E161">
            <v>12.86</v>
          </cell>
          <cell r="F161">
            <v>12.86</v>
          </cell>
          <cell r="G161">
            <v>12.86</v>
          </cell>
          <cell r="H161">
            <v>12.86</v>
          </cell>
          <cell r="I161">
            <v>12.86</v>
          </cell>
          <cell r="J161">
            <v>12.86</v>
          </cell>
          <cell r="K161">
            <v>12.86</v>
          </cell>
          <cell r="L161">
            <v>12.86</v>
          </cell>
          <cell r="M161">
            <v>12.86</v>
          </cell>
          <cell r="N161">
            <v>12.86</v>
          </cell>
          <cell r="O161">
            <v>12.86</v>
          </cell>
          <cell r="P161">
            <v>12.86</v>
          </cell>
          <cell r="Q161">
            <v>12.86</v>
          </cell>
          <cell r="R161">
            <v>12.86</v>
          </cell>
          <cell r="S161">
            <v>12.86</v>
          </cell>
          <cell r="T161">
            <v>12.86</v>
          </cell>
          <cell r="U161">
            <v>12.86</v>
          </cell>
          <cell r="V161">
            <v>12.86</v>
          </cell>
          <cell r="W161">
            <v>12.86</v>
          </cell>
          <cell r="X161">
            <v>12.86</v>
          </cell>
          <cell r="Y161">
            <v>12.86</v>
          </cell>
          <cell r="Z161">
            <v>12.86</v>
          </cell>
          <cell r="AA161">
            <v>12.86</v>
          </cell>
          <cell r="AB161">
            <v>12.86</v>
          </cell>
          <cell r="AC161">
            <v>12.86</v>
          </cell>
          <cell r="AD161">
            <v>12.86</v>
          </cell>
          <cell r="AE161">
            <v>12.86</v>
          </cell>
          <cell r="AF161">
            <v>12.86</v>
          </cell>
          <cell r="AG161">
            <v>12.86</v>
          </cell>
          <cell r="AH161">
            <v>12.86</v>
          </cell>
          <cell r="AI161">
            <v>12.86</v>
          </cell>
          <cell r="AJ161">
            <v>12.86</v>
          </cell>
        </row>
        <row r="162">
          <cell r="C162" t="str">
            <v>Gas - CT - Frame</v>
          </cell>
          <cell r="D162">
            <v>11.39</v>
          </cell>
          <cell r="E162">
            <v>11.39</v>
          </cell>
          <cell r="F162">
            <v>11.39</v>
          </cell>
          <cell r="G162">
            <v>11.39</v>
          </cell>
          <cell r="H162">
            <v>11.39</v>
          </cell>
          <cell r="I162">
            <v>11.39</v>
          </cell>
          <cell r="J162">
            <v>11.39</v>
          </cell>
          <cell r="K162">
            <v>11.39</v>
          </cell>
          <cell r="L162">
            <v>11.39</v>
          </cell>
          <cell r="M162">
            <v>11.39</v>
          </cell>
          <cell r="N162">
            <v>11.39</v>
          </cell>
          <cell r="O162">
            <v>11.39</v>
          </cell>
          <cell r="P162">
            <v>11.39</v>
          </cell>
          <cell r="Q162">
            <v>11.39</v>
          </cell>
          <cell r="R162">
            <v>11.39</v>
          </cell>
          <cell r="S162">
            <v>11.39</v>
          </cell>
          <cell r="T162">
            <v>11.39</v>
          </cell>
          <cell r="U162">
            <v>11.39</v>
          </cell>
          <cell r="V162">
            <v>11.39</v>
          </cell>
          <cell r="W162">
            <v>11.39</v>
          </cell>
          <cell r="X162">
            <v>11.39</v>
          </cell>
          <cell r="Y162">
            <v>11.39</v>
          </cell>
          <cell r="Z162">
            <v>11.39</v>
          </cell>
          <cell r="AA162">
            <v>11.39</v>
          </cell>
          <cell r="AB162">
            <v>11.39</v>
          </cell>
          <cell r="AC162">
            <v>11.39</v>
          </cell>
          <cell r="AD162">
            <v>11.39</v>
          </cell>
          <cell r="AE162">
            <v>11.39</v>
          </cell>
          <cell r="AF162">
            <v>11.39</v>
          </cell>
          <cell r="AG162">
            <v>11.39</v>
          </cell>
          <cell r="AH162">
            <v>11.39</v>
          </cell>
          <cell r="AI162">
            <v>11.39</v>
          </cell>
          <cell r="AJ162">
            <v>11.39</v>
          </cell>
        </row>
        <row r="163">
          <cell r="C163" t="str">
            <v>Gas - CT - Aero</v>
          </cell>
          <cell r="D163">
            <v>11.39</v>
          </cell>
          <cell r="E163">
            <v>11.39</v>
          </cell>
          <cell r="F163">
            <v>11.39</v>
          </cell>
          <cell r="G163">
            <v>11.39</v>
          </cell>
          <cell r="H163">
            <v>11.39</v>
          </cell>
          <cell r="I163">
            <v>11.39</v>
          </cell>
          <cell r="J163">
            <v>11.39</v>
          </cell>
          <cell r="K163">
            <v>11.39</v>
          </cell>
          <cell r="L163">
            <v>11.39</v>
          </cell>
          <cell r="M163">
            <v>11.39</v>
          </cell>
          <cell r="N163">
            <v>11.39</v>
          </cell>
          <cell r="O163">
            <v>11.39</v>
          </cell>
          <cell r="P163">
            <v>11.39</v>
          </cell>
          <cell r="Q163">
            <v>11.39</v>
          </cell>
          <cell r="R163">
            <v>11.39</v>
          </cell>
          <cell r="S163">
            <v>11.39</v>
          </cell>
          <cell r="T163">
            <v>11.39</v>
          </cell>
          <cell r="U163">
            <v>11.39</v>
          </cell>
          <cell r="V163">
            <v>11.39</v>
          </cell>
          <cell r="W163">
            <v>11.39</v>
          </cell>
          <cell r="X163">
            <v>11.39</v>
          </cell>
          <cell r="Y163">
            <v>11.39</v>
          </cell>
          <cell r="Z163">
            <v>11.39</v>
          </cell>
          <cell r="AA163">
            <v>11.39</v>
          </cell>
          <cell r="AB163">
            <v>11.39</v>
          </cell>
          <cell r="AC163">
            <v>11.39</v>
          </cell>
          <cell r="AD163">
            <v>11.39</v>
          </cell>
          <cell r="AE163">
            <v>11.39</v>
          </cell>
          <cell r="AF163">
            <v>11.39</v>
          </cell>
          <cell r="AG163">
            <v>11.39</v>
          </cell>
          <cell r="AH163">
            <v>11.39</v>
          </cell>
          <cell r="AI163">
            <v>11.39</v>
          </cell>
          <cell r="AJ163">
            <v>11.39</v>
          </cell>
        </row>
        <row r="164">
          <cell r="C164" t="str">
            <v>Solar - Dist</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row>
        <row r="165">
          <cell r="C165" t="str">
            <v>Solar - Commercial</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row>
        <row r="166">
          <cell r="C166" t="str">
            <v>Solar - Tracking</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row>
        <row r="167">
          <cell r="C167" t="str">
            <v>Solar Thermal</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row>
        <row r="168">
          <cell r="C168" t="str">
            <v>Wind - Class2 (47% CF)</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row>
        <row r="169">
          <cell r="C169" t="str">
            <v>Wind - Class5 (41% CF)</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row>
        <row r="170">
          <cell r="C170" t="str">
            <v>Wind - Class6 (38% CF)</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row>
        <row r="171">
          <cell r="C171" t="str">
            <v>Wind - Class8 (30% CF)</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row>
        <row r="172">
          <cell r="C172" t="str">
            <v>Floating Offshore Wind - Class11 (48% CF)</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row>
        <row r="173">
          <cell r="C173" t="str">
            <v>Floating Offshore Wind - Class8 (51% CF)</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row>
        <row r="174">
          <cell r="C174" t="str">
            <v>Floating Offshore Wind - Morro Bay</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row>
        <row r="175">
          <cell r="C175" t="str">
            <v>Floating Offshore Wind - Diablo Canyon</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row>
        <row r="176">
          <cell r="C176" t="str">
            <v>Floating Offshore Wind - Humboldt</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row>
        <row r="177">
          <cell r="C177" t="str">
            <v>Floating Offshore Wind - Cape Mendocino</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row>
        <row r="178">
          <cell r="C178" t="str">
            <v>Floating Offshore Wind - Del Norte</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row>
        <row r="179">
          <cell r="C179" t="str">
            <v>Utility-scale Battery - Li [Capacity] - No ITC</v>
          </cell>
          <cell r="D179">
            <v>0.65</v>
          </cell>
          <cell r="E179">
            <v>0.66</v>
          </cell>
          <cell r="F179">
            <v>0.67</v>
          </cell>
          <cell r="G179">
            <v>0.64</v>
          </cell>
          <cell r="H179">
            <v>0.6</v>
          </cell>
          <cell r="I179">
            <v>0.56999999999999995</v>
          </cell>
          <cell r="J179">
            <v>0.54</v>
          </cell>
          <cell r="K179">
            <v>0.5</v>
          </cell>
          <cell r="L179">
            <v>0.47</v>
          </cell>
          <cell r="M179">
            <v>0.45</v>
          </cell>
          <cell r="N179">
            <v>0.42</v>
          </cell>
          <cell r="O179">
            <v>0.39</v>
          </cell>
          <cell r="P179">
            <v>0.37</v>
          </cell>
          <cell r="Q179">
            <v>0.36</v>
          </cell>
          <cell r="R179">
            <v>0.36</v>
          </cell>
          <cell r="S179">
            <v>0.35</v>
          </cell>
          <cell r="T179">
            <v>0.35</v>
          </cell>
          <cell r="U179">
            <v>0.35</v>
          </cell>
          <cell r="V179">
            <v>0.34</v>
          </cell>
          <cell r="W179">
            <v>0.34</v>
          </cell>
          <cell r="X179">
            <v>0.33</v>
          </cell>
          <cell r="Y179">
            <v>0.33</v>
          </cell>
          <cell r="Z179">
            <v>0.32</v>
          </cell>
          <cell r="AA179">
            <v>0.32</v>
          </cell>
          <cell r="AB179">
            <v>0.31</v>
          </cell>
          <cell r="AC179">
            <v>0.31</v>
          </cell>
          <cell r="AD179">
            <v>0.3</v>
          </cell>
          <cell r="AE179">
            <v>0.3</v>
          </cell>
          <cell r="AF179">
            <v>0.28999999999999998</v>
          </cell>
          <cell r="AG179">
            <v>0.28999999999999998</v>
          </cell>
          <cell r="AH179">
            <v>0.28000000000000003</v>
          </cell>
          <cell r="AI179">
            <v>0.28000000000000003</v>
          </cell>
          <cell r="AJ179">
            <v>0.28000000000000003</v>
          </cell>
        </row>
        <row r="180">
          <cell r="C180" t="str">
            <v>Utility-scale Battery - Li [Energy] - No ITC</v>
          </cell>
          <cell r="D180">
            <v>4.26</v>
          </cell>
          <cell r="E180">
            <v>4.2699999999999996</v>
          </cell>
          <cell r="F180">
            <v>4.29</v>
          </cell>
          <cell r="G180">
            <v>4.08</v>
          </cell>
          <cell r="H180">
            <v>3.85</v>
          </cell>
          <cell r="I180">
            <v>3.65</v>
          </cell>
          <cell r="J180">
            <v>3.43</v>
          </cell>
          <cell r="K180">
            <v>3.19</v>
          </cell>
          <cell r="L180">
            <v>3.03</v>
          </cell>
          <cell r="M180">
            <v>2.87</v>
          </cell>
          <cell r="N180">
            <v>2.71</v>
          </cell>
          <cell r="O180">
            <v>2.5499999999999998</v>
          </cell>
          <cell r="P180">
            <v>2.39</v>
          </cell>
          <cell r="Q180">
            <v>2.36</v>
          </cell>
          <cell r="R180">
            <v>2.34</v>
          </cell>
          <cell r="S180">
            <v>2.2999999999999998</v>
          </cell>
          <cell r="T180">
            <v>2.2799999999999998</v>
          </cell>
          <cell r="U180">
            <v>2.25</v>
          </cell>
          <cell r="V180">
            <v>2.21</v>
          </cell>
          <cell r="W180">
            <v>2.19</v>
          </cell>
          <cell r="X180">
            <v>2.15</v>
          </cell>
          <cell r="Y180">
            <v>2.13</v>
          </cell>
          <cell r="Z180">
            <v>2.1</v>
          </cell>
          <cell r="AA180">
            <v>2.06</v>
          </cell>
          <cell r="AB180">
            <v>2.04</v>
          </cell>
          <cell r="AC180">
            <v>2</v>
          </cell>
          <cell r="AD180">
            <v>1.98</v>
          </cell>
          <cell r="AE180">
            <v>1.94</v>
          </cell>
          <cell r="AF180">
            <v>1.91</v>
          </cell>
          <cell r="AG180">
            <v>1.89</v>
          </cell>
          <cell r="AH180">
            <v>1.85</v>
          </cell>
          <cell r="AI180">
            <v>1.83</v>
          </cell>
          <cell r="AJ180">
            <v>1.8</v>
          </cell>
        </row>
        <row r="181">
          <cell r="C181" t="str">
            <v>Utility-scale Battery - Li [Capacity] - ITC</v>
          </cell>
          <cell r="D181">
            <v>0.13</v>
          </cell>
          <cell r="E181">
            <v>0.13</v>
          </cell>
          <cell r="F181">
            <v>0.13</v>
          </cell>
          <cell r="G181">
            <v>0.13</v>
          </cell>
          <cell r="H181">
            <v>0.12</v>
          </cell>
          <cell r="I181">
            <v>0.12</v>
          </cell>
          <cell r="J181">
            <v>0.11</v>
          </cell>
          <cell r="K181">
            <v>0.1</v>
          </cell>
          <cell r="L181">
            <v>0.1</v>
          </cell>
          <cell r="M181">
            <v>0.09</v>
          </cell>
          <cell r="N181">
            <v>0.09</v>
          </cell>
          <cell r="O181">
            <v>0.08</v>
          </cell>
          <cell r="P181">
            <v>7.0000000000000007E-2</v>
          </cell>
          <cell r="Q181">
            <v>7.0000000000000007E-2</v>
          </cell>
          <cell r="R181">
            <v>7.0000000000000007E-2</v>
          </cell>
          <cell r="S181">
            <v>7.0000000000000007E-2</v>
          </cell>
          <cell r="T181">
            <v>7.0000000000000007E-2</v>
          </cell>
          <cell r="U181">
            <v>7.0000000000000007E-2</v>
          </cell>
          <cell r="V181">
            <v>7.0000000000000007E-2</v>
          </cell>
          <cell r="W181">
            <v>7.0000000000000007E-2</v>
          </cell>
          <cell r="X181">
            <v>7.0000000000000007E-2</v>
          </cell>
          <cell r="Y181">
            <v>7.0000000000000007E-2</v>
          </cell>
          <cell r="Z181">
            <v>7.0000000000000007E-2</v>
          </cell>
          <cell r="AA181">
            <v>0.06</v>
          </cell>
          <cell r="AB181">
            <v>0.06</v>
          </cell>
          <cell r="AC181">
            <v>0.06</v>
          </cell>
          <cell r="AD181">
            <v>0.06</v>
          </cell>
          <cell r="AE181">
            <v>0.06</v>
          </cell>
          <cell r="AF181">
            <v>0.06</v>
          </cell>
          <cell r="AG181">
            <v>0.06</v>
          </cell>
          <cell r="AH181">
            <v>0.06</v>
          </cell>
          <cell r="AI181">
            <v>0.06</v>
          </cell>
          <cell r="AJ181">
            <v>0.06</v>
          </cell>
        </row>
        <row r="182">
          <cell r="C182" t="str">
            <v>Utility-scale Battery - Li [Energy] - ITC</v>
          </cell>
          <cell r="D182">
            <v>4.26</v>
          </cell>
          <cell r="E182">
            <v>4.2699999999999996</v>
          </cell>
          <cell r="F182">
            <v>4.29</v>
          </cell>
          <cell r="G182">
            <v>4.08</v>
          </cell>
          <cell r="H182">
            <v>3.85</v>
          </cell>
          <cell r="I182">
            <v>3.65</v>
          </cell>
          <cell r="J182">
            <v>3.43</v>
          </cell>
          <cell r="K182">
            <v>3.19</v>
          </cell>
          <cell r="L182">
            <v>3.03</v>
          </cell>
          <cell r="M182">
            <v>2.87</v>
          </cell>
          <cell r="N182">
            <v>2.71</v>
          </cell>
          <cell r="O182">
            <v>2.5499999999999998</v>
          </cell>
          <cell r="P182">
            <v>2.39</v>
          </cell>
          <cell r="Q182">
            <v>2.36</v>
          </cell>
          <cell r="R182">
            <v>2.34</v>
          </cell>
          <cell r="S182">
            <v>2.2999999999999998</v>
          </cell>
          <cell r="T182">
            <v>2.2799999999999998</v>
          </cell>
          <cell r="U182">
            <v>2.25</v>
          </cell>
          <cell r="V182">
            <v>2.21</v>
          </cell>
          <cell r="W182">
            <v>2.19</v>
          </cell>
          <cell r="X182">
            <v>2.15</v>
          </cell>
          <cell r="Y182">
            <v>2.13</v>
          </cell>
          <cell r="Z182">
            <v>2.1</v>
          </cell>
          <cell r="AA182">
            <v>2.06</v>
          </cell>
          <cell r="AB182">
            <v>2.04</v>
          </cell>
          <cell r="AC182">
            <v>2</v>
          </cell>
          <cell r="AD182">
            <v>1.98</v>
          </cell>
          <cell r="AE182">
            <v>1.94</v>
          </cell>
          <cell r="AF182">
            <v>1.91</v>
          </cell>
          <cell r="AG182">
            <v>1.89</v>
          </cell>
          <cell r="AH182">
            <v>1.85</v>
          </cell>
          <cell r="AI182">
            <v>1.83</v>
          </cell>
          <cell r="AJ182">
            <v>1.8</v>
          </cell>
        </row>
        <row r="183">
          <cell r="C183" t="str">
            <v>BTM Battery - Li [Capacity]</v>
          </cell>
          <cell r="D183">
            <v>3.31</v>
          </cell>
          <cell r="E183">
            <v>3.34</v>
          </cell>
          <cell r="F183">
            <v>3.38</v>
          </cell>
          <cell r="G183">
            <v>3.24</v>
          </cell>
          <cell r="H183">
            <v>3.08</v>
          </cell>
          <cell r="I183">
            <v>2.94</v>
          </cell>
          <cell r="J183">
            <v>2.78</v>
          </cell>
          <cell r="K183">
            <v>2.6</v>
          </cell>
          <cell r="L183">
            <v>2.48</v>
          </cell>
          <cell r="M183">
            <v>2.36</v>
          </cell>
          <cell r="N183">
            <v>2.23</v>
          </cell>
          <cell r="O183">
            <v>2.1</v>
          </cell>
          <cell r="P183">
            <v>1.97</v>
          </cell>
          <cell r="Q183">
            <v>1.94</v>
          </cell>
          <cell r="R183">
            <v>1.93</v>
          </cell>
          <cell r="S183">
            <v>1.91</v>
          </cell>
          <cell r="T183">
            <v>1.89</v>
          </cell>
          <cell r="U183">
            <v>1.87</v>
          </cell>
          <cell r="V183">
            <v>1.84</v>
          </cell>
          <cell r="W183">
            <v>1.82</v>
          </cell>
          <cell r="X183">
            <v>1.8</v>
          </cell>
          <cell r="Y183">
            <v>1.78</v>
          </cell>
          <cell r="Z183">
            <v>1.75</v>
          </cell>
          <cell r="AA183">
            <v>1.72</v>
          </cell>
          <cell r="AB183">
            <v>1.71</v>
          </cell>
          <cell r="AC183">
            <v>1.68</v>
          </cell>
          <cell r="AD183">
            <v>1.66</v>
          </cell>
          <cell r="AE183">
            <v>1.63</v>
          </cell>
          <cell r="AF183">
            <v>1.61</v>
          </cell>
          <cell r="AG183">
            <v>1.59</v>
          </cell>
          <cell r="AH183">
            <v>1.56</v>
          </cell>
          <cell r="AI183">
            <v>1.55</v>
          </cell>
          <cell r="AJ183">
            <v>1.52</v>
          </cell>
        </row>
        <row r="184">
          <cell r="C184" t="str">
            <v>BTM Battery - Li [Energy]</v>
          </cell>
          <cell r="D184">
            <v>9.3000000000000007</v>
          </cell>
          <cell r="E184">
            <v>9.33</v>
          </cell>
          <cell r="F184">
            <v>9.3699999999999992</v>
          </cell>
          <cell r="G184">
            <v>8.9600000000000009</v>
          </cell>
          <cell r="H184">
            <v>8.5</v>
          </cell>
          <cell r="I184">
            <v>8.09</v>
          </cell>
          <cell r="J184">
            <v>7.65</v>
          </cell>
          <cell r="K184">
            <v>7.16</v>
          </cell>
          <cell r="L184">
            <v>6.84</v>
          </cell>
          <cell r="M184">
            <v>6.52</v>
          </cell>
          <cell r="N184">
            <v>6.19</v>
          </cell>
          <cell r="O184">
            <v>5.86</v>
          </cell>
          <cell r="P184">
            <v>5.53</v>
          </cell>
          <cell r="Q184">
            <v>5.46</v>
          </cell>
          <cell r="R184">
            <v>5.41</v>
          </cell>
          <cell r="S184">
            <v>5.34</v>
          </cell>
          <cell r="T184">
            <v>5.3</v>
          </cell>
          <cell r="U184">
            <v>5.23</v>
          </cell>
          <cell r="V184">
            <v>5.15</v>
          </cell>
          <cell r="W184">
            <v>5.0999999999999996</v>
          </cell>
          <cell r="X184">
            <v>5.03</v>
          </cell>
          <cell r="Y184">
            <v>4.9800000000000004</v>
          </cell>
          <cell r="Z184">
            <v>4.91</v>
          </cell>
          <cell r="AA184">
            <v>4.83</v>
          </cell>
          <cell r="AB184">
            <v>4.78</v>
          </cell>
          <cell r="AC184">
            <v>4.71</v>
          </cell>
          <cell r="AD184">
            <v>4.66</v>
          </cell>
          <cell r="AE184">
            <v>4.59</v>
          </cell>
          <cell r="AF184">
            <v>4.51</v>
          </cell>
          <cell r="AG184">
            <v>4.46</v>
          </cell>
          <cell r="AH184">
            <v>4.3899999999999997</v>
          </cell>
          <cell r="AI184">
            <v>4.34</v>
          </cell>
          <cell r="AJ184">
            <v>4.2699999999999996</v>
          </cell>
        </row>
        <row r="185">
          <cell r="C185" t="str">
            <v>Flow Battery [Capacity]</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row>
        <row r="186">
          <cell r="C186" t="str">
            <v>Flow Battery [Energy]</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row>
        <row r="187">
          <cell r="C187" t="str">
            <v>Pumped Hydro Storage [Capacity]</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row>
        <row r="188">
          <cell r="C188" t="str">
            <v>Pumped Hydro Storage [Energy]</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row>
        <row r="189">
          <cell r="C189" t="str">
            <v>Geothermal</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row>
        <row r="190">
          <cell r="C190" t="str">
            <v>Biomass</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row>
        <row r="191">
          <cell r="C191" t="str">
            <v>Small Hydro</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row>
        <row r="192">
          <cell r="C192" t="str">
            <v>Gas - CCGT</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row>
        <row r="193">
          <cell r="C193" t="str">
            <v>Gas - CT - Frame</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row>
        <row r="194">
          <cell r="C194" t="str">
            <v>Gas - CT - Aero</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row>
        <row r="196">
          <cell r="C196" t="str">
            <v>Solar - Dist</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row>
        <row r="197">
          <cell r="C197" t="str">
            <v>Solar - Commercial</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row>
        <row r="198">
          <cell r="C198" t="str">
            <v>Solar - Tracking</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row>
        <row r="199">
          <cell r="C199" t="str">
            <v>Solar Thermal</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row>
        <row r="200">
          <cell r="C200" t="str">
            <v>Wind - Class2 (47% CF)</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row>
        <row r="201">
          <cell r="C201" t="str">
            <v>Wind - Class5 (41% CF)</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row>
        <row r="202">
          <cell r="C202" t="str">
            <v>Wind - Class6 (38% CF)</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row>
        <row r="203">
          <cell r="C203" t="str">
            <v>Wind - Class8 (30% CF)</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row>
        <row r="204">
          <cell r="C204" t="str">
            <v>Floating Offshore Wind - Class11 (48% CF)</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row>
        <row r="205">
          <cell r="C205" t="str">
            <v>Floating Offshore Wind - Class8 (51% CF)</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row>
        <row r="206">
          <cell r="C206" t="str">
            <v>Floating Offshore Wind - Morro Bay</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row>
        <row r="207">
          <cell r="C207" t="str">
            <v>Floating Offshore Wind - Diablo Canyon</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row>
        <row r="208">
          <cell r="C208" t="str">
            <v>Floating Offshore Wind - Humboldt</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row>
        <row r="209">
          <cell r="C209" t="str">
            <v>Floating Offshore Wind - Cape Mendocino</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row>
        <row r="210">
          <cell r="C210" t="str">
            <v>Floating Offshore Wind - Del Norte</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row>
        <row r="211">
          <cell r="C211" t="str">
            <v>Utility-scale Battery - Li [Capacity] - No ITC</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row>
        <row r="212">
          <cell r="C212" t="str">
            <v>Utility-scale Battery - Li [Energy] - No ITC</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row>
        <row r="213">
          <cell r="C213" t="str">
            <v>Utility-scale Battery - Li [Capacity] - ITC</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row>
        <row r="214">
          <cell r="C214" t="str">
            <v>Utility-scale Battery - Li [Energy] - ITC</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row>
        <row r="215">
          <cell r="C215" t="str">
            <v>BTM Battery - Li [Capacity]</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row>
        <row r="216">
          <cell r="C216" t="str">
            <v>BTM Battery - Li [Energy]</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row>
        <row r="217">
          <cell r="C217" t="str">
            <v>Flow Battery [Capacity]</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row>
        <row r="218">
          <cell r="C218" t="str">
            <v>Flow Battery [Energy]</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row>
        <row r="219">
          <cell r="C219" t="str">
            <v>Pumped Hydro Storage [Capacity]</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row>
        <row r="220">
          <cell r="C220" t="str">
            <v>Pumped Hydro Storage [Energy]</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row>
        <row r="221">
          <cell r="C221" t="str">
            <v>Geothermal</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row>
        <row r="222">
          <cell r="C222" t="str">
            <v>Biomass</v>
          </cell>
          <cell r="D222">
            <v>4.7300000000000004</v>
          </cell>
          <cell r="E222">
            <v>4.7300000000000004</v>
          </cell>
          <cell r="F222">
            <v>4.7300000000000004</v>
          </cell>
          <cell r="G222">
            <v>4.7300000000000004</v>
          </cell>
          <cell r="H222">
            <v>4.7300000000000004</v>
          </cell>
          <cell r="I222">
            <v>4.7300000000000004</v>
          </cell>
          <cell r="J222">
            <v>4.7300000000000004</v>
          </cell>
          <cell r="K222">
            <v>4.7300000000000004</v>
          </cell>
          <cell r="L222">
            <v>4.7300000000000004</v>
          </cell>
          <cell r="M222">
            <v>4.7300000000000004</v>
          </cell>
          <cell r="N222">
            <v>4.7300000000000004</v>
          </cell>
          <cell r="O222">
            <v>4.7300000000000004</v>
          </cell>
          <cell r="P222">
            <v>4.7300000000000004</v>
          </cell>
          <cell r="Q222">
            <v>4.7300000000000004</v>
          </cell>
          <cell r="R222">
            <v>4.7300000000000004</v>
          </cell>
          <cell r="S222">
            <v>4.7300000000000004</v>
          </cell>
          <cell r="T222">
            <v>4.7300000000000004</v>
          </cell>
          <cell r="U222">
            <v>4.7300000000000004</v>
          </cell>
          <cell r="V222">
            <v>4.7300000000000004</v>
          </cell>
          <cell r="W222">
            <v>4.7300000000000004</v>
          </cell>
          <cell r="X222">
            <v>4.7300000000000004</v>
          </cell>
          <cell r="Y222">
            <v>4.7300000000000004</v>
          </cell>
          <cell r="Z222">
            <v>4.7300000000000004</v>
          </cell>
          <cell r="AA222">
            <v>4.7300000000000004</v>
          </cell>
          <cell r="AB222">
            <v>4.7300000000000004</v>
          </cell>
          <cell r="AC222">
            <v>4.7300000000000004</v>
          </cell>
          <cell r="AD222">
            <v>4.7300000000000004</v>
          </cell>
          <cell r="AE222">
            <v>4.7300000000000004</v>
          </cell>
          <cell r="AF222">
            <v>4.7300000000000004</v>
          </cell>
          <cell r="AG222">
            <v>4.7300000000000004</v>
          </cell>
          <cell r="AH222">
            <v>4.7300000000000004</v>
          </cell>
          <cell r="AI222">
            <v>4.7300000000000004</v>
          </cell>
          <cell r="AJ222">
            <v>4.7300000000000004</v>
          </cell>
        </row>
        <row r="223">
          <cell r="C223" t="str">
            <v>Small Hydro</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row>
        <row r="224">
          <cell r="C224" t="str">
            <v>Gas - CCGT</v>
          </cell>
          <cell r="D224">
            <v>2.16</v>
          </cell>
          <cell r="E224">
            <v>2.16</v>
          </cell>
          <cell r="F224">
            <v>2.16</v>
          </cell>
          <cell r="G224">
            <v>2.16</v>
          </cell>
          <cell r="H224">
            <v>2.16</v>
          </cell>
          <cell r="I224">
            <v>2.16</v>
          </cell>
          <cell r="J224">
            <v>2.16</v>
          </cell>
          <cell r="K224">
            <v>2.16</v>
          </cell>
          <cell r="L224">
            <v>2.16</v>
          </cell>
          <cell r="M224">
            <v>2.16</v>
          </cell>
          <cell r="N224">
            <v>2.16</v>
          </cell>
          <cell r="O224">
            <v>2.16</v>
          </cell>
          <cell r="P224">
            <v>2.16</v>
          </cell>
          <cell r="Q224">
            <v>2.16</v>
          </cell>
          <cell r="R224">
            <v>2.16</v>
          </cell>
          <cell r="S224">
            <v>2.16</v>
          </cell>
          <cell r="T224">
            <v>2.16</v>
          </cell>
          <cell r="U224">
            <v>2.16</v>
          </cell>
          <cell r="V224">
            <v>2.16</v>
          </cell>
          <cell r="W224">
            <v>2.16</v>
          </cell>
          <cell r="X224">
            <v>2.16</v>
          </cell>
          <cell r="Y224">
            <v>2.16</v>
          </cell>
          <cell r="Z224">
            <v>2.16</v>
          </cell>
          <cell r="AA224">
            <v>2.16</v>
          </cell>
          <cell r="AB224">
            <v>2.16</v>
          </cell>
          <cell r="AC224">
            <v>2.16</v>
          </cell>
          <cell r="AD224">
            <v>2.16</v>
          </cell>
          <cell r="AE224">
            <v>2.16</v>
          </cell>
          <cell r="AF224">
            <v>2.16</v>
          </cell>
          <cell r="AG224">
            <v>2.16</v>
          </cell>
          <cell r="AH224">
            <v>2.16</v>
          </cell>
          <cell r="AI224">
            <v>2.16</v>
          </cell>
          <cell r="AJ224">
            <v>2.16</v>
          </cell>
        </row>
        <row r="225">
          <cell r="C225" t="str">
            <v>Gas - CT - Frame</v>
          </cell>
          <cell r="D225">
            <v>4.5</v>
          </cell>
          <cell r="E225">
            <v>4.5</v>
          </cell>
          <cell r="F225">
            <v>4.5</v>
          </cell>
          <cell r="G225">
            <v>4.5</v>
          </cell>
          <cell r="H225">
            <v>4.5</v>
          </cell>
          <cell r="I225">
            <v>4.5</v>
          </cell>
          <cell r="J225">
            <v>4.5</v>
          </cell>
          <cell r="K225">
            <v>4.5</v>
          </cell>
          <cell r="L225">
            <v>4.5</v>
          </cell>
          <cell r="M225">
            <v>4.5</v>
          </cell>
          <cell r="N225">
            <v>4.5</v>
          </cell>
          <cell r="O225">
            <v>4.5</v>
          </cell>
          <cell r="P225">
            <v>4.5</v>
          </cell>
          <cell r="Q225">
            <v>4.5</v>
          </cell>
          <cell r="R225">
            <v>4.5</v>
          </cell>
          <cell r="S225">
            <v>4.5</v>
          </cell>
          <cell r="T225">
            <v>4.5</v>
          </cell>
          <cell r="U225">
            <v>4.5</v>
          </cell>
          <cell r="V225">
            <v>4.5</v>
          </cell>
          <cell r="W225">
            <v>4.5</v>
          </cell>
          <cell r="X225">
            <v>4.5</v>
          </cell>
          <cell r="Y225">
            <v>4.5</v>
          </cell>
          <cell r="Z225">
            <v>4.5</v>
          </cell>
          <cell r="AA225">
            <v>4.5</v>
          </cell>
          <cell r="AB225">
            <v>4.5</v>
          </cell>
          <cell r="AC225">
            <v>4.5</v>
          </cell>
          <cell r="AD225">
            <v>4.5</v>
          </cell>
          <cell r="AE225">
            <v>4.5</v>
          </cell>
          <cell r="AF225">
            <v>4.5</v>
          </cell>
          <cell r="AG225">
            <v>4.5</v>
          </cell>
          <cell r="AH225">
            <v>4.5</v>
          </cell>
          <cell r="AI225">
            <v>4.5</v>
          </cell>
          <cell r="AJ225">
            <v>4.5</v>
          </cell>
        </row>
        <row r="226">
          <cell r="C226" t="str">
            <v>Gas - CT - Aero</v>
          </cell>
          <cell r="D226">
            <v>4.5</v>
          </cell>
          <cell r="E226">
            <v>4.5</v>
          </cell>
          <cell r="F226">
            <v>4.5</v>
          </cell>
          <cell r="G226">
            <v>4.5</v>
          </cell>
          <cell r="H226">
            <v>4.5</v>
          </cell>
          <cell r="I226">
            <v>4.5</v>
          </cell>
          <cell r="J226">
            <v>4.5</v>
          </cell>
          <cell r="K226">
            <v>4.5</v>
          </cell>
          <cell r="L226">
            <v>4.5</v>
          </cell>
          <cell r="M226">
            <v>4.5</v>
          </cell>
          <cell r="N226">
            <v>4.5</v>
          </cell>
          <cell r="O226">
            <v>4.5</v>
          </cell>
          <cell r="P226">
            <v>4.5</v>
          </cell>
          <cell r="Q226">
            <v>4.5</v>
          </cell>
          <cell r="R226">
            <v>4.5</v>
          </cell>
          <cell r="S226">
            <v>4.5</v>
          </cell>
          <cell r="T226">
            <v>4.5</v>
          </cell>
          <cell r="U226">
            <v>4.5</v>
          </cell>
          <cell r="V226">
            <v>4.5</v>
          </cell>
          <cell r="W226">
            <v>4.5</v>
          </cell>
          <cell r="X226">
            <v>4.5</v>
          </cell>
          <cell r="Y226">
            <v>4.5</v>
          </cell>
          <cell r="Z226">
            <v>4.5</v>
          </cell>
          <cell r="AA226">
            <v>4.5</v>
          </cell>
          <cell r="AB226">
            <v>4.5</v>
          </cell>
          <cell r="AC226">
            <v>4.5</v>
          </cell>
          <cell r="AD226">
            <v>4.5</v>
          </cell>
          <cell r="AE226">
            <v>4.5</v>
          </cell>
          <cell r="AF226">
            <v>4.5</v>
          </cell>
          <cell r="AG226">
            <v>4.5</v>
          </cell>
          <cell r="AH226">
            <v>4.5</v>
          </cell>
          <cell r="AI226">
            <v>4.5</v>
          </cell>
          <cell r="AJ226">
            <v>4.5</v>
          </cell>
        </row>
        <row r="227">
          <cell r="C227" t="str">
            <v>Solar - Dist</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row>
        <row r="228">
          <cell r="C228" t="str">
            <v>Solar - Commercial</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row>
        <row r="229">
          <cell r="C229" t="str">
            <v>Solar - Tracking</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row>
        <row r="230">
          <cell r="C230" t="str">
            <v>Solar Thermal</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row>
        <row r="231">
          <cell r="C231" t="str">
            <v>Wind - Class2 (47% CF)</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row>
        <row r="232">
          <cell r="C232" t="str">
            <v>Wind - Class5 (41% CF)</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row>
        <row r="233">
          <cell r="C233" t="str">
            <v>Wind - Class6 (38% CF)</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row>
        <row r="234">
          <cell r="C234" t="str">
            <v>Wind - Class8 (30% CF)</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row>
        <row r="235">
          <cell r="C235" t="str">
            <v>Floating Offshore Wind - Class11 (48% CF)</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row>
        <row r="236">
          <cell r="C236" t="str">
            <v>Floating Offshore Wind - Class8 (51% CF)</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row>
        <row r="237">
          <cell r="C237" t="str">
            <v>Floating Offshore Wind - Morro Bay</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row>
        <row r="238">
          <cell r="C238" t="str">
            <v>Floating Offshore Wind - Diablo Canyon</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row>
        <row r="239">
          <cell r="C239" t="str">
            <v>Floating Offshore Wind - Humboldt</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row>
        <row r="240">
          <cell r="C240" t="str">
            <v>Floating Offshore Wind - Cape Mendocino</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row>
        <row r="241">
          <cell r="C241" t="str">
            <v>Floating Offshore Wind - Del Norte</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row>
        <row r="242">
          <cell r="C242" t="str">
            <v>Utility-scale Battery - Li [Capacity] - No ITC</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row>
        <row r="243">
          <cell r="C243" t="str">
            <v>Utility-scale Battery - Li [Energy] - No ITC</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row>
        <row r="244">
          <cell r="C244" t="str">
            <v>Utility-scale Battery - Li [Capacity] - ITC</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row>
        <row r="245">
          <cell r="C245" t="str">
            <v>Utility-scale Battery - Li [Energy] - ITC</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row>
        <row r="246">
          <cell r="C246" t="str">
            <v>BTM Battery - Li [Capacity]</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row>
        <row r="247">
          <cell r="C247" t="str">
            <v>BTM Battery - Li [Energy]</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row>
        <row r="248">
          <cell r="C248" t="str">
            <v>Flow Battery [Capacity]</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row>
        <row r="249">
          <cell r="C249" t="str">
            <v>Flow Battery [Energy]</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row>
        <row r="250">
          <cell r="C250" t="str">
            <v>Pumped Hydro Storage [Capacity]</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row>
        <row r="251">
          <cell r="C251" t="str">
            <v>Pumped Hydro Storage [Energy]</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row>
        <row r="252">
          <cell r="C252" t="str">
            <v>Geothermal</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row>
        <row r="253">
          <cell r="C253" t="str">
            <v>Biomass</v>
          </cell>
          <cell r="D253">
            <v>31.59</v>
          </cell>
          <cell r="E253">
            <v>31.59</v>
          </cell>
          <cell r="F253">
            <v>31.59</v>
          </cell>
          <cell r="G253">
            <v>31.59</v>
          </cell>
          <cell r="H253">
            <v>31.59</v>
          </cell>
          <cell r="I253">
            <v>31.59</v>
          </cell>
          <cell r="J253">
            <v>31.59</v>
          </cell>
          <cell r="K253">
            <v>31.59</v>
          </cell>
          <cell r="L253">
            <v>31.59</v>
          </cell>
          <cell r="M253">
            <v>31.59</v>
          </cell>
          <cell r="N253">
            <v>31.59</v>
          </cell>
          <cell r="O253">
            <v>31.59</v>
          </cell>
          <cell r="P253">
            <v>31.59</v>
          </cell>
          <cell r="Q253">
            <v>31.59</v>
          </cell>
          <cell r="R253">
            <v>31.59</v>
          </cell>
          <cell r="S253">
            <v>31.59</v>
          </cell>
          <cell r="T253">
            <v>31.59</v>
          </cell>
          <cell r="U253">
            <v>31.59</v>
          </cell>
          <cell r="V253">
            <v>31.59</v>
          </cell>
          <cell r="W253">
            <v>31.59</v>
          </cell>
          <cell r="X253">
            <v>31.59</v>
          </cell>
          <cell r="Y253">
            <v>31.59</v>
          </cell>
          <cell r="Z253">
            <v>31.59</v>
          </cell>
          <cell r="AA253">
            <v>31.59</v>
          </cell>
          <cell r="AB253">
            <v>31.59</v>
          </cell>
          <cell r="AC253">
            <v>31.59</v>
          </cell>
          <cell r="AD253">
            <v>31.59</v>
          </cell>
          <cell r="AE253">
            <v>31.59</v>
          </cell>
          <cell r="AF253">
            <v>31.59</v>
          </cell>
          <cell r="AG253">
            <v>31.59</v>
          </cell>
          <cell r="AH253">
            <v>31.59</v>
          </cell>
          <cell r="AI253">
            <v>31.59</v>
          </cell>
          <cell r="AJ253">
            <v>31.59</v>
          </cell>
        </row>
        <row r="254">
          <cell r="C254" t="str">
            <v>Small Hydro</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row>
        <row r="255">
          <cell r="C255" t="str">
            <v>Gas - CCGT</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row>
        <row r="256">
          <cell r="C256" t="str">
            <v>Gas - CT - Frame</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row>
        <row r="257">
          <cell r="C257" t="str">
            <v>Gas - CT - Aero</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row>
        <row r="258">
          <cell r="C258" t="str">
            <v>Solar - Dist</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row>
        <row r="259">
          <cell r="C259" t="str">
            <v>Solar - Commercial</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row>
        <row r="260">
          <cell r="C260" t="str">
            <v>Solar - Tracking</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row>
        <row r="261">
          <cell r="C261" t="str">
            <v>Solar Thermal</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row>
        <row r="262">
          <cell r="C262" t="str">
            <v>Wind - Class2 (47% CF)</v>
          </cell>
          <cell r="D262">
            <v>-19.55</v>
          </cell>
          <cell r="E262">
            <v>-19.55</v>
          </cell>
          <cell r="F262">
            <v>-19.54</v>
          </cell>
          <cell r="G262">
            <v>-15.65</v>
          </cell>
          <cell r="H262">
            <v>-11.75</v>
          </cell>
          <cell r="I262">
            <v>-7.83</v>
          </cell>
          <cell r="J262">
            <v>-11.74</v>
          </cell>
          <cell r="K262">
            <v>-11.82</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row>
        <row r="263">
          <cell r="C263" t="str">
            <v>Wind - Class5 (41% CF)</v>
          </cell>
          <cell r="D263">
            <v>-19.55</v>
          </cell>
          <cell r="E263">
            <v>-19.55</v>
          </cell>
          <cell r="F263">
            <v>-19.54</v>
          </cell>
          <cell r="G263">
            <v>-15.65</v>
          </cell>
          <cell r="H263">
            <v>-11.75</v>
          </cell>
          <cell r="I263">
            <v>-7.83</v>
          </cell>
          <cell r="J263">
            <v>-11.74</v>
          </cell>
          <cell r="K263">
            <v>-11.82</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row>
        <row r="264">
          <cell r="C264" t="str">
            <v>Wind - Class6 (38% CF)</v>
          </cell>
          <cell r="D264">
            <v>-19.55</v>
          </cell>
          <cell r="E264">
            <v>-19.55</v>
          </cell>
          <cell r="F264">
            <v>-19.54</v>
          </cell>
          <cell r="G264">
            <v>-15.65</v>
          </cell>
          <cell r="H264">
            <v>-11.75</v>
          </cell>
          <cell r="I264">
            <v>-7.83</v>
          </cell>
          <cell r="J264">
            <v>-11.74</v>
          </cell>
          <cell r="K264">
            <v>-11.82</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row>
        <row r="265">
          <cell r="C265" t="str">
            <v>Wind - Class8 (30% CF)</v>
          </cell>
          <cell r="D265">
            <v>-19.55</v>
          </cell>
          <cell r="E265">
            <v>-19.55</v>
          </cell>
          <cell r="F265">
            <v>-19.54</v>
          </cell>
          <cell r="G265">
            <v>-15.65</v>
          </cell>
          <cell r="H265">
            <v>-11.75</v>
          </cell>
          <cell r="I265">
            <v>-7.83</v>
          </cell>
          <cell r="J265">
            <v>-11.74</v>
          </cell>
          <cell r="K265">
            <v>-11.82</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row>
        <row r="266">
          <cell r="C266" t="str">
            <v>Floating Offshore Wind - Class11 (48% CF)</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row>
        <row r="267">
          <cell r="C267" t="str">
            <v>Floating Offshore Wind - Class8 (51% CF)</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row>
        <row r="268">
          <cell r="C268" t="str">
            <v>Floating Offshore Wind - Morro Bay</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row>
        <row r="269">
          <cell r="C269" t="str">
            <v>Floating Offshore Wind - Diablo Canyon</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row>
        <row r="270">
          <cell r="C270" t="str">
            <v>Floating Offshore Wind - Humboldt</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row>
        <row r="271">
          <cell r="C271" t="str">
            <v>Floating Offshore Wind - Cape Mendocino</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row>
        <row r="272">
          <cell r="C272" t="str">
            <v>Floating Offshore Wind - Del Norte</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row>
        <row r="273">
          <cell r="C273" t="str">
            <v>Utility-scale Battery - Li [Capacity] - No ITC</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row>
        <row r="274">
          <cell r="C274" t="str">
            <v>Utility-scale Battery - Li [Energy] - No ITC</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row>
        <row r="275">
          <cell r="C275" t="str">
            <v>Utility-scale Battery - Li [Capacity] - ITC</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row>
        <row r="276">
          <cell r="C276" t="str">
            <v>Utility-scale Battery - Li [Energy] - ITC</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row>
        <row r="277">
          <cell r="C277" t="str">
            <v>BTM Battery - Li [Capacity]</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row>
        <row r="278">
          <cell r="C278" t="str">
            <v>BTM Battery - Li [Energy]</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row>
        <row r="279">
          <cell r="C279" t="str">
            <v>Flow Battery [Capacity]</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row>
        <row r="280">
          <cell r="C280" t="str">
            <v>Flow Battery [Energy]</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row>
        <row r="281">
          <cell r="C281" t="str">
            <v>Pumped Hydro Storage [Capacity]</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row>
        <row r="282">
          <cell r="C282" t="str">
            <v>Pumped Hydro Storage [Energy]</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row>
        <row r="283">
          <cell r="C283" t="str">
            <v>Geothermal</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row>
        <row r="284">
          <cell r="C284" t="str">
            <v>Biomass</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row>
        <row r="285">
          <cell r="C285" t="str">
            <v>Small Hydro</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row>
        <row r="286">
          <cell r="C286" t="str">
            <v>Gas - CCGT</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row>
        <row r="287">
          <cell r="C287" t="str">
            <v>Gas - CT - Frame</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row>
        <row r="288">
          <cell r="C288" t="str">
            <v>Gas - CT - Aero</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row>
        <row r="353">
          <cell r="C353" t="str">
            <v>Solar - Dist</v>
          </cell>
          <cell r="D353">
            <v>158.37</v>
          </cell>
          <cell r="E353">
            <v>147.02000000000001</v>
          </cell>
          <cell r="F353">
            <v>139.66999999999999</v>
          </cell>
          <cell r="G353">
            <v>132.35000000000002</v>
          </cell>
          <cell r="H353">
            <v>125.03999999999998</v>
          </cell>
          <cell r="I353">
            <v>119.68</v>
          </cell>
          <cell r="J353">
            <v>105.56</v>
          </cell>
          <cell r="K353">
            <v>100.28999999999999</v>
          </cell>
          <cell r="L353">
            <v>144.47</v>
          </cell>
          <cell r="M353">
            <v>136.09</v>
          </cell>
          <cell r="N353">
            <v>125.63999999999999</v>
          </cell>
          <cell r="O353">
            <v>114.91000000000001</v>
          </cell>
          <cell r="P353">
            <v>103.91000000000001</v>
          </cell>
          <cell r="Q353">
            <v>102.82000000000001</v>
          </cell>
          <cell r="R353">
            <v>101.74000000000001</v>
          </cell>
          <cell r="S353">
            <v>100.65</v>
          </cell>
          <cell r="T353">
            <v>99.57</v>
          </cell>
          <cell r="U353">
            <v>98.48</v>
          </cell>
          <cell r="V353">
            <v>97.410000000000011</v>
          </cell>
          <cell r="W353">
            <v>96.320000000000007</v>
          </cell>
          <cell r="X353">
            <v>95.240000000000009</v>
          </cell>
          <cell r="Y353">
            <v>94.15</v>
          </cell>
          <cell r="Z353">
            <v>93.070000000000007</v>
          </cell>
          <cell r="AA353">
            <v>91.980000000000018</v>
          </cell>
          <cell r="AB353">
            <v>90.91</v>
          </cell>
          <cell r="AC353">
            <v>89.820000000000007</v>
          </cell>
          <cell r="AD353">
            <v>88.740000000000009</v>
          </cell>
          <cell r="AE353">
            <v>87.65</v>
          </cell>
          <cell r="AF353">
            <v>86.570000000000007</v>
          </cell>
          <cell r="AG353">
            <v>85.48</v>
          </cell>
          <cell r="AH353">
            <v>84.41</v>
          </cell>
          <cell r="AI353">
            <v>83.320000000000007</v>
          </cell>
          <cell r="AJ353">
            <v>82.240000000000009</v>
          </cell>
        </row>
        <row r="354">
          <cell r="C354" t="str">
            <v>Solar - Commercial</v>
          </cell>
          <cell r="D354">
            <v>108.2</v>
          </cell>
          <cell r="E354">
            <v>93.58</v>
          </cell>
          <cell r="F354">
            <v>90.39</v>
          </cell>
          <cell r="G354">
            <v>87.19</v>
          </cell>
          <cell r="H354">
            <v>84.01</v>
          </cell>
          <cell r="I354">
            <v>82.15</v>
          </cell>
          <cell r="J354">
            <v>74.180000000000007</v>
          </cell>
          <cell r="K354">
            <v>72.38</v>
          </cell>
          <cell r="L354">
            <v>92.8</v>
          </cell>
          <cell r="M354">
            <v>90.86999999999999</v>
          </cell>
          <cell r="N354">
            <v>87.55</v>
          </cell>
          <cell r="O354">
            <v>84.089999999999989</v>
          </cell>
          <cell r="P354">
            <v>80.53</v>
          </cell>
          <cell r="Q354">
            <v>79.73</v>
          </cell>
          <cell r="R354">
            <v>78.919999999999987</v>
          </cell>
          <cell r="S354">
            <v>78.12</v>
          </cell>
          <cell r="T354">
            <v>77.329999999999984</v>
          </cell>
          <cell r="U354">
            <v>76.53</v>
          </cell>
          <cell r="V354">
            <v>75.72999999999999</v>
          </cell>
          <cell r="W354">
            <v>74.94</v>
          </cell>
          <cell r="X354">
            <v>74.140000000000015</v>
          </cell>
          <cell r="Y354">
            <v>73.34</v>
          </cell>
          <cell r="Z354">
            <v>72.53</v>
          </cell>
          <cell r="AA354">
            <v>71.73</v>
          </cell>
          <cell r="AB354">
            <v>70.930000000000007</v>
          </cell>
          <cell r="AC354">
            <v>70.13000000000001</v>
          </cell>
          <cell r="AD354">
            <v>69.33</v>
          </cell>
          <cell r="AE354">
            <v>68.53</v>
          </cell>
          <cell r="AF354">
            <v>67.739999999999995</v>
          </cell>
          <cell r="AG354">
            <v>66.930000000000007</v>
          </cell>
          <cell r="AH354">
            <v>66.13000000000001</v>
          </cell>
          <cell r="AI354">
            <v>65.33</v>
          </cell>
          <cell r="AJ354">
            <v>64.53</v>
          </cell>
        </row>
        <row r="355">
          <cell r="C355" t="str">
            <v>Solar - Tracking</v>
          </cell>
          <cell r="D355">
            <v>78.42</v>
          </cell>
          <cell r="E355">
            <v>69.850000000000009</v>
          </cell>
          <cell r="F355">
            <v>68.02</v>
          </cell>
          <cell r="G355">
            <v>65.849999999999994</v>
          </cell>
          <cell r="H355">
            <v>63.660000000000011</v>
          </cell>
          <cell r="I355">
            <v>62.26</v>
          </cell>
          <cell r="J355">
            <v>57.889999999999993</v>
          </cell>
          <cell r="K355">
            <v>56.459999999999994</v>
          </cell>
          <cell r="L355">
            <v>68.58</v>
          </cell>
          <cell r="M355">
            <v>67.23</v>
          </cell>
          <cell r="N355">
            <v>65.06</v>
          </cell>
          <cell r="O355">
            <v>62.819999999999993</v>
          </cell>
          <cell r="P355">
            <v>60.51</v>
          </cell>
          <cell r="Q355">
            <v>60.080000000000005</v>
          </cell>
          <cell r="R355">
            <v>59.639999999999993</v>
          </cell>
          <cell r="S355">
            <v>59.2</v>
          </cell>
          <cell r="T355">
            <v>58.769999999999996</v>
          </cell>
          <cell r="U355">
            <v>58.33</v>
          </cell>
          <cell r="V355">
            <v>57.89</v>
          </cell>
          <cell r="W355">
            <v>57.459999999999994</v>
          </cell>
          <cell r="X355">
            <v>57.03</v>
          </cell>
          <cell r="Y355">
            <v>56.589999999999996</v>
          </cell>
          <cell r="Z355">
            <v>56.150000000000006</v>
          </cell>
          <cell r="AA355">
            <v>55.71</v>
          </cell>
          <cell r="AB355">
            <v>55.28</v>
          </cell>
          <cell r="AC355">
            <v>54.84</v>
          </cell>
          <cell r="AD355">
            <v>54.4</v>
          </cell>
          <cell r="AE355">
            <v>53.97</v>
          </cell>
          <cell r="AF355">
            <v>53.53</v>
          </cell>
          <cell r="AG355">
            <v>53.089999999999996</v>
          </cell>
          <cell r="AH355">
            <v>52.650000000000006</v>
          </cell>
          <cell r="AI355">
            <v>52.219999999999992</v>
          </cell>
          <cell r="AJ355">
            <v>51.77</v>
          </cell>
        </row>
        <row r="356">
          <cell r="C356" t="str">
            <v>Solar Thermal</v>
          </cell>
          <cell r="D356">
            <v>540.38</v>
          </cell>
          <cell r="E356">
            <v>518.69999999999993</v>
          </cell>
          <cell r="F356">
            <v>497.02000000000004</v>
          </cell>
          <cell r="G356">
            <v>475.33000000000004</v>
          </cell>
          <cell r="H356">
            <v>452.38000000000005</v>
          </cell>
          <cell r="I356">
            <v>442.74</v>
          </cell>
          <cell r="J356">
            <v>387.47999999999996</v>
          </cell>
          <cell r="K356">
            <v>380.21000000000004</v>
          </cell>
          <cell r="L356">
            <v>377.54999999999995</v>
          </cell>
          <cell r="M356">
            <v>375.22999999999996</v>
          </cell>
          <cell r="N356">
            <v>368.22999999999996</v>
          </cell>
          <cell r="O356">
            <v>361.7</v>
          </cell>
          <cell r="P356">
            <v>355.91999999999996</v>
          </cell>
          <cell r="Q356">
            <v>348.81999999999994</v>
          </cell>
          <cell r="R356">
            <v>342.46999999999997</v>
          </cell>
          <cell r="S356">
            <v>336.84999999999997</v>
          </cell>
          <cell r="T356">
            <v>331.76</v>
          </cell>
          <cell r="U356">
            <v>327.38999999999993</v>
          </cell>
          <cell r="V356">
            <v>323.46999999999997</v>
          </cell>
          <cell r="W356">
            <v>320.05999999999995</v>
          </cell>
          <cell r="X356">
            <v>317.15999999999997</v>
          </cell>
          <cell r="Y356">
            <v>314.62</v>
          </cell>
          <cell r="Z356">
            <v>312.43</v>
          </cell>
          <cell r="AA356">
            <v>310.51</v>
          </cell>
          <cell r="AB356">
            <v>308.86999999999995</v>
          </cell>
          <cell r="AC356">
            <v>307.47999999999996</v>
          </cell>
          <cell r="AD356">
            <v>306.2</v>
          </cell>
          <cell r="AE356">
            <v>304.97999999999996</v>
          </cell>
          <cell r="AF356">
            <v>303.91999999999996</v>
          </cell>
          <cell r="AG356">
            <v>302.77</v>
          </cell>
          <cell r="AH356">
            <v>301.64999999999998</v>
          </cell>
          <cell r="AI356">
            <v>300.44999999999993</v>
          </cell>
          <cell r="AJ356">
            <v>299.04999999999995</v>
          </cell>
        </row>
        <row r="357">
          <cell r="C357" t="str">
            <v>Wind - Class2 (47% CF)</v>
          </cell>
          <cell r="D357">
            <v>162.1</v>
          </cell>
          <cell r="E357">
            <v>160.24</v>
          </cell>
          <cell r="F357">
            <v>158.19</v>
          </cell>
          <cell r="G357">
            <v>151.25</v>
          </cell>
          <cell r="H357">
            <v>143.87</v>
          </cell>
          <cell r="I357">
            <v>143.21</v>
          </cell>
          <cell r="J357">
            <v>142.47</v>
          </cell>
          <cell r="K357">
            <v>125.17999999999999</v>
          </cell>
          <cell r="L357">
            <v>125.32</v>
          </cell>
          <cell r="M357">
            <v>125.32999999999998</v>
          </cell>
          <cell r="N357">
            <v>124.08</v>
          </cell>
          <cell r="O357">
            <v>122.72</v>
          </cell>
          <cell r="P357">
            <v>121.3</v>
          </cell>
          <cell r="Q357">
            <v>120.25</v>
          </cell>
          <cell r="R357">
            <v>119.21000000000001</v>
          </cell>
          <cell r="S357">
            <v>118.15</v>
          </cell>
          <cell r="T357">
            <v>117.11</v>
          </cell>
          <cell r="U357">
            <v>116.06</v>
          </cell>
          <cell r="V357">
            <v>115.01</v>
          </cell>
          <cell r="W357">
            <v>113.96</v>
          </cell>
          <cell r="X357">
            <v>112.89</v>
          </cell>
          <cell r="Y357">
            <v>111.84</v>
          </cell>
          <cell r="Z357">
            <v>110.78</v>
          </cell>
          <cell r="AA357">
            <v>109.72</v>
          </cell>
          <cell r="AB357">
            <v>108.64999999999999</v>
          </cell>
          <cell r="AC357">
            <v>107.59</v>
          </cell>
          <cell r="AD357">
            <v>106.53</v>
          </cell>
          <cell r="AE357">
            <v>105.46000000000001</v>
          </cell>
          <cell r="AF357">
            <v>104.39</v>
          </cell>
          <cell r="AG357">
            <v>103.32</v>
          </cell>
          <cell r="AH357">
            <v>102.25</v>
          </cell>
          <cell r="AI357">
            <v>101.18</v>
          </cell>
          <cell r="AJ357">
            <v>100.10000000000001</v>
          </cell>
        </row>
        <row r="358">
          <cell r="C358" t="str">
            <v>Wind - Class5 (41% CF)</v>
          </cell>
          <cell r="D358">
            <v>161.51</v>
          </cell>
          <cell r="E358">
            <v>159.85</v>
          </cell>
          <cell r="F358">
            <v>157.96</v>
          </cell>
          <cell r="G358">
            <v>151.17000000000002</v>
          </cell>
          <cell r="H358">
            <v>143.9</v>
          </cell>
          <cell r="I358">
            <v>143.32</v>
          </cell>
          <cell r="J358">
            <v>142.65</v>
          </cell>
          <cell r="K358">
            <v>125.36</v>
          </cell>
          <cell r="L358">
            <v>125.52000000000001</v>
          </cell>
          <cell r="M358">
            <v>125.51999999999998</v>
          </cell>
          <cell r="N358">
            <v>124.22</v>
          </cell>
          <cell r="O358">
            <v>122.81</v>
          </cell>
          <cell r="P358">
            <v>121.3</v>
          </cell>
          <cell r="Q358">
            <v>120.41</v>
          </cell>
          <cell r="R358">
            <v>119.53</v>
          </cell>
          <cell r="S358">
            <v>118.63</v>
          </cell>
          <cell r="T358">
            <v>117.73</v>
          </cell>
          <cell r="U358">
            <v>116.84</v>
          </cell>
          <cell r="V358">
            <v>115.94</v>
          </cell>
          <cell r="W358">
            <v>115.03999999999999</v>
          </cell>
          <cell r="X358">
            <v>114.13</v>
          </cell>
          <cell r="Y358">
            <v>113.22</v>
          </cell>
          <cell r="Z358">
            <v>112.31</v>
          </cell>
          <cell r="AA358">
            <v>111.4</v>
          </cell>
          <cell r="AB358">
            <v>110.47</v>
          </cell>
          <cell r="AC358">
            <v>109.55000000000001</v>
          </cell>
          <cell r="AD358">
            <v>108.63</v>
          </cell>
          <cell r="AE358">
            <v>107.71000000000001</v>
          </cell>
          <cell r="AF358">
            <v>106.78</v>
          </cell>
          <cell r="AG358">
            <v>105.84</v>
          </cell>
          <cell r="AH358">
            <v>104.9</v>
          </cell>
          <cell r="AI358">
            <v>103.97</v>
          </cell>
          <cell r="AJ358">
            <v>103.03</v>
          </cell>
        </row>
        <row r="359">
          <cell r="C359" t="str">
            <v>Wind - Class6 (38% CF)</v>
          </cell>
          <cell r="D359">
            <v>168.76999999999998</v>
          </cell>
          <cell r="E359">
            <v>167.95</v>
          </cell>
          <cell r="F359">
            <v>166.9</v>
          </cell>
          <cell r="G359">
            <v>160.53</v>
          </cell>
          <cell r="H359">
            <v>153.57</v>
          </cell>
          <cell r="I359">
            <v>153.9</v>
          </cell>
          <cell r="J359">
            <v>154.15</v>
          </cell>
          <cell r="K359">
            <v>135.79</v>
          </cell>
          <cell r="L359">
            <v>136.9</v>
          </cell>
          <cell r="M359">
            <v>137.88</v>
          </cell>
          <cell r="N359">
            <v>137.41999999999999</v>
          </cell>
          <cell r="O359">
            <v>136.86000000000001</v>
          </cell>
          <cell r="P359">
            <v>136.21</v>
          </cell>
          <cell r="Q359">
            <v>134.88</v>
          </cell>
          <cell r="R359">
            <v>133.54</v>
          </cell>
          <cell r="S359">
            <v>132.18</v>
          </cell>
          <cell r="T359">
            <v>130.82999999999998</v>
          </cell>
          <cell r="U359">
            <v>129.47999999999999</v>
          </cell>
          <cell r="V359">
            <v>128.12</v>
          </cell>
          <cell r="W359">
            <v>126.75</v>
          </cell>
          <cell r="X359">
            <v>125.37</v>
          </cell>
          <cell r="Y359">
            <v>123.99000000000001</v>
          </cell>
          <cell r="Z359">
            <v>122.61</v>
          </cell>
          <cell r="AA359">
            <v>121.22999999999999</v>
          </cell>
          <cell r="AB359">
            <v>119.82</v>
          </cell>
          <cell r="AC359">
            <v>118.43</v>
          </cell>
          <cell r="AD359">
            <v>117.03</v>
          </cell>
          <cell r="AE359">
            <v>115.62</v>
          </cell>
          <cell r="AF359">
            <v>114.21</v>
          </cell>
          <cell r="AG359">
            <v>112.78</v>
          </cell>
          <cell r="AH359">
            <v>111.36</v>
          </cell>
          <cell r="AI359">
            <v>109.93</v>
          </cell>
          <cell r="AJ359">
            <v>108.49</v>
          </cell>
        </row>
        <row r="360">
          <cell r="C360" t="str">
            <v>Wind - Class8 (30% CF)</v>
          </cell>
          <cell r="D360">
            <v>204.72000000000003</v>
          </cell>
          <cell r="E360">
            <v>203.5</v>
          </cell>
          <cell r="F360">
            <v>201.97</v>
          </cell>
          <cell r="G360">
            <v>193.64</v>
          </cell>
          <cell r="H360">
            <v>184.54</v>
          </cell>
          <cell r="I360">
            <v>184.76999999999998</v>
          </cell>
          <cell r="J360">
            <v>184.89</v>
          </cell>
          <cell r="K360">
            <v>161.36000000000001</v>
          </cell>
          <cell r="L360">
            <v>162.56</v>
          </cell>
          <cell r="M360">
            <v>163.59</v>
          </cell>
          <cell r="N360">
            <v>162.77999999999997</v>
          </cell>
          <cell r="O360">
            <v>161.81</v>
          </cell>
          <cell r="P360">
            <v>160.72</v>
          </cell>
          <cell r="Q360">
            <v>159.13</v>
          </cell>
          <cell r="R360">
            <v>157.53</v>
          </cell>
          <cell r="S360">
            <v>155.91999999999999</v>
          </cell>
          <cell r="T360">
            <v>154.30000000000001</v>
          </cell>
          <cell r="U360">
            <v>152.68</v>
          </cell>
          <cell r="V360">
            <v>151.05000000000001</v>
          </cell>
          <cell r="W360">
            <v>149.41</v>
          </cell>
          <cell r="X360">
            <v>147.75</v>
          </cell>
          <cell r="Y360">
            <v>146.1</v>
          </cell>
          <cell r="Z360">
            <v>144.43</v>
          </cell>
          <cell r="AA360">
            <v>142.76</v>
          </cell>
          <cell r="AB360">
            <v>141.07</v>
          </cell>
          <cell r="AC360">
            <v>139.38</v>
          </cell>
          <cell r="AD360">
            <v>137.68</v>
          </cell>
          <cell r="AE360">
            <v>135.97</v>
          </cell>
          <cell r="AF360">
            <v>134.26</v>
          </cell>
          <cell r="AG360">
            <v>132.53</v>
          </cell>
          <cell r="AH360">
            <v>130.80000000000001</v>
          </cell>
          <cell r="AI360">
            <v>129.06</v>
          </cell>
          <cell r="AJ360">
            <v>127.31</v>
          </cell>
        </row>
        <row r="361">
          <cell r="C361" t="str">
            <v>Floating Offshore Wind - Class11 (48% CF)</v>
          </cell>
          <cell r="D361">
            <v>303.18</v>
          </cell>
          <cell r="E361">
            <v>284.19</v>
          </cell>
          <cell r="F361">
            <v>266.72000000000003</v>
          </cell>
          <cell r="G361">
            <v>241.35999999999999</v>
          </cell>
          <cell r="H361">
            <v>218.54000000000002</v>
          </cell>
          <cell r="I361">
            <v>209.29</v>
          </cell>
          <cell r="J361">
            <v>200.69</v>
          </cell>
          <cell r="K361">
            <v>170.03</v>
          </cell>
          <cell r="L361">
            <v>166.66000000000003</v>
          </cell>
          <cell r="M361">
            <v>163.5</v>
          </cell>
          <cell r="N361">
            <v>158.31</v>
          </cell>
          <cell r="O361">
            <v>153.64000000000001</v>
          </cell>
          <cell r="P361">
            <v>214.27</v>
          </cell>
          <cell r="Q361">
            <v>205.63</v>
          </cell>
          <cell r="R361">
            <v>198.07</v>
          </cell>
          <cell r="S361">
            <v>191.51</v>
          </cell>
          <cell r="T361">
            <v>185.85999999999999</v>
          </cell>
          <cell r="U361">
            <v>181.01</v>
          </cell>
          <cell r="V361">
            <v>176.89</v>
          </cell>
          <cell r="W361">
            <v>173.39</v>
          </cell>
          <cell r="X361">
            <v>170.44</v>
          </cell>
          <cell r="Y361">
            <v>167.94</v>
          </cell>
          <cell r="Z361">
            <v>165.79000000000002</v>
          </cell>
          <cell r="AA361">
            <v>163.92000000000002</v>
          </cell>
          <cell r="AB361">
            <v>162.23000000000002</v>
          </cell>
          <cell r="AC361">
            <v>160.62</v>
          </cell>
          <cell r="AD361">
            <v>159</v>
          </cell>
          <cell r="AE361">
            <v>157.30000000000001</v>
          </cell>
          <cell r="AF361">
            <v>155.41</v>
          </cell>
          <cell r="AG361">
            <v>153.25</v>
          </cell>
          <cell r="AH361">
            <v>150.72</v>
          </cell>
          <cell r="AI361">
            <v>147.75</v>
          </cell>
          <cell r="AJ361">
            <v>144.22000000000003</v>
          </cell>
        </row>
        <row r="362">
          <cell r="C362" t="str">
            <v>Floating Offshore Wind - Class8 (51% CF)</v>
          </cell>
          <cell r="D362">
            <v>278.02</v>
          </cell>
          <cell r="E362">
            <v>260.59000000000003</v>
          </cell>
          <cell r="F362">
            <v>244.50000000000003</v>
          </cell>
          <cell r="G362">
            <v>221.05</v>
          </cell>
          <cell r="H362">
            <v>199.96</v>
          </cell>
          <cell r="I362">
            <v>191.51</v>
          </cell>
          <cell r="J362">
            <v>183.67</v>
          </cell>
          <cell r="K362">
            <v>155.19</v>
          </cell>
          <cell r="L362">
            <v>152.20000000000002</v>
          </cell>
          <cell r="M362">
            <v>149.41999999999999</v>
          </cell>
          <cell r="N362">
            <v>144.69</v>
          </cell>
          <cell r="O362">
            <v>140.46</v>
          </cell>
          <cell r="P362">
            <v>196.89</v>
          </cell>
          <cell r="Q362">
            <v>188.92</v>
          </cell>
          <cell r="R362">
            <v>181.95999999999998</v>
          </cell>
          <cell r="S362">
            <v>175.91</v>
          </cell>
          <cell r="T362">
            <v>170.71</v>
          </cell>
          <cell r="U362">
            <v>166.25</v>
          </cell>
          <cell r="V362">
            <v>162.46</v>
          </cell>
          <cell r="W362">
            <v>159.26</v>
          </cell>
          <cell r="X362">
            <v>156.54000000000002</v>
          </cell>
          <cell r="Y362">
            <v>154.25</v>
          </cell>
          <cell r="Z362">
            <v>152.29000000000002</v>
          </cell>
          <cell r="AA362">
            <v>150.58000000000001</v>
          </cell>
          <cell r="AB362">
            <v>149.04000000000002</v>
          </cell>
          <cell r="AC362">
            <v>147.57</v>
          </cell>
          <cell r="AD362">
            <v>146.10000000000002</v>
          </cell>
          <cell r="AE362">
            <v>144.53</v>
          </cell>
          <cell r="AF362">
            <v>142.80000000000001</v>
          </cell>
          <cell r="AG362">
            <v>140.81</v>
          </cell>
          <cell r="AH362">
            <v>138.47000000000003</v>
          </cell>
          <cell r="AI362">
            <v>135.72</v>
          </cell>
          <cell r="AJ362">
            <v>132.44</v>
          </cell>
        </row>
        <row r="363">
          <cell r="C363" t="str">
            <v>Floating Offshore Wind - Morro Bay</v>
          </cell>
          <cell r="D363">
            <v>318.77</v>
          </cell>
          <cell r="E363">
            <v>316.64</v>
          </cell>
          <cell r="F363">
            <v>282.83</v>
          </cell>
          <cell r="G363">
            <v>254.07</v>
          </cell>
          <cell r="H363">
            <v>231.83</v>
          </cell>
          <cell r="I363">
            <v>224.81000000000006</v>
          </cell>
          <cell r="J363">
            <v>219.47000000000003</v>
          </cell>
          <cell r="K363">
            <v>190.05</v>
          </cell>
          <cell r="L363">
            <v>190.18</v>
          </cell>
          <cell r="M363">
            <v>190.76</v>
          </cell>
          <cell r="N363">
            <v>188.74</v>
          </cell>
          <cell r="O363">
            <v>187.07999999999998</v>
          </cell>
          <cell r="P363">
            <v>266.74</v>
          </cell>
          <cell r="Q363">
            <v>261.64</v>
          </cell>
          <cell r="R363">
            <v>256.89</v>
          </cell>
          <cell r="S363">
            <v>252.48</v>
          </cell>
          <cell r="T363">
            <v>248.35</v>
          </cell>
          <cell r="U363">
            <v>244.47</v>
          </cell>
          <cell r="V363">
            <v>240.82</v>
          </cell>
          <cell r="W363">
            <v>237.36</v>
          </cell>
          <cell r="X363">
            <v>234.07999999999998</v>
          </cell>
          <cell r="Y363">
            <v>230.97</v>
          </cell>
          <cell r="Z363">
            <v>227.99</v>
          </cell>
          <cell r="AA363">
            <v>225.14000000000001</v>
          </cell>
          <cell r="AB363">
            <v>222.42000000000002</v>
          </cell>
          <cell r="AC363">
            <v>219.81</v>
          </cell>
          <cell r="AD363">
            <v>217.3</v>
          </cell>
          <cell r="AE363">
            <v>214.89000000000001</v>
          </cell>
          <cell r="AF363">
            <v>212.56</v>
          </cell>
          <cell r="AG363">
            <v>210.32</v>
          </cell>
          <cell r="AH363">
            <v>208.15000000000003</v>
          </cell>
          <cell r="AI363">
            <v>206.04999999999998</v>
          </cell>
          <cell r="AJ363">
            <v>204.03000000000003</v>
          </cell>
        </row>
        <row r="364">
          <cell r="C364" t="str">
            <v>Floating Offshore Wind - Diablo Canyon</v>
          </cell>
          <cell r="D364">
            <v>315.92000000000007</v>
          </cell>
          <cell r="E364">
            <v>318.05000000000007</v>
          </cell>
          <cell r="F364">
            <v>284.24</v>
          </cell>
          <cell r="G364">
            <v>255.59000000000003</v>
          </cell>
          <cell r="H364">
            <v>233.39999999999998</v>
          </cell>
          <cell r="I364">
            <v>226.36</v>
          </cell>
          <cell r="J364">
            <v>221</v>
          </cell>
          <cell r="K364">
            <v>191.71</v>
          </cell>
          <cell r="L364">
            <v>191.82</v>
          </cell>
          <cell r="M364">
            <v>192.36</v>
          </cell>
          <cell r="N364">
            <v>190.32999999999998</v>
          </cell>
          <cell r="O364">
            <v>188.66</v>
          </cell>
          <cell r="P364">
            <v>267.14</v>
          </cell>
          <cell r="Q364">
            <v>262.06</v>
          </cell>
          <cell r="R364">
            <v>257.34999999999997</v>
          </cell>
          <cell r="S364">
            <v>252.97</v>
          </cell>
          <cell r="T364">
            <v>248.89</v>
          </cell>
          <cell r="U364">
            <v>245.04</v>
          </cell>
          <cell r="V364">
            <v>241.41</v>
          </cell>
          <cell r="W364">
            <v>237.97</v>
          </cell>
          <cell r="X364">
            <v>234.72000000000003</v>
          </cell>
          <cell r="Y364">
            <v>231.63</v>
          </cell>
          <cell r="Z364">
            <v>228.67</v>
          </cell>
          <cell r="AA364">
            <v>225.85999999999999</v>
          </cell>
          <cell r="AB364">
            <v>223.15000000000003</v>
          </cell>
          <cell r="AC364">
            <v>220.57</v>
          </cell>
          <cell r="AD364">
            <v>218.07</v>
          </cell>
          <cell r="AE364">
            <v>215.69</v>
          </cell>
          <cell r="AF364">
            <v>213.37</v>
          </cell>
          <cell r="AG364">
            <v>211.14000000000001</v>
          </cell>
          <cell r="AH364">
            <v>209.00000000000003</v>
          </cell>
          <cell r="AI364">
            <v>206.91</v>
          </cell>
          <cell r="AJ364">
            <v>204.9</v>
          </cell>
        </row>
        <row r="365">
          <cell r="C365" t="str">
            <v>Floating Offshore Wind - Humboldt</v>
          </cell>
          <cell r="D365">
            <v>308.2</v>
          </cell>
          <cell r="E365">
            <v>308.2</v>
          </cell>
          <cell r="F365">
            <v>275.51</v>
          </cell>
          <cell r="G365">
            <v>247.67</v>
          </cell>
          <cell r="H365">
            <v>226.10999999999999</v>
          </cell>
          <cell r="I365">
            <v>219.33999999999997</v>
          </cell>
          <cell r="J365">
            <v>214.21000000000004</v>
          </cell>
          <cell r="K365">
            <v>185.58</v>
          </cell>
          <cell r="L365">
            <v>185.76</v>
          </cell>
          <cell r="M365">
            <v>186.38000000000002</v>
          </cell>
          <cell r="N365">
            <v>184.43</v>
          </cell>
          <cell r="O365">
            <v>182.86</v>
          </cell>
          <cell r="P365">
            <v>260.53999999999996</v>
          </cell>
          <cell r="Q365">
            <v>255.61</v>
          </cell>
          <cell r="R365">
            <v>251.05</v>
          </cell>
          <cell r="S365">
            <v>246.8</v>
          </cell>
          <cell r="T365">
            <v>242.81</v>
          </cell>
          <cell r="U365">
            <v>239.07</v>
          </cell>
          <cell r="V365">
            <v>235.55</v>
          </cell>
          <cell r="W365">
            <v>232.22</v>
          </cell>
          <cell r="X365">
            <v>229.04999999999998</v>
          </cell>
          <cell r="Y365">
            <v>226.05</v>
          </cell>
          <cell r="Z365">
            <v>223.18999999999997</v>
          </cell>
          <cell r="AA365">
            <v>220.45000000000002</v>
          </cell>
          <cell r="AB365">
            <v>217.81</v>
          </cell>
          <cell r="AC365">
            <v>215.31</v>
          </cell>
          <cell r="AD365">
            <v>212.88000000000002</v>
          </cell>
          <cell r="AE365">
            <v>210.56</v>
          </cell>
          <cell r="AF365">
            <v>208.32</v>
          </cell>
          <cell r="AG365">
            <v>206.16</v>
          </cell>
          <cell r="AH365">
            <v>204.06</v>
          </cell>
          <cell r="AI365">
            <v>202.04</v>
          </cell>
          <cell r="AJ365">
            <v>200.09</v>
          </cell>
        </row>
        <row r="366">
          <cell r="C366" t="str">
            <v>Floating Offshore Wind - Cape Mendocino</v>
          </cell>
          <cell r="D366">
            <v>305.08000000000004</v>
          </cell>
          <cell r="E366">
            <v>305.08000000000004</v>
          </cell>
          <cell r="F366">
            <v>272.34000000000003</v>
          </cell>
          <cell r="G366">
            <v>244.69000000000003</v>
          </cell>
          <cell r="H366">
            <v>223.32000000000002</v>
          </cell>
          <cell r="I366">
            <v>216.43</v>
          </cell>
          <cell r="J366">
            <v>211.17999999999998</v>
          </cell>
          <cell r="K366">
            <v>183.13</v>
          </cell>
          <cell r="L366">
            <v>183.10999999999999</v>
          </cell>
          <cell r="M366">
            <v>183.52999999999997</v>
          </cell>
          <cell r="N366">
            <v>181.51999999999998</v>
          </cell>
          <cell r="O366">
            <v>179.84</v>
          </cell>
          <cell r="P366">
            <v>257.14</v>
          </cell>
          <cell r="Q366">
            <v>252.21</v>
          </cell>
          <cell r="R366">
            <v>247.63</v>
          </cell>
          <cell r="S366">
            <v>243.38</v>
          </cell>
          <cell r="T366">
            <v>239.4</v>
          </cell>
          <cell r="U366">
            <v>235.65</v>
          </cell>
          <cell r="V366">
            <v>232.12</v>
          </cell>
          <cell r="W366">
            <v>228.79</v>
          </cell>
          <cell r="X366">
            <v>225.63</v>
          </cell>
          <cell r="Y366">
            <v>222.61999999999998</v>
          </cell>
          <cell r="Z366">
            <v>219.75</v>
          </cell>
          <cell r="AA366">
            <v>217</v>
          </cell>
          <cell r="AB366">
            <v>214.38</v>
          </cell>
          <cell r="AC366">
            <v>211.85000000000002</v>
          </cell>
          <cell r="AD366">
            <v>209.44</v>
          </cell>
          <cell r="AE366">
            <v>207.11</v>
          </cell>
          <cell r="AF366">
            <v>204.86</v>
          </cell>
          <cell r="AG366">
            <v>202.68999999999997</v>
          </cell>
          <cell r="AH366">
            <v>200.61</v>
          </cell>
          <cell r="AI366">
            <v>198.57999999999998</v>
          </cell>
          <cell r="AJ366">
            <v>196.63</v>
          </cell>
        </row>
        <row r="367">
          <cell r="C367" t="str">
            <v>Floating Offshore Wind - Del Norte</v>
          </cell>
          <cell r="D367">
            <v>314.14</v>
          </cell>
          <cell r="E367">
            <v>314.14</v>
          </cell>
          <cell r="F367">
            <v>280.59999999999997</v>
          </cell>
          <cell r="G367">
            <v>252.21999999999997</v>
          </cell>
          <cell r="H367">
            <v>230.28000000000003</v>
          </cell>
          <cell r="I367">
            <v>223.26</v>
          </cell>
          <cell r="J367">
            <v>217.91000000000003</v>
          </cell>
          <cell r="K367">
            <v>189.01</v>
          </cell>
          <cell r="L367">
            <v>189.06</v>
          </cell>
          <cell r="M367">
            <v>189.55</v>
          </cell>
          <cell r="N367">
            <v>187.5</v>
          </cell>
          <cell r="O367">
            <v>185.82000000000002</v>
          </cell>
          <cell r="P367">
            <v>263.76</v>
          </cell>
          <cell r="Q367">
            <v>258.72000000000003</v>
          </cell>
          <cell r="R367">
            <v>254.06</v>
          </cell>
          <cell r="S367">
            <v>249.71</v>
          </cell>
          <cell r="T367">
            <v>245.65</v>
          </cell>
          <cell r="U367">
            <v>241.82</v>
          </cell>
          <cell r="V367">
            <v>238.23000000000002</v>
          </cell>
          <cell r="W367">
            <v>234.82</v>
          </cell>
          <cell r="X367">
            <v>231.57999999999998</v>
          </cell>
          <cell r="Y367">
            <v>228.52</v>
          </cell>
          <cell r="Z367">
            <v>225.58999999999997</v>
          </cell>
          <cell r="AA367">
            <v>222.79</v>
          </cell>
          <cell r="AB367">
            <v>220.11</v>
          </cell>
          <cell r="AC367">
            <v>217.54</v>
          </cell>
          <cell r="AD367">
            <v>215.06</v>
          </cell>
          <cell r="AE367">
            <v>212.69</v>
          </cell>
          <cell r="AF367">
            <v>210.39999999999998</v>
          </cell>
          <cell r="AG367">
            <v>208.19000000000003</v>
          </cell>
          <cell r="AH367">
            <v>206.04999999999998</v>
          </cell>
          <cell r="AI367">
            <v>203.98</v>
          </cell>
          <cell r="AJ367">
            <v>201.99</v>
          </cell>
        </row>
        <row r="368">
          <cell r="C368" t="str">
            <v>Utility-scale Battery - Li [Capacity] - No ITC</v>
          </cell>
          <cell r="D368">
            <v>32.020000000000003</v>
          </cell>
          <cell r="E368">
            <v>30.37</v>
          </cell>
          <cell r="F368">
            <v>28.970000000000002</v>
          </cell>
          <cell r="G368">
            <v>27.59</v>
          </cell>
          <cell r="H368">
            <v>26.350000000000005</v>
          </cell>
          <cell r="I368">
            <v>24.53</v>
          </cell>
          <cell r="J368">
            <v>23.56</v>
          </cell>
          <cell r="K368">
            <v>22.98</v>
          </cell>
          <cell r="L368">
            <v>22.61</v>
          </cell>
          <cell r="M368">
            <v>22.23</v>
          </cell>
          <cell r="N368">
            <v>21.840000000000003</v>
          </cell>
          <cell r="O368">
            <v>21.43</v>
          </cell>
          <cell r="P368">
            <v>21.1</v>
          </cell>
          <cell r="Q368">
            <v>21.01</v>
          </cell>
          <cell r="R368">
            <v>20.900000000000002</v>
          </cell>
          <cell r="S368">
            <v>20.770000000000003</v>
          </cell>
          <cell r="T368">
            <v>20.71</v>
          </cell>
          <cell r="U368">
            <v>20.610000000000003</v>
          </cell>
          <cell r="V368">
            <v>20.580000000000002</v>
          </cell>
          <cell r="W368">
            <v>20.54</v>
          </cell>
          <cell r="X368">
            <v>20.51</v>
          </cell>
          <cell r="Y368">
            <v>20.509999999999998</v>
          </cell>
          <cell r="Z368">
            <v>20.420000000000002</v>
          </cell>
          <cell r="AA368">
            <v>20.380000000000003</v>
          </cell>
          <cell r="AB368">
            <v>20.36</v>
          </cell>
          <cell r="AC368">
            <v>20.29</v>
          </cell>
          <cell r="AD368">
            <v>20.260000000000002</v>
          </cell>
          <cell r="AE368">
            <v>20.200000000000003</v>
          </cell>
          <cell r="AF368">
            <v>20.13</v>
          </cell>
          <cell r="AG368">
            <v>20.09</v>
          </cell>
          <cell r="AH368">
            <v>20.000000000000004</v>
          </cell>
          <cell r="AI368">
            <v>19.93</v>
          </cell>
          <cell r="AJ368">
            <v>19.860000000000003</v>
          </cell>
        </row>
        <row r="369">
          <cell r="C369" t="str">
            <v>Utility-scale Battery - Li [Energy] - No ITC</v>
          </cell>
          <cell r="D369">
            <v>31.589999999999996</v>
          </cell>
          <cell r="E369">
            <v>29.68</v>
          </cell>
          <cell r="F369">
            <v>28.07</v>
          </cell>
          <cell r="G369">
            <v>25.71</v>
          </cell>
          <cell r="H369">
            <v>23.51</v>
          </cell>
          <cell r="I369">
            <v>20.81</v>
          </cell>
          <cell r="J369">
            <v>19.05</v>
          </cell>
          <cell r="K369">
            <v>17.650000000000002</v>
          </cell>
          <cell r="L369">
            <v>16.75</v>
          </cell>
          <cell r="M369">
            <v>15.850000000000001</v>
          </cell>
          <cell r="N369">
            <v>14.940000000000001</v>
          </cell>
          <cell r="O369">
            <v>14.030000000000001</v>
          </cell>
          <cell r="P369">
            <v>13.18</v>
          </cell>
          <cell r="Q369">
            <v>12.979999999999999</v>
          </cell>
          <cell r="R369">
            <v>12.8</v>
          </cell>
          <cell r="S369">
            <v>12.559999999999999</v>
          </cell>
          <cell r="T369">
            <v>12.43</v>
          </cell>
          <cell r="U369">
            <v>12.22</v>
          </cell>
          <cell r="V369">
            <v>12.059999999999999</v>
          </cell>
          <cell r="W369">
            <v>11.93</v>
          </cell>
          <cell r="X369">
            <v>11.780000000000001</v>
          </cell>
          <cell r="Y369">
            <v>11.690000000000001</v>
          </cell>
          <cell r="Z369">
            <v>11.5</v>
          </cell>
          <cell r="AA369">
            <v>11.32</v>
          </cell>
          <cell r="AB369">
            <v>11.219999999999999</v>
          </cell>
          <cell r="AC369">
            <v>11.02</v>
          </cell>
          <cell r="AD369">
            <v>10.92</v>
          </cell>
          <cell r="AE369">
            <v>10.729999999999999</v>
          </cell>
          <cell r="AF369">
            <v>10.540000000000001</v>
          </cell>
          <cell r="AG369">
            <v>10.42</v>
          </cell>
          <cell r="AH369">
            <v>10.219999999999999</v>
          </cell>
          <cell r="AI369">
            <v>10.08</v>
          </cell>
          <cell r="AJ369">
            <v>9.89</v>
          </cell>
        </row>
        <row r="370">
          <cell r="C370" t="str">
            <v>Utility-scale Battery - Li [Capacity] - ITC</v>
          </cell>
          <cell r="D370">
            <v>21.139999999999997</v>
          </cell>
          <cell r="E370">
            <v>20.190000000000001</v>
          </cell>
          <cell r="F370">
            <v>19.399999999999999</v>
          </cell>
          <cell r="G370">
            <v>18.87</v>
          </cell>
          <cell r="H370">
            <v>18.37</v>
          </cell>
          <cell r="I370">
            <v>17.52</v>
          </cell>
          <cell r="J370">
            <v>17.21</v>
          </cell>
          <cell r="K370">
            <v>17.060000000000002</v>
          </cell>
          <cell r="L370">
            <v>17.200000000000003</v>
          </cell>
          <cell r="M370">
            <v>17.079999999999998</v>
          </cell>
          <cell r="N370">
            <v>16.959999999999997</v>
          </cell>
          <cell r="O370">
            <v>16.8</v>
          </cell>
          <cell r="P370">
            <v>16.690000000000001</v>
          </cell>
          <cell r="Q370">
            <v>16.670000000000002</v>
          </cell>
          <cell r="R370">
            <v>16.62</v>
          </cell>
          <cell r="S370">
            <v>16.579999999999998</v>
          </cell>
          <cell r="T370">
            <v>16.57</v>
          </cell>
          <cell r="U370">
            <v>16.53</v>
          </cell>
          <cell r="V370">
            <v>16.55</v>
          </cell>
          <cell r="W370">
            <v>16.540000000000003</v>
          </cell>
          <cell r="X370">
            <v>16.570000000000004</v>
          </cell>
          <cell r="Y370">
            <v>16.600000000000001</v>
          </cell>
          <cell r="Z370">
            <v>16.57</v>
          </cell>
          <cell r="AA370">
            <v>16.559999999999999</v>
          </cell>
          <cell r="AB370">
            <v>16.579999999999998</v>
          </cell>
          <cell r="AC370">
            <v>16.559999999999999</v>
          </cell>
          <cell r="AD370">
            <v>16.59</v>
          </cell>
          <cell r="AE370">
            <v>16.57</v>
          </cell>
          <cell r="AF370">
            <v>16.559999999999999</v>
          </cell>
          <cell r="AG370">
            <v>16.560000000000002</v>
          </cell>
          <cell r="AH370">
            <v>16.54</v>
          </cell>
          <cell r="AI370">
            <v>16.509999999999998</v>
          </cell>
          <cell r="AJ370">
            <v>16.509999999999998</v>
          </cell>
        </row>
        <row r="371">
          <cell r="C371" t="str">
            <v>Utility-scale Battery - Li [Energy] - ITC</v>
          </cell>
          <cell r="D371">
            <v>22.4</v>
          </cell>
          <cell r="E371">
            <v>20.86</v>
          </cell>
          <cell r="F371">
            <v>19.799999999999997</v>
          </cell>
          <cell r="G371">
            <v>18.189999999999998</v>
          </cell>
          <cell r="H371">
            <v>16.490000000000002</v>
          </cell>
          <cell r="I371">
            <v>14.55</v>
          </cell>
          <cell r="J371">
            <v>13.95</v>
          </cell>
          <cell r="K371">
            <v>12.799999999999999</v>
          </cell>
          <cell r="L371">
            <v>14.729999999999999</v>
          </cell>
          <cell r="M371">
            <v>13.86</v>
          </cell>
          <cell r="N371">
            <v>12.969999999999999</v>
          </cell>
          <cell r="O371">
            <v>12.07</v>
          </cell>
          <cell r="P371">
            <v>11.2</v>
          </cell>
          <cell r="Q371">
            <v>11.04</v>
          </cell>
          <cell r="R371">
            <v>10.9</v>
          </cell>
          <cell r="S371">
            <v>10.71</v>
          </cell>
          <cell r="T371">
            <v>10.61</v>
          </cell>
          <cell r="U371">
            <v>10.44</v>
          </cell>
          <cell r="V371">
            <v>10.3</v>
          </cell>
          <cell r="W371">
            <v>10.199999999999999</v>
          </cell>
          <cell r="X371">
            <v>10.06</v>
          </cell>
          <cell r="Y371">
            <v>9.98</v>
          </cell>
          <cell r="Z371">
            <v>9.82</v>
          </cell>
          <cell r="AA371">
            <v>9.66</v>
          </cell>
          <cell r="AB371">
            <v>9.58</v>
          </cell>
          <cell r="AC371">
            <v>9.41</v>
          </cell>
          <cell r="AD371">
            <v>9.31</v>
          </cell>
          <cell r="AE371">
            <v>9.1499999999999986</v>
          </cell>
          <cell r="AF371">
            <v>8.9999999999999982</v>
          </cell>
          <cell r="AG371">
            <v>8.89</v>
          </cell>
          <cell r="AH371">
            <v>8.7199999999999989</v>
          </cell>
          <cell r="AI371">
            <v>8.61</v>
          </cell>
          <cell r="AJ371">
            <v>8.44</v>
          </cell>
        </row>
        <row r="372">
          <cell r="C372" t="str">
            <v>BTM Battery - Li [Capacity]</v>
          </cell>
          <cell r="D372">
            <v>100.82000000000001</v>
          </cell>
          <cell r="E372">
            <v>97.84</v>
          </cell>
          <cell r="F372">
            <v>95.24</v>
          </cell>
          <cell r="G372">
            <v>90.76</v>
          </cell>
          <cell r="H372">
            <v>86.570000000000007</v>
          </cell>
          <cell r="I372">
            <v>81.449999999999989</v>
          </cell>
          <cell r="J372">
            <v>77.91</v>
          </cell>
          <cell r="K372">
            <v>74.959999999999994</v>
          </cell>
          <cell r="L372">
            <v>73.100000000000009</v>
          </cell>
          <cell r="M372">
            <v>71.22</v>
          </cell>
          <cell r="N372">
            <v>69.33</v>
          </cell>
          <cell r="O372">
            <v>67.429999999999993</v>
          </cell>
          <cell r="P372">
            <v>65.680000000000007</v>
          </cell>
          <cell r="Q372">
            <v>65.19</v>
          </cell>
          <cell r="R372">
            <v>64.78</v>
          </cell>
          <cell r="S372">
            <v>64.239999999999995</v>
          </cell>
          <cell r="T372">
            <v>63.91</v>
          </cell>
          <cell r="U372">
            <v>63.41</v>
          </cell>
          <cell r="V372">
            <v>63.03</v>
          </cell>
          <cell r="W372">
            <v>62.699999999999996</v>
          </cell>
          <cell r="X372">
            <v>62.339999999999996</v>
          </cell>
          <cell r="Y372">
            <v>62.1</v>
          </cell>
          <cell r="Z372">
            <v>61.620000000000005</v>
          </cell>
          <cell r="AA372">
            <v>61.19</v>
          </cell>
          <cell r="AB372">
            <v>60.95</v>
          </cell>
          <cell r="AC372">
            <v>60.49</v>
          </cell>
          <cell r="AD372">
            <v>60.22</v>
          </cell>
          <cell r="AE372">
            <v>59.77</v>
          </cell>
          <cell r="AF372">
            <v>59.32</v>
          </cell>
          <cell r="AG372">
            <v>59.02</v>
          </cell>
          <cell r="AH372">
            <v>58.53</v>
          </cell>
          <cell r="AI372">
            <v>58.2</v>
          </cell>
          <cell r="AJ372">
            <v>57.74</v>
          </cell>
        </row>
        <row r="373">
          <cell r="C373" t="str">
            <v>BTM Battery - Li [Energy]</v>
          </cell>
          <cell r="D373">
            <v>83.71</v>
          </cell>
          <cell r="E373">
            <v>80.36</v>
          </cell>
          <cell r="F373">
            <v>77.45</v>
          </cell>
          <cell r="G373">
            <v>72.16</v>
          </cell>
          <cell r="H373">
            <v>67.180000000000007</v>
          </cell>
          <cell r="I373">
            <v>61.2</v>
          </cell>
          <cell r="J373">
            <v>56.96</v>
          </cell>
          <cell r="K373">
            <v>53.370000000000005</v>
          </cell>
          <cell r="L373">
            <v>51.099999999999994</v>
          </cell>
          <cell r="M373">
            <v>48.81</v>
          </cell>
          <cell r="N373">
            <v>46.5</v>
          </cell>
          <cell r="O373">
            <v>44.19</v>
          </cell>
          <cell r="P373">
            <v>42.04</v>
          </cell>
          <cell r="Q373">
            <v>41.46</v>
          </cell>
          <cell r="R373">
            <v>40.959999999999994</v>
          </cell>
          <cell r="S373">
            <v>40.299999999999997</v>
          </cell>
          <cell r="T373">
            <v>39.919999999999995</v>
          </cell>
          <cell r="U373">
            <v>39.31</v>
          </cell>
          <cell r="V373">
            <v>38.839999999999996</v>
          </cell>
          <cell r="W373">
            <v>38.450000000000003</v>
          </cell>
          <cell r="X373">
            <v>37.99</v>
          </cell>
          <cell r="Y373">
            <v>37.69</v>
          </cell>
          <cell r="Z373">
            <v>37.120000000000005</v>
          </cell>
          <cell r="AA373">
            <v>36.590000000000003</v>
          </cell>
          <cell r="AB373">
            <v>36.28</v>
          </cell>
          <cell r="AC373">
            <v>35.729999999999997</v>
          </cell>
          <cell r="AD373">
            <v>35.4</v>
          </cell>
          <cell r="AE373">
            <v>34.86</v>
          </cell>
          <cell r="AF373">
            <v>34.299999999999997</v>
          </cell>
          <cell r="AG373">
            <v>33.93</v>
          </cell>
          <cell r="AH373">
            <v>33.35</v>
          </cell>
          <cell r="AI373">
            <v>32.94</v>
          </cell>
          <cell r="AJ373">
            <v>32.379999999999995</v>
          </cell>
        </row>
        <row r="374">
          <cell r="C374" t="str">
            <v>Flow Battery [Capacity]</v>
          </cell>
          <cell r="D374">
            <v>188.21</v>
          </cell>
          <cell r="E374">
            <v>175.78000000000003</v>
          </cell>
          <cell r="F374">
            <v>157.47</v>
          </cell>
          <cell r="G374">
            <v>144.35999999999999</v>
          </cell>
          <cell r="H374">
            <v>133</v>
          </cell>
          <cell r="I374">
            <v>118.08000000000001</v>
          </cell>
          <cell r="J374">
            <v>112.18</v>
          </cell>
          <cell r="K374">
            <v>107.28999999999999</v>
          </cell>
          <cell r="L374">
            <v>103.42</v>
          </cell>
          <cell r="M374">
            <v>100.13</v>
          </cell>
          <cell r="N374">
            <v>97.37</v>
          </cell>
          <cell r="O374">
            <v>95.06</v>
          </cell>
          <cell r="P374">
            <v>94.100000000000009</v>
          </cell>
          <cell r="Q374">
            <v>93.62</v>
          </cell>
          <cell r="R374">
            <v>93.27</v>
          </cell>
          <cell r="S374">
            <v>93.38</v>
          </cell>
          <cell r="T374">
            <v>93.77</v>
          </cell>
          <cell r="U374">
            <v>94.13000000000001</v>
          </cell>
          <cell r="V374">
            <v>94.49</v>
          </cell>
          <cell r="W374">
            <v>94.38</v>
          </cell>
          <cell r="X374">
            <v>94.69</v>
          </cell>
          <cell r="Y374">
            <v>95.009999999999991</v>
          </cell>
          <cell r="Z374">
            <v>94.96</v>
          </cell>
          <cell r="AA374">
            <v>95.11</v>
          </cell>
          <cell r="AB374">
            <v>95.25</v>
          </cell>
          <cell r="AC374">
            <v>95.279999999999987</v>
          </cell>
          <cell r="AD374">
            <v>95.44</v>
          </cell>
          <cell r="AE374">
            <v>95.48</v>
          </cell>
          <cell r="AF374">
            <v>95.55</v>
          </cell>
          <cell r="AG374">
            <v>95.61</v>
          </cell>
          <cell r="AH374">
            <v>95.51</v>
          </cell>
          <cell r="AI374">
            <v>95.44</v>
          </cell>
          <cell r="AJ374">
            <v>95.490000000000009</v>
          </cell>
        </row>
        <row r="375">
          <cell r="C375" t="str">
            <v>Flow Battery [Energy]</v>
          </cell>
          <cell r="D375">
            <v>31.549999999999997</v>
          </cell>
          <cell r="E375">
            <v>29.47</v>
          </cell>
          <cell r="F375">
            <v>26.32</v>
          </cell>
          <cell r="G375">
            <v>24.05</v>
          </cell>
          <cell r="H375">
            <v>22.080000000000002</v>
          </cell>
          <cell r="I375">
            <v>19.540000000000003</v>
          </cell>
          <cell r="J375">
            <v>17.59</v>
          </cell>
          <cell r="K375">
            <v>16.670000000000002</v>
          </cell>
          <cell r="L375">
            <v>15.93</v>
          </cell>
          <cell r="M375">
            <v>15.29</v>
          </cell>
          <cell r="N375">
            <v>14.75</v>
          </cell>
          <cell r="O375">
            <v>14.309999999999999</v>
          </cell>
          <cell r="P375">
            <v>13.93</v>
          </cell>
          <cell r="Q375">
            <v>13.68</v>
          </cell>
          <cell r="R375">
            <v>13.46</v>
          </cell>
          <cell r="S375">
            <v>13.33</v>
          </cell>
          <cell r="T375">
            <v>13.25</v>
          </cell>
          <cell r="U375">
            <v>13.15</v>
          </cell>
          <cell r="V375">
            <v>13.19</v>
          </cell>
          <cell r="W375">
            <v>13.19</v>
          </cell>
          <cell r="X375">
            <v>13.25</v>
          </cell>
          <cell r="Y375">
            <v>13.290000000000001</v>
          </cell>
          <cell r="Z375">
            <v>13.27</v>
          </cell>
          <cell r="AA375">
            <v>13.28</v>
          </cell>
          <cell r="AB375">
            <v>13.33</v>
          </cell>
          <cell r="AC375">
            <v>13.33</v>
          </cell>
          <cell r="AD375">
            <v>13.35</v>
          </cell>
          <cell r="AE375">
            <v>13.370000000000001</v>
          </cell>
          <cell r="AF375">
            <v>13.370000000000001</v>
          </cell>
          <cell r="AG375">
            <v>13.36</v>
          </cell>
          <cell r="AH375">
            <v>13.34</v>
          </cell>
          <cell r="AI375">
            <v>13.32</v>
          </cell>
          <cell r="AJ375">
            <v>13.32</v>
          </cell>
        </row>
        <row r="376">
          <cell r="C376" t="str">
            <v>Pumped Hydro Storage [Capacity]</v>
          </cell>
          <cell r="D376">
            <v>154.44</v>
          </cell>
          <cell r="E376">
            <v>140.97</v>
          </cell>
          <cell r="F376">
            <v>128.81</v>
          </cell>
          <cell r="G376">
            <v>121.45</v>
          </cell>
          <cell r="H376">
            <v>115.91000000000001</v>
          </cell>
          <cell r="I376">
            <v>104.14</v>
          </cell>
          <cell r="J376">
            <v>104.20000000000002</v>
          </cell>
          <cell r="K376">
            <v>104.47</v>
          </cell>
          <cell r="L376">
            <v>105.18</v>
          </cell>
          <cell r="M376">
            <v>105.69999999999999</v>
          </cell>
          <cell r="N376">
            <v>106.07</v>
          </cell>
          <cell r="O376">
            <v>106.16</v>
          </cell>
          <cell r="P376">
            <v>106.96000000000001</v>
          </cell>
          <cell r="Q376">
            <v>107.74999999999999</v>
          </cell>
          <cell r="R376">
            <v>107.94</v>
          </cell>
          <cell r="S376">
            <v>108.11999999999999</v>
          </cell>
          <cell r="T376">
            <v>108.77</v>
          </cell>
          <cell r="U376">
            <v>109.38</v>
          </cell>
          <cell r="V376">
            <v>109.96000000000001</v>
          </cell>
          <cell r="W376">
            <v>109.75</v>
          </cell>
          <cell r="X376">
            <v>110.28</v>
          </cell>
          <cell r="Y376">
            <v>110.82</v>
          </cell>
          <cell r="Z376">
            <v>110.72</v>
          </cell>
          <cell r="AA376">
            <v>111</v>
          </cell>
          <cell r="AB376">
            <v>111.22999999999999</v>
          </cell>
          <cell r="AC376">
            <v>111.28</v>
          </cell>
          <cell r="AD376">
            <v>111.53999999999999</v>
          </cell>
          <cell r="AE376">
            <v>111.62</v>
          </cell>
          <cell r="AF376">
            <v>111.72999999999999</v>
          </cell>
          <cell r="AG376">
            <v>111.85</v>
          </cell>
          <cell r="AH376">
            <v>111.68</v>
          </cell>
          <cell r="AI376">
            <v>111.55000000000001</v>
          </cell>
          <cell r="AJ376">
            <v>111.63999999999999</v>
          </cell>
        </row>
        <row r="377">
          <cell r="C377" t="str">
            <v>Pumped Hydro Storage [Energy]</v>
          </cell>
          <cell r="D377">
            <v>13.15</v>
          </cell>
          <cell r="E377">
            <v>11.9</v>
          </cell>
          <cell r="F377">
            <v>10.78</v>
          </cell>
          <cell r="G377">
            <v>10.1</v>
          </cell>
          <cell r="H377">
            <v>9.59</v>
          </cell>
          <cell r="I377">
            <v>8.5</v>
          </cell>
          <cell r="J377">
            <v>8.5</v>
          </cell>
          <cell r="K377">
            <v>8.5299999999999994</v>
          </cell>
          <cell r="L377">
            <v>8.59</v>
          </cell>
          <cell r="M377">
            <v>8.6300000000000008</v>
          </cell>
          <cell r="N377">
            <v>8.66</v>
          </cell>
          <cell r="O377">
            <v>8.66</v>
          </cell>
          <cell r="P377">
            <v>8.74</v>
          </cell>
          <cell r="Q377">
            <v>8.81</v>
          </cell>
          <cell r="R377">
            <v>8.83</v>
          </cell>
          <cell r="S377">
            <v>8.84</v>
          </cell>
          <cell r="T377">
            <v>8.9</v>
          </cell>
          <cell r="U377">
            <v>8.9600000000000009</v>
          </cell>
          <cell r="V377">
            <v>9.01</v>
          </cell>
          <cell r="W377">
            <v>9</v>
          </cell>
          <cell r="X377">
            <v>9.0399999999999991</v>
          </cell>
          <cell r="Y377">
            <v>9.09</v>
          </cell>
          <cell r="Z377">
            <v>9.09</v>
          </cell>
          <cell r="AA377">
            <v>9.11</v>
          </cell>
          <cell r="AB377">
            <v>9.1300000000000008</v>
          </cell>
          <cell r="AC377">
            <v>9.14</v>
          </cell>
          <cell r="AD377">
            <v>9.16</v>
          </cell>
          <cell r="AE377">
            <v>9.17</v>
          </cell>
          <cell r="AF377">
            <v>9.18</v>
          </cell>
          <cell r="AG377">
            <v>9.19</v>
          </cell>
          <cell r="AH377">
            <v>9.17</v>
          </cell>
          <cell r="AI377">
            <v>9.16</v>
          </cell>
          <cell r="AJ377">
            <v>9.17</v>
          </cell>
        </row>
        <row r="378">
          <cell r="C378" t="str">
            <v>Geothermal</v>
          </cell>
          <cell r="D378">
            <v>510.58</v>
          </cell>
          <cell r="E378">
            <v>504.79</v>
          </cell>
          <cell r="F378">
            <v>498.68999999999994</v>
          </cell>
          <cell r="G378">
            <v>492.98999999999995</v>
          </cell>
          <cell r="H378">
            <v>487.32000000000005</v>
          </cell>
          <cell r="I378">
            <v>487.88</v>
          </cell>
          <cell r="J378">
            <v>488.27</v>
          </cell>
          <cell r="K378">
            <v>476.23</v>
          </cell>
          <cell r="L378">
            <v>480.43</v>
          </cell>
          <cell r="M378">
            <v>484.33000000000004</v>
          </cell>
          <cell r="N378">
            <v>482.16999999999996</v>
          </cell>
          <cell r="O378">
            <v>479.88</v>
          </cell>
          <cell r="P378">
            <v>477.42</v>
          </cell>
          <cell r="Q378">
            <v>475.76</v>
          </cell>
          <cell r="R378">
            <v>474.10999999999996</v>
          </cell>
          <cell r="S378">
            <v>472.46000000000004</v>
          </cell>
          <cell r="T378">
            <v>470.82</v>
          </cell>
          <cell r="U378">
            <v>469.19</v>
          </cell>
          <cell r="V378">
            <v>467.57</v>
          </cell>
          <cell r="W378">
            <v>465.96000000000004</v>
          </cell>
          <cell r="X378">
            <v>464.35</v>
          </cell>
          <cell r="Y378">
            <v>462.76</v>
          </cell>
          <cell r="Z378">
            <v>461.16</v>
          </cell>
          <cell r="AA378">
            <v>459.58000000000004</v>
          </cell>
          <cell r="AB378">
            <v>458.01</v>
          </cell>
          <cell r="AC378">
            <v>456.44</v>
          </cell>
          <cell r="AD378">
            <v>454.89000000000004</v>
          </cell>
          <cell r="AE378">
            <v>453.34000000000003</v>
          </cell>
          <cell r="AF378">
            <v>451.79</v>
          </cell>
          <cell r="AG378">
            <v>450.26</v>
          </cell>
          <cell r="AH378">
            <v>448.73</v>
          </cell>
          <cell r="AI378">
            <v>447.21999999999997</v>
          </cell>
          <cell r="AJ378">
            <v>445.7</v>
          </cell>
        </row>
        <row r="379">
          <cell r="C379" t="str">
            <v>Biomass</v>
          </cell>
          <cell r="D379">
            <v>419.09</v>
          </cell>
          <cell r="E379">
            <v>418.25</v>
          </cell>
          <cell r="F379">
            <v>417.41</v>
          </cell>
          <cell r="G379">
            <v>416.58</v>
          </cell>
          <cell r="H379">
            <v>415.74</v>
          </cell>
          <cell r="I379">
            <v>419.88000000000005</v>
          </cell>
          <cell r="J379">
            <v>424.01000000000005</v>
          </cell>
          <cell r="K379">
            <v>427.35</v>
          </cell>
          <cell r="L379">
            <v>434.83</v>
          </cell>
          <cell r="M379">
            <v>442.12</v>
          </cell>
          <cell r="N379">
            <v>444.62</v>
          </cell>
          <cell r="O379">
            <v>447.02000000000004</v>
          </cell>
          <cell r="P379">
            <v>449.1</v>
          </cell>
          <cell r="Q379">
            <v>447.6</v>
          </cell>
          <cell r="R379">
            <v>446</v>
          </cell>
          <cell r="S379">
            <v>444.35</v>
          </cell>
          <cell r="T379">
            <v>443.04</v>
          </cell>
          <cell r="U379">
            <v>441.63</v>
          </cell>
          <cell r="V379">
            <v>439.8</v>
          </cell>
          <cell r="W379">
            <v>438.41</v>
          </cell>
          <cell r="X379">
            <v>436.91</v>
          </cell>
          <cell r="Y379">
            <v>435.17</v>
          </cell>
          <cell r="Z379">
            <v>433.38</v>
          </cell>
          <cell r="AA379">
            <v>432.11</v>
          </cell>
          <cell r="AB379">
            <v>430.43</v>
          </cell>
          <cell r="AC379">
            <v>428.95</v>
          </cell>
          <cell r="AD379">
            <v>427.46</v>
          </cell>
          <cell r="AE379">
            <v>426.13</v>
          </cell>
          <cell r="AF379">
            <v>424.28</v>
          </cell>
          <cell r="AG379">
            <v>422.8</v>
          </cell>
          <cell r="AH379">
            <v>421.32</v>
          </cell>
          <cell r="AI379">
            <v>419.82</v>
          </cell>
          <cell r="AJ379">
            <v>415.91</v>
          </cell>
        </row>
        <row r="380">
          <cell r="C380" t="str">
            <v>Small Hydro</v>
          </cell>
          <cell r="D380">
            <v>399.21000000000004</v>
          </cell>
          <cell r="E380">
            <v>399.21000000000004</v>
          </cell>
          <cell r="F380">
            <v>399.21000000000004</v>
          </cell>
          <cell r="G380">
            <v>399.21000000000004</v>
          </cell>
          <cell r="H380">
            <v>399.21000000000004</v>
          </cell>
          <cell r="I380">
            <v>399.21000000000004</v>
          </cell>
          <cell r="J380">
            <v>399.21000000000004</v>
          </cell>
          <cell r="K380">
            <v>377.27</v>
          </cell>
          <cell r="L380">
            <v>382.48</v>
          </cell>
          <cell r="M380">
            <v>387.68999999999994</v>
          </cell>
          <cell r="N380">
            <v>392.9</v>
          </cell>
          <cell r="O380">
            <v>398.12</v>
          </cell>
          <cell r="P380">
            <v>403.33000000000004</v>
          </cell>
          <cell r="Q380">
            <v>403.33000000000004</v>
          </cell>
          <cell r="R380">
            <v>403.33000000000004</v>
          </cell>
          <cell r="S380">
            <v>403.33000000000004</v>
          </cell>
          <cell r="T380">
            <v>403.33000000000004</v>
          </cell>
          <cell r="U380">
            <v>403.33000000000004</v>
          </cell>
          <cell r="V380">
            <v>403.33000000000004</v>
          </cell>
          <cell r="W380">
            <v>403.33000000000004</v>
          </cell>
          <cell r="X380">
            <v>403.33000000000004</v>
          </cell>
          <cell r="Y380">
            <v>403.33000000000004</v>
          </cell>
          <cell r="Z380">
            <v>403.33000000000004</v>
          </cell>
          <cell r="AA380">
            <v>403.33000000000004</v>
          </cell>
          <cell r="AB380">
            <v>403.33000000000004</v>
          </cell>
          <cell r="AC380">
            <v>403.33000000000004</v>
          </cell>
          <cell r="AD380">
            <v>403.33000000000004</v>
          </cell>
          <cell r="AE380">
            <v>403.33000000000004</v>
          </cell>
          <cell r="AF380">
            <v>403.33000000000004</v>
          </cell>
          <cell r="AG380">
            <v>403.33000000000004</v>
          </cell>
          <cell r="AH380">
            <v>403.33000000000004</v>
          </cell>
          <cell r="AI380">
            <v>403.33000000000004</v>
          </cell>
          <cell r="AJ380">
            <v>403.33000000000004</v>
          </cell>
        </row>
        <row r="381">
          <cell r="C381" t="str">
            <v>Gas - CCGT</v>
          </cell>
          <cell r="D381">
            <v>102.10000000000001</v>
          </cell>
          <cell r="E381">
            <v>101.26</v>
          </cell>
          <cell r="F381">
            <v>100.42</v>
          </cell>
          <cell r="G381">
            <v>99.58</v>
          </cell>
          <cell r="H381">
            <v>98.740000000000009</v>
          </cell>
          <cell r="I381">
            <v>97.9</v>
          </cell>
          <cell r="J381">
            <v>96.83</v>
          </cell>
          <cell r="K381">
            <v>96.070000000000007</v>
          </cell>
          <cell r="L381">
            <v>96.51</v>
          </cell>
          <cell r="M381">
            <v>96.89</v>
          </cell>
          <cell r="N381">
            <v>97.45</v>
          </cell>
          <cell r="O381">
            <v>98.100000000000009</v>
          </cell>
          <cell r="P381">
            <v>98.65</v>
          </cell>
          <cell r="Q381">
            <v>98.34</v>
          </cell>
          <cell r="R381">
            <v>98</v>
          </cell>
          <cell r="S381">
            <v>97.63</v>
          </cell>
          <cell r="T381">
            <v>97.36</v>
          </cell>
          <cell r="U381">
            <v>97.15</v>
          </cell>
          <cell r="V381">
            <v>96.85</v>
          </cell>
          <cell r="W381">
            <v>96.66</v>
          </cell>
          <cell r="X381">
            <v>96.45</v>
          </cell>
          <cell r="Y381">
            <v>96.17</v>
          </cell>
          <cell r="Z381">
            <v>95.88</v>
          </cell>
          <cell r="AA381">
            <v>95.73</v>
          </cell>
          <cell r="AB381">
            <v>95.47</v>
          </cell>
          <cell r="AC381">
            <v>95.26</v>
          </cell>
          <cell r="AD381">
            <v>95.04</v>
          </cell>
          <cell r="AE381">
            <v>94.87</v>
          </cell>
          <cell r="AF381">
            <v>94.570000000000007</v>
          </cell>
          <cell r="AG381">
            <v>94.36</v>
          </cell>
          <cell r="AH381">
            <v>94.15</v>
          </cell>
          <cell r="AI381">
            <v>93.93</v>
          </cell>
          <cell r="AJ381">
            <v>93.09</v>
          </cell>
        </row>
        <row r="382">
          <cell r="C382" t="str">
            <v>Gas - CT - Frame</v>
          </cell>
          <cell r="D382">
            <v>90.240000000000009</v>
          </cell>
          <cell r="E382">
            <v>89.9</v>
          </cell>
          <cell r="F382">
            <v>89.56</v>
          </cell>
          <cell r="G382">
            <v>89.22</v>
          </cell>
          <cell r="H382">
            <v>88.88000000000001</v>
          </cell>
          <cell r="I382">
            <v>88.080000000000013</v>
          </cell>
          <cell r="J382">
            <v>86.84</v>
          </cell>
          <cell r="K382">
            <v>86.01</v>
          </cell>
          <cell r="L382">
            <v>86.320000000000007</v>
          </cell>
          <cell r="M382">
            <v>86.570000000000007</v>
          </cell>
          <cell r="N382">
            <v>87.01</v>
          </cell>
          <cell r="O382">
            <v>87.58</v>
          </cell>
          <cell r="P382">
            <v>88.04</v>
          </cell>
          <cell r="Q382">
            <v>87.75</v>
          </cell>
          <cell r="R382">
            <v>87.43</v>
          </cell>
          <cell r="S382">
            <v>87.070000000000007</v>
          </cell>
          <cell r="T382">
            <v>86.81</v>
          </cell>
          <cell r="U382">
            <v>86.62</v>
          </cell>
          <cell r="V382">
            <v>86.37</v>
          </cell>
          <cell r="W382">
            <v>86.210000000000008</v>
          </cell>
          <cell r="X382">
            <v>86.03</v>
          </cell>
          <cell r="Y382">
            <v>85.8</v>
          </cell>
          <cell r="Z382">
            <v>85.55</v>
          </cell>
          <cell r="AA382">
            <v>85.42</v>
          </cell>
          <cell r="AB382">
            <v>85.2</v>
          </cell>
          <cell r="AC382">
            <v>85.03</v>
          </cell>
          <cell r="AD382">
            <v>84.850000000000009</v>
          </cell>
          <cell r="AE382">
            <v>84.710000000000008</v>
          </cell>
          <cell r="AF382">
            <v>84.44</v>
          </cell>
          <cell r="AG382">
            <v>84.27</v>
          </cell>
          <cell r="AH382">
            <v>84.09</v>
          </cell>
          <cell r="AI382">
            <v>83.91</v>
          </cell>
          <cell r="AJ382">
            <v>83.179999999999993</v>
          </cell>
        </row>
        <row r="383">
          <cell r="C383" t="str">
            <v>Gas - CT - Aero</v>
          </cell>
          <cell r="D383">
            <v>112.77000000000001</v>
          </cell>
          <cell r="E383">
            <v>112.32000000000001</v>
          </cell>
          <cell r="F383">
            <v>111.88000000000001</v>
          </cell>
          <cell r="G383">
            <v>111.43</v>
          </cell>
          <cell r="H383">
            <v>110.98</v>
          </cell>
          <cell r="I383">
            <v>109.92</v>
          </cell>
          <cell r="J383">
            <v>108.29</v>
          </cell>
          <cell r="K383">
            <v>107.21000000000001</v>
          </cell>
          <cell r="L383">
            <v>107.58</v>
          </cell>
          <cell r="M383">
            <v>107.89</v>
          </cell>
          <cell r="N383">
            <v>108.45</v>
          </cell>
          <cell r="O383">
            <v>109.17</v>
          </cell>
          <cell r="P383">
            <v>109.75</v>
          </cell>
          <cell r="Q383">
            <v>109.36</v>
          </cell>
          <cell r="R383">
            <v>108.94</v>
          </cell>
          <cell r="S383">
            <v>108.47</v>
          </cell>
          <cell r="T383">
            <v>108.13</v>
          </cell>
          <cell r="U383">
            <v>107.88</v>
          </cell>
          <cell r="V383">
            <v>107.55</v>
          </cell>
          <cell r="W383">
            <v>107.34</v>
          </cell>
          <cell r="X383">
            <v>107.10000000000001</v>
          </cell>
          <cell r="Y383">
            <v>106.8</v>
          </cell>
          <cell r="Z383">
            <v>106.47</v>
          </cell>
          <cell r="AA383">
            <v>106.3</v>
          </cell>
          <cell r="AB383">
            <v>106.01</v>
          </cell>
          <cell r="AC383">
            <v>105.78</v>
          </cell>
          <cell r="AD383">
            <v>105.54</v>
          </cell>
          <cell r="AE383">
            <v>105.36</v>
          </cell>
          <cell r="AF383">
            <v>105.01</v>
          </cell>
          <cell r="AG383">
            <v>104.78</v>
          </cell>
          <cell r="AH383">
            <v>104.55</v>
          </cell>
          <cell r="AI383">
            <v>104.31</v>
          </cell>
          <cell r="AJ383">
            <v>103.34</v>
          </cell>
        </row>
      </sheetData>
      <sheetData sheetId="7">
        <row r="3">
          <cell r="C3">
            <v>953</v>
          </cell>
        </row>
      </sheetData>
      <sheetData sheetId="8" refreshError="1"/>
      <sheetData sheetId="9">
        <row r="11">
          <cell r="B11" t="str">
            <v>Solar - Dist</v>
          </cell>
        </row>
        <row r="12">
          <cell r="B12">
            <v>2050</v>
          </cell>
        </row>
        <row r="14">
          <cell r="I14" t="str">
            <v>Solar - Dist</v>
          </cell>
          <cell r="J14" t="str">
            <v>Solar - Commercial</v>
          </cell>
          <cell r="K14" t="str">
            <v>Solar - Tracking</v>
          </cell>
          <cell r="L14" t="str">
            <v>Solar Thermal</v>
          </cell>
          <cell r="M14" t="str">
            <v>Wind - Class2 (47% CF)</v>
          </cell>
          <cell r="N14" t="str">
            <v>Wind - Class5 (41% CF)</v>
          </cell>
          <cell r="O14" t="str">
            <v>Wind - Class6 (38% CF)</v>
          </cell>
          <cell r="P14" t="str">
            <v>Wind - Class8 (30% CF)</v>
          </cell>
          <cell r="Q14" t="str">
            <v>Floating Offshore Wind - Class11 (48% CF)</v>
          </cell>
          <cell r="R14" t="str">
            <v>Floating Offshore Wind - Class8 (51% CF)</v>
          </cell>
          <cell r="S14" t="str">
            <v>Floating Offshore Wind - Morro Bay</v>
          </cell>
          <cell r="T14" t="str">
            <v>Floating Offshore Wind - Diablo Canyon</v>
          </cell>
          <cell r="U14" t="str">
            <v>Floating Offshore Wind - Humboldt</v>
          </cell>
          <cell r="V14" t="str">
            <v>Floating Offshore Wind - Cape Mendocino</v>
          </cell>
          <cell r="W14" t="str">
            <v>Floating Offshore Wind - Del Norte</v>
          </cell>
          <cell r="X14" t="str">
            <v>Utility-scale Battery - Li [Capacity] - No ITC</v>
          </cell>
          <cell r="Y14" t="str">
            <v>Utility-scale Battery - Li [Energy] - No ITC</v>
          </cell>
          <cell r="Z14" t="str">
            <v>Utility-scale Battery - Li [Capacity] - ITC</v>
          </cell>
          <cell r="AA14" t="str">
            <v>Utility-scale Battery - Li [Energy] - ITC</v>
          </cell>
          <cell r="AB14" t="str">
            <v>BTM Battery - Li [Capacity]</v>
          </cell>
          <cell r="AC14" t="str">
            <v>BTM Battery - Li [Energy]</v>
          </cell>
          <cell r="AD14" t="str">
            <v>Flow Battery [Capacity]</v>
          </cell>
          <cell r="AE14" t="str">
            <v>Flow Battery [Energy]</v>
          </cell>
          <cell r="AF14" t="str">
            <v>Pumped Hydro Storage [Capacity]</v>
          </cell>
          <cell r="AG14" t="str">
            <v>Pumped Hydro Storage [Energy]</v>
          </cell>
          <cell r="AH14" t="str">
            <v>Geothermal</v>
          </cell>
          <cell r="AI14" t="str">
            <v>Biomass</v>
          </cell>
          <cell r="AJ14" t="str">
            <v>Small Hydro</v>
          </cell>
          <cell r="AK14" t="str">
            <v>Gas - CCGT</v>
          </cell>
          <cell r="AL14" t="str">
            <v>Gas - CT - Frame</v>
          </cell>
          <cell r="AM14" t="str">
            <v>Gas - CT - Aero</v>
          </cell>
        </row>
        <row r="53">
          <cell r="F53">
            <v>0.8</v>
          </cell>
        </row>
      </sheetData>
      <sheetData sheetId="10" refreshError="1"/>
      <sheetData sheetId="11" refreshError="1"/>
      <sheetData sheetId="12" refreshError="1"/>
      <sheetData sheetId="13" refreshError="1"/>
      <sheetData sheetId="14" refreshError="1"/>
      <sheetData sheetId="15">
        <row r="8">
          <cell r="CC8">
            <v>7.3477469205291107E-2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ashboard"/>
      <sheetName val="Resources - Scenario Costs All"/>
      <sheetName val="Resources - Scenario Costs"/>
      <sheetName val="Resources - Scenario Build"/>
      <sheetName val="Resources - Baseline"/>
      <sheetName val="Gen_List"/>
      <sheetName val="Output_Table"/>
      <sheetName val="Supply - Curve"/>
      <sheetName val="Pro_Forma"/>
      <sheetName val="Resource_Characteristics"/>
      <sheetName val="Capex Trajectories"/>
      <sheetName val="FO&amp;M Trajectories"/>
      <sheetName val="Financing Trajectories"/>
      <sheetName val="OSW_Capex Traj_2019dollar"/>
      <sheetName val="OSW_FO&amp;M Traj_2019dollar"/>
      <sheetName val="Lists"/>
    </sheetNames>
    <sheetDataSet>
      <sheetData sheetId="0"/>
      <sheetData sheetId="1">
        <row r="31">
          <cell r="C31">
            <v>40</v>
          </cell>
        </row>
      </sheetData>
      <sheetData sheetId="2"/>
      <sheetData sheetId="3"/>
      <sheetData sheetId="4"/>
      <sheetData sheetId="5">
        <row r="3">
          <cell r="J3">
            <v>2015</v>
          </cell>
        </row>
      </sheetData>
      <sheetData sheetId="6">
        <row r="3">
          <cell r="C3">
            <v>4017</v>
          </cell>
        </row>
      </sheetData>
      <sheetData sheetId="7"/>
      <sheetData sheetId="8"/>
      <sheetData sheetId="9"/>
      <sheetData sheetId="10"/>
      <sheetData sheetId="11"/>
      <sheetData sheetId="12"/>
      <sheetData sheetId="13"/>
      <sheetData sheetId="14"/>
      <sheetData sheetId="15"/>
      <sheetData sheetId="16">
        <row r="8">
          <cell r="CC8">
            <v>7.2400000000000006E-2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 Descriptions"/>
      <sheetName val="SCE-NQC.M"/>
      <sheetName val="No Resource ID"/>
      <sheetName val="SCE-NQC"/>
      <sheetName val="2020gens"/>
      <sheetName val="Additional 2023 gens"/>
      <sheetName val="2019 NQC List"/>
      <sheetName val="Projects from Queue"/>
      <sheetName val="SCE-NQC (2018)"/>
      <sheetName val="2019 Other"/>
      <sheetName val="2019 Technology Factors"/>
      <sheetName val="20181228_20181229_ATL_GEN_CAP_L"/>
      <sheetName val="List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P Existing Projects List"/>
      <sheetName val="GIP New Projects List "/>
      <sheetName val="Sheet1"/>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ks2008"/>
      <sheetName val="peakbyagency"/>
      <sheetName val="LU"/>
      <sheetName val="copkdata"/>
      <sheetName val="planreanel"/>
      <sheetName val="BApeakTable"/>
      <sheetName val="BApeakTable1in20"/>
      <sheetName val="BApeakTable1in10"/>
      <sheetName val="BApeakTable1in5"/>
      <sheetName val="BANELTable"/>
      <sheetName val="nelbyagency"/>
      <sheetName val="salesbyagency"/>
      <sheetName val="qfer"/>
      <sheetName val="baynb"/>
      <sheetName val="Sheet1"/>
    </sheetNames>
    <sheetDataSet>
      <sheetData sheetId="0" refreshError="1"/>
      <sheetData sheetId="1" refreshError="1"/>
      <sheetData sheetId="2" refreshError="1"/>
      <sheetData sheetId="3" refreshError="1"/>
      <sheetData sheetId="4">
        <row r="4">
          <cell r="B4">
            <v>2007</v>
          </cell>
        </row>
      </sheetData>
      <sheetData sheetId="5" refreshError="1"/>
      <sheetData sheetId="6" refreshError="1"/>
      <sheetData sheetId="7">
        <row r="93">
          <cell r="A93" t="str">
            <v>Control Area</v>
          </cell>
          <cell r="B93" t="str">
            <v>onein5</v>
          </cell>
          <cell r="C93" t="str">
            <v>1-in-10</v>
          </cell>
          <cell r="D93" t="str">
            <v>1-in-20</v>
          </cell>
        </row>
        <row r="94">
          <cell r="A94" t="str">
            <v>PGE</v>
          </cell>
          <cell r="B94">
            <v>1.0569999999999999</v>
          </cell>
          <cell r="C94">
            <v>1.073</v>
          </cell>
          <cell r="D94">
            <v>1.087</v>
          </cell>
        </row>
        <row r="95">
          <cell r="A95" t="str">
            <v>SCE</v>
          </cell>
          <cell r="B95">
            <v>1.0680000000000001</v>
          </cell>
          <cell r="C95">
            <v>1.0880000000000001</v>
          </cell>
          <cell r="D95">
            <v>1.1040000000000001</v>
          </cell>
        </row>
        <row r="96">
          <cell r="A96" t="str">
            <v>SDGE</v>
          </cell>
          <cell r="B96">
            <v>1.0780000000000001</v>
          </cell>
          <cell r="C96">
            <v>1.1000000000000001</v>
          </cell>
          <cell r="D96">
            <v>1.119</v>
          </cell>
        </row>
        <row r="97">
          <cell r="A97" t="str">
            <v>LADWP</v>
          </cell>
          <cell r="B97">
            <v>1.0663</v>
          </cell>
          <cell r="C97">
            <v>1.0851</v>
          </cell>
          <cell r="D97">
            <v>1.1013999999999999</v>
          </cell>
        </row>
        <row r="98">
          <cell r="A98" t="str">
            <v>SMUD</v>
          </cell>
          <cell r="B98">
            <v>1.0724899999999999</v>
          </cell>
          <cell r="C98">
            <v>1.09301</v>
          </cell>
          <cell r="D98">
            <v>1.11083</v>
          </cell>
        </row>
        <row r="99">
          <cell r="A99" t="str">
            <v>TID</v>
          </cell>
          <cell r="B99">
            <v>1.0527599999999999</v>
          </cell>
          <cell r="C99">
            <v>1.0677000000000001</v>
          </cell>
          <cell r="D99">
            <v>1.08066</v>
          </cell>
        </row>
        <row r="100">
          <cell r="A100" t="str">
            <v>IID</v>
          </cell>
          <cell r="B100">
            <v>1.0676000000000001</v>
          </cell>
          <cell r="C100">
            <v>1.0780000000000001</v>
          </cell>
          <cell r="D100">
            <v>1.117</v>
          </cell>
        </row>
        <row r="101">
          <cell r="A101" t="str">
            <v>LADWPBA</v>
          </cell>
          <cell r="B101">
            <v>1.07633</v>
          </cell>
          <cell r="C101">
            <v>1.0979399999999999</v>
          </cell>
          <cell r="D101">
            <v>1.1167</v>
          </cell>
        </row>
        <row r="102">
          <cell r="A102" t="str">
            <v>SMUDBA</v>
          </cell>
          <cell r="B102">
            <v>1.0710999999999999</v>
          </cell>
          <cell r="C102">
            <v>1.0912299999999999</v>
          </cell>
          <cell r="D102">
            <v>1.1087</v>
          </cell>
        </row>
        <row r="103">
          <cell r="A103" t="str">
            <v>TID</v>
          </cell>
          <cell r="B103">
            <v>1.0653900000000001</v>
          </cell>
          <cell r="C103">
            <v>1.0839000000000001</v>
          </cell>
          <cell r="D103">
            <v>1.0999699999999999</v>
          </cell>
        </row>
        <row r="104">
          <cell r="A104" t="str">
            <v>SP26</v>
          </cell>
          <cell r="B104">
            <v>1.0730999999999999</v>
          </cell>
          <cell r="C104">
            <v>1.09379</v>
          </cell>
          <cell r="D104">
            <v>1.11175</v>
          </cell>
        </row>
        <row r="105">
          <cell r="A105" t="str">
            <v>GBAY</v>
          </cell>
          <cell r="B105">
            <v>1.0579099999999999</v>
          </cell>
          <cell r="C105">
            <v>1.0743100000000001</v>
          </cell>
          <cell r="D105">
            <v>1.0885400000000001</v>
          </cell>
        </row>
        <row r="106">
          <cell r="A106" t="str">
            <v>BCVTOTAL</v>
          </cell>
          <cell r="B106">
            <v>1.054</v>
          </cell>
          <cell r="C106">
            <v>1.069</v>
          </cell>
          <cell r="D106">
            <v>1.0820000000000001</v>
          </cell>
        </row>
        <row r="107">
          <cell r="A107" t="str">
            <v>labasinlra</v>
          </cell>
          <cell r="B107">
            <v>1.077</v>
          </cell>
          <cell r="C107">
            <v>1.0980000000000001</v>
          </cell>
          <cell r="D107">
            <v>1.117</v>
          </cell>
        </row>
        <row r="108">
          <cell r="C108">
            <v>0</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efiling.energy.ca.gov/Lists/DocketLog.aspx?docketnumber=21-SIT-01" TargetMode="External"/><Relationship Id="rId1" Type="http://schemas.openxmlformats.org/officeDocument/2006/relationships/hyperlink" Target="https://www.energy.ca.gov/event/workshop/2023-06/joint-agency-staff-workshop-resource-portfolio-assumptions-next-caiso-2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71C1E-B9B1-4963-9DD0-3E1E5583510A}">
  <sheetPr>
    <tabColor theme="0"/>
  </sheetPr>
  <dimension ref="A1:C24"/>
  <sheetViews>
    <sheetView tabSelected="1" zoomScale="75" zoomScaleNormal="75" workbookViewId="0">
      <selection activeCell="G3" sqref="G3"/>
    </sheetView>
  </sheetViews>
  <sheetFormatPr defaultRowHeight="14.5" x14ac:dyDescent="0.35"/>
  <cols>
    <col min="1" max="1" width="28.81640625" customWidth="1"/>
    <col min="2" max="2" width="98" customWidth="1"/>
    <col min="3" max="3" width="25.81640625" customWidth="1"/>
  </cols>
  <sheetData>
    <row r="1" spans="1:3" ht="18.5" x14ac:dyDescent="0.45">
      <c r="A1" s="282" t="s">
        <v>611</v>
      </c>
      <c r="C1" s="283" t="s">
        <v>612</v>
      </c>
    </row>
    <row r="3" spans="1:3" ht="30" customHeight="1" x14ac:dyDescent="0.35">
      <c r="A3" s="301" t="s">
        <v>613</v>
      </c>
      <c r="B3" s="303" t="s">
        <v>616</v>
      </c>
      <c r="C3" s="304"/>
    </row>
    <row r="4" spans="1:3" ht="30" customHeight="1" x14ac:dyDescent="0.35">
      <c r="A4" s="302"/>
      <c r="B4" s="305"/>
      <c r="C4" s="306"/>
    </row>
    <row r="5" spans="1:3" ht="30" customHeight="1" x14ac:dyDescent="0.35">
      <c r="A5" s="307" t="s">
        <v>614</v>
      </c>
      <c r="B5" s="310" t="s">
        <v>642</v>
      </c>
      <c r="C5" s="311"/>
    </row>
    <row r="6" spans="1:3" ht="15.5" x14ac:dyDescent="0.35">
      <c r="A6" s="308"/>
      <c r="B6" s="318" t="s">
        <v>643</v>
      </c>
      <c r="C6" s="319"/>
    </row>
    <row r="7" spans="1:3" ht="30" customHeight="1" x14ac:dyDescent="0.35">
      <c r="A7" s="308"/>
      <c r="B7" s="316" t="s">
        <v>640</v>
      </c>
      <c r="C7" s="317"/>
    </row>
    <row r="8" spans="1:3" ht="15.5" x14ac:dyDescent="0.35">
      <c r="A8" s="309"/>
      <c r="B8" s="314" t="s">
        <v>641</v>
      </c>
      <c r="C8" s="315"/>
    </row>
    <row r="9" spans="1:3" x14ac:dyDescent="0.35">
      <c r="A9" s="312"/>
      <c r="B9" s="312"/>
      <c r="C9" s="313"/>
    </row>
    <row r="10" spans="1:3" ht="15.5" x14ac:dyDescent="0.35">
      <c r="A10" s="320" t="s">
        <v>615</v>
      </c>
      <c r="B10" s="321"/>
      <c r="C10" s="287"/>
    </row>
    <row r="11" spans="1:3" ht="15.5" x14ac:dyDescent="0.35">
      <c r="A11" s="322" t="s">
        <v>619</v>
      </c>
      <c r="B11" s="323"/>
      <c r="C11" s="286"/>
    </row>
    <row r="12" spans="1:3" ht="15.5" x14ac:dyDescent="0.35">
      <c r="A12" s="288" t="s">
        <v>617</v>
      </c>
      <c r="B12" s="289" t="s">
        <v>631</v>
      </c>
      <c r="C12" s="284"/>
    </row>
    <row r="13" spans="1:3" ht="15.5" x14ac:dyDescent="0.35">
      <c r="A13" s="288" t="s">
        <v>618</v>
      </c>
      <c r="B13" s="289" t="s">
        <v>632</v>
      </c>
      <c r="C13" s="284"/>
    </row>
    <row r="14" spans="1:3" ht="15.5" x14ac:dyDescent="0.35">
      <c r="A14" s="324" t="s">
        <v>620</v>
      </c>
      <c r="B14" s="325"/>
      <c r="C14" s="286"/>
    </row>
    <row r="15" spans="1:3" ht="15.5" x14ac:dyDescent="0.35">
      <c r="A15" s="294" t="s">
        <v>300</v>
      </c>
      <c r="B15" s="295" t="s">
        <v>633</v>
      </c>
      <c r="C15" s="284"/>
    </row>
    <row r="16" spans="1:3" ht="15.5" x14ac:dyDescent="0.35">
      <c r="A16" s="294" t="s">
        <v>621</v>
      </c>
      <c r="B16" s="295" t="s">
        <v>634</v>
      </c>
      <c r="C16" s="284"/>
    </row>
    <row r="17" spans="1:3" ht="15.5" x14ac:dyDescent="0.35">
      <c r="A17" s="294" t="s">
        <v>622</v>
      </c>
      <c r="B17" s="295" t="s">
        <v>635</v>
      </c>
      <c r="C17" s="284"/>
    </row>
    <row r="18" spans="1:3" ht="15.5" x14ac:dyDescent="0.35">
      <c r="A18" s="294" t="s">
        <v>623</v>
      </c>
      <c r="B18" s="295" t="s">
        <v>636</v>
      </c>
      <c r="C18" s="284"/>
    </row>
    <row r="19" spans="1:3" ht="15.5" x14ac:dyDescent="0.35">
      <c r="A19" s="294" t="s">
        <v>624</v>
      </c>
      <c r="B19" s="295" t="s">
        <v>637</v>
      </c>
      <c r="C19" s="284"/>
    </row>
    <row r="20" spans="1:3" ht="15.5" x14ac:dyDescent="0.35">
      <c r="A20" s="297" t="s">
        <v>625</v>
      </c>
      <c r="B20" s="298"/>
      <c r="C20" s="286"/>
    </row>
    <row r="21" spans="1:3" ht="15.5" x14ac:dyDescent="0.35">
      <c r="A21" s="290" t="s">
        <v>626</v>
      </c>
      <c r="B21" s="291" t="s">
        <v>638</v>
      </c>
      <c r="C21" s="284"/>
    </row>
    <row r="22" spans="1:3" ht="15.5" x14ac:dyDescent="0.35">
      <c r="A22" s="290" t="s">
        <v>627</v>
      </c>
      <c r="B22" s="291" t="s">
        <v>639</v>
      </c>
      <c r="C22" s="284"/>
    </row>
    <row r="23" spans="1:3" ht="15.5" x14ac:dyDescent="0.35">
      <c r="A23" s="299" t="s">
        <v>628</v>
      </c>
      <c r="B23" s="300"/>
      <c r="C23" s="286"/>
    </row>
    <row r="24" spans="1:3" ht="33.5" customHeight="1" x14ac:dyDescent="0.35">
      <c r="A24" s="292" t="s">
        <v>629</v>
      </c>
      <c r="B24" s="293" t="s">
        <v>630</v>
      </c>
      <c r="C24" s="285"/>
    </row>
  </sheetData>
  <mergeCells count="13">
    <mergeCell ref="A20:B20"/>
    <mergeCell ref="A23:B23"/>
    <mergeCell ref="A3:A4"/>
    <mergeCell ref="B3:C4"/>
    <mergeCell ref="A5:A8"/>
    <mergeCell ref="B5:C5"/>
    <mergeCell ref="A9:C9"/>
    <mergeCell ref="B8:C8"/>
    <mergeCell ref="B7:C7"/>
    <mergeCell ref="B6:C6"/>
    <mergeCell ref="A10:B10"/>
    <mergeCell ref="A11:B11"/>
    <mergeCell ref="A14:B14"/>
  </mergeCells>
  <hyperlinks>
    <hyperlink ref="B8" r:id="rId1" xr:uid="{6A63068B-791C-461F-9A78-476128A39571}"/>
    <hyperlink ref="B6" r:id="rId2" xr:uid="{6B02034F-2A09-4137-87C4-D41DD54DF8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48B43-F0BE-4201-95D0-B79A72ECFCB3}">
  <sheetPr>
    <tabColor theme="6" tint="-0.499984740745262"/>
  </sheetPr>
  <dimension ref="A1"/>
  <sheetViews>
    <sheetView workbookViewId="0"/>
  </sheetViews>
  <sheetFormatPr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F13E9-1371-4075-90EE-C3711D2962EE}">
  <sheetPr filterMode="1">
    <tabColor theme="6" tint="0.39997558519241921"/>
  </sheetPr>
  <dimension ref="A1:Y281"/>
  <sheetViews>
    <sheetView workbookViewId="0">
      <pane xSplit="5" ySplit="4" topLeftCell="F5" activePane="bottomRight" state="frozen"/>
      <selection pane="topRight" activeCell="F1" sqref="F1"/>
      <selection pane="bottomLeft" activeCell="A5" sqref="A5"/>
      <selection pane="bottomRight" sqref="A1:E2"/>
    </sheetView>
  </sheetViews>
  <sheetFormatPr defaultRowHeight="14.5" outlineLevelCol="1" x14ac:dyDescent="0.35"/>
  <cols>
    <col min="1" max="1" width="15.36328125" customWidth="1"/>
    <col min="2" max="2" width="10.54296875" customWidth="1"/>
    <col min="4" max="4" width="20.36328125" customWidth="1"/>
    <col min="5" max="5" width="18.1796875" customWidth="1"/>
    <col min="6" max="6" width="10.81640625" style="29" customWidth="1"/>
    <col min="7" max="7" width="8.7265625" style="29" bestFit="1" customWidth="1"/>
    <col min="8" max="8" width="8.08984375" style="35" customWidth="1"/>
    <col min="9" max="9" width="9.36328125" style="35" customWidth="1" outlineLevel="1"/>
    <col min="10" max="10" width="9.08984375" style="35" customWidth="1" outlineLevel="1"/>
    <col min="11" max="11" width="8.08984375" style="35" customWidth="1" outlineLevel="1"/>
    <col min="12" max="12" width="9.6328125" style="29" bestFit="1" customWidth="1"/>
    <col min="13" max="13" width="8.7265625" style="29" bestFit="1" customWidth="1"/>
    <col min="14" max="14" width="9.7265625" style="35" customWidth="1"/>
    <col min="15" max="15" width="8.90625" style="35" customWidth="1" outlineLevel="1"/>
    <col min="16" max="16" width="9.1796875" style="35" customWidth="1" outlineLevel="1"/>
    <col min="17" max="17" width="8.08984375" style="35" customWidth="1" outlineLevel="1"/>
    <col min="18" max="18" width="9.6328125" style="29" bestFit="1" customWidth="1"/>
    <col min="19" max="19" width="8.7265625" style="29" bestFit="1" customWidth="1"/>
    <col min="20" max="20" width="8.08984375" style="35" customWidth="1"/>
    <col min="21" max="21" width="3.08984375" customWidth="1"/>
    <col min="22" max="22" width="10.54296875" customWidth="1"/>
    <col min="23" max="23" width="10.08984375" customWidth="1"/>
  </cols>
  <sheetData>
    <row r="1" spans="1:25" ht="52.5" customHeight="1" x14ac:dyDescent="0.35">
      <c r="A1" s="365" t="s">
        <v>610</v>
      </c>
      <c r="B1" s="365"/>
      <c r="C1" s="365"/>
      <c r="D1" s="365"/>
      <c r="E1" s="365"/>
      <c r="F1" s="280" t="s">
        <v>601</v>
      </c>
      <c r="G1" s="281">
        <v>7</v>
      </c>
    </row>
    <row r="2" spans="1:25" ht="45.5" customHeight="1" x14ac:dyDescent="0.35">
      <c r="A2" s="365"/>
      <c r="B2" s="365"/>
      <c r="C2" s="365"/>
      <c r="D2" s="365"/>
      <c r="E2" s="365"/>
      <c r="F2" s="36"/>
    </row>
    <row r="3" spans="1:25" ht="27.5" customHeight="1" x14ac:dyDescent="0.35">
      <c r="F3" s="394" t="s">
        <v>602</v>
      </c>
      <c r="G3" s="394"/>
      <c r="H3" s="394"/>
      <c r="I3" s="395" t="s">
        <v>439</v>
      </c>
      <c r="J3" s="395"/>
      <c r="K3" s="395"/>
      <c r="L3" s="394" t="s">
        <v>603</v>
      </c>
      <c r="M3" s="394"/>
      <c r="N3" s="394"/>
      <c r="O3" s="395" t="s">
        <v>440</v>
      </c>
      <c r="P3" s="395"/>
      <c r="Q3" s="395"/>
      <c r="R3" s="394" t="s">
        <v>604</v>
      </c>
      <c r="S3" s="394"/>
      <c r="T3" s="394"/>
      <c r="V3" s="393" t="s">
        <v>605</v>
      </c>
      <c r="W3" s="393"/>
      <c r="X3" s="393"/>
    </row>
    <row r="4" spans="1:25" ht="58.5" customHeight="1" x14ac:dyDescent="0.35">
      <c r="A4" s="23" t="s">
        <v>0</v>
      </c>
      <c r="B4" s="33" t="s">
        <v>443</v>
      </c>
      <c r="C4" s="23" t="s">
        <v>396</v>
      </c>
      <c r="D4" s="23" t="s">
        <v>397</v>
      </c>
      <c r="E4" s="51" t="s">
        <v>442</v>
      </c>
      <c r="F4" s="40" t="s">
        <v>418</v>
      </c>
      <c r="G4" s="40" t="s">
        <v>419</v>
      </c>
      <c r="H4" s="41" t="s">
        <v>425</v>
      </c>
      <c r="I4" s="45" t="s">
        <v>432</v>
      </c>
      <c r="J4" s="42" t="s">
        <v>435</v>
      </c>
      <c r="K4" s="48" t="s">
        <v>425</v>
      </c>
      <c r="L4" s="40" t="s">
        <v>420</v>
      </c>
      <c r="M4" s="40" t="s">
        <v>421</v>
      </c>
      <c r="N4" s="41" t="s">
        <v>426</v>
      </c>
      <c r="O4" s="45" t="s">
        <v>433</v>
      </c>
      <c r="P4" s="42" t="s">
        <v>436</v>
      </c>
      <c r="Q4" s="48" t="s">
        <v>426</v>
      </c>
      <c r="R4" s="40" t="s">
        <v>422</v>
      </c>
      <c r="S4" s="40" t="s">
        <v>423</v>
      </c>
      <c r="T4" s="41" t="s">
        <v>427</v>
      </c>
      <c r="V4" s="55" t="s">
        <v>437</v>
      </c>
      <c r="W4" s="55" t="s">
        <v>392</v>
      </c>
      <c r="X4" s="55" t="s">
        <v>438</v>
      </c>
    </row>
    <row r="5" spans="1:25" x14ac:dyDescent="0.35">
      <c r="A5" t="s">
        <v>175</v>
      </c>
      <c r="B5">
        <v>500</v>
      </c>
      <c r="C5" t="s">
        <v>398</v>
      </c>
      <c r="D5" t="s">
        <v>111</v>
      </c>
      <c r="E5">
        <f>SUMIFS('Solar&amp;Battery'!$AA$5:$AA$332,'Solar&amp;Battery'!$B$5:$B$332,A5)</f>
        <v>2500</v>
      </c>
      <c r="F5" s="49">
        <v>21400.349609375</v>
      </c>
      <c r="G5" s="29">
        <f t="shared" ref="G5:G68" si="0">F5/$G$1</f>
        <v>3057.1928013392858</v>
      </c>
      <c r="H5" s="46">
        <f t="shared" ref="H5:H68" si="1">$E5/G5</f>
        <v>0.81774364996044979</v>
      </c>
      <c r="I5" s="43">
        <v>159342.15625</v>
      </c>
      <c r="J5" s="43">
        <f t="shared" ref="J5:J68" si="2">I5/$G$1</f>
        <v>22763.165178571428</v>
      </c>
      <c r="K5" s="44">
        <f t="shared" ref="K5:K68" si="3">E5/J5</f>
        <v>0.10982655445269211</v>
      </c>
      <c r="L5" s="49">
        <v>76690.53125</v>
      </c>
      <c r="M5" s="29">
        <f t="shared" ref="M5:M68" si="4">L5/$G$1</f>
        <v>10955.790178571429</v>
      </c>
      <c r="N5" s="46">
        <f t="shared" ref="N5:N68" si="5">$E5/M5</f>
        <v>0.22818983927693157</v>
      </c>
      <c r="O5" s="43">
        <v>356373.21875</v>
      </c>
      <c r="P5" s="43">
        <f t="shared" ref="P5:P68" si="6">O5/$G$1</f>
        <v>50910.459821428572</v>
      </c>
      <c r="Q5" s="44">
        <f t="shared" ref="Q5:Q68" si="7">E5/P5</f>
        <v>4.9105822433521455E-2</v>
      </c>
      <c r="R5" s="49">
        <v>156912.390625</v>
      </c>
      <c r="S5" s="29">
        <f t="shared" ref="S5:S68" si="8">R5/$G$1</f>
        <v>22416.055803571428</v>
      </c>
      <c r="T5" s="46">
        <f t="shared" ref="T5:T68" si="9">$E5/S5</f>
        <v>0.11152720272946896</v>
      </c>
      <c r="V5" s="54">
        <f>SUMIFS(InterconnectionQueue_bySub!$AP$5:$AP$322,InterconnectionQueue_bySub!$B$5:$B$322,A5)</f>
        <v>1671.1</v>
      </c>
      <c r="W5" s="52">
        <f>SUMIFS(InterconnectionQueue_bySub!$R$5:$R$322,InterconnectionQueue_bySub!$B$5:$B$322,A5)</f>
        <v>3921.0099999999998</v>
      </c>
      <c r="X5" s="57">
        <f t="shared" ref="X5:X68" si="10">IF(V5&gt;E5,3,IF(W5&gt;E5,2,1))</f>
        <v>2</v>
      </c>
      <c r="Y5" s="35"/>
    </row>
    <row r="6" spans="1:25" hidden="1" x14ac:dyDescent="0.35">
      <c r="A6" t="s">
        <v>62</v>
      </c>
      <c r="B6">
        <v>230</v>
      </c>
      <c r="C6" t="s">
        <v>399</v>
      </c>
      <c r="D6" t="s">
        <v>46</v>
      </c>
      <c r="E6">
        <f>SUMIFS('Solar&amp;Battery'!$AA$5:$AA$332,'Solar&amp;Battery'!$B$5:$B$332,A6)</f>
        <v>0</v>
      </c>
      <c r="F6" s="49">
        <v>2145.148193359375</v>
      </c>
      <c r="G6" s="29">
        <f t="shared" si="0"/>
        <v>306.44974190848217</v>
      </c>
      <c r="H6" s="46">
        <f t="shared" si="1"/>
        <v>0</v>
      </c>
      <c r="I6" s="43">
        <v>7445.423828125</v>
      </c>
      <c r="J6" s="43">
        <f t="shared" si="2"/>
        <v>1063.6319754464287</v>
      </c>
      <c r="K6" s="44">
        <f t="shared" si="3"/>
        <v>0</v>
      </c>
      <c r="L6" s="49">
        <v>2259.2509765625</v>
      </c>
      <c r="M6" s="29">
        <f t="shared" si="4"/>
        <v>322.75013950892856</v>
      </c>
      <c r="N6" s="46">
        <f t="shared" si="5"/>
        <v>0</v>
      </c>
      <c r="O6" s="43">
        <v>10120.9345703125</v>
      </c>
      <c r="P6" s="43">
        <f t="shared" si="6"/>
        <v>1445.8477957589287</v>
      </c>
      <c r="Q6" s="44">
        <f t="shared" si="7"/>
        <v>0</v>
      </c>
      <c r="R6" s="49">
        <v>2650.664306640625</v>
      </c>
      <c r="S6" s="29">
        <f t="shared" si="8"/>
        <v>378.66632952008928</v>
      </c>
      <c r="T6" s="46">
        <f t="shared" si="9"/>
        <v>0</v>
      </c>
      <c r="V6" s="20">
        <f>SUMIFS(InterconnectionQueue_bySub!$AP$5:$AP$322,InterconnectionQueue_bySub!$B$5:$B$322,A6)</f>
        <v>0</v>
      </c>
      <c r="W6" s="53">
        <f>SUMIFS(InterconnectionQueue_bySub!$R$5:$R$322,InterconnectionQueue_bySub!$B$5:$B$322,A6)</f>
        <v>0</v>
      </c>
      <c r="X6" s="22">
        <f t="shared" si="10"/>
        <v>1</v>
      </c>
      <c r="Y6" s="35"/>
    </row>
    <row r="7" spans="1:25" x14ac:dyDescent="0.35">
      <c r="A7" t="s">
        <v>148</v>
      </c>
      <c r="B7">
        <v>500</v>
      </c>
      <c r="C7" t="s">
        <v>398</v>
      </c>
      <c r="D7" t="s">
        <v>111</v>
      </c>
      <c r="E7">
        <f>SUMIFS('Solar&amp;Battery'!$AA$5:$AA$332,'Solar&amp;Battery'!$B$5:$B$332,A7)</f>
        <v>1250.0044</v>
      </c>
      <c r="F7" s="49">
        <v>16497.439453125</v>
      </c>
      <c r="G7" s="29">
        <f t="shared" si="0"/>
        <v>2356.7770647321427</v>
      </c>
      <c r="H7" s="46">
        <f t="shared" si="1"/>
        <v>0.53038720492727986</v>
      </c>
      <c r="I7" s="43">
        <v>152159.296875</v>
      </c>
      <c r="J7" s="43">
        <f t="shared" si="2"/>
        <v>21737.042410714286</v>
      </c>
      <c r="K7" s="44">
        <f t="shared" si="3"/>
        <v>5.7505725773616158E-2</v>
      </c>
      <c r="L7" s="49">
        <v>37434.13671875</v>
      </c>
      <c r="M7" s="29">
        <f t="shared" si="4"/>
        <v>5347.7338169642853</v>
      </c>
      <c r="N7" s="46">
        <f t="shared" si="5"/>
        <v>0.23374469313238597</v>
      </c>
      <c r="O7" s="43">
        <v>313379.1875</v>
      </c>
      <c r="P7" s="43">
        <f t="shared" si="6"/>
        <v>44768.455357142855</v>
      </c>
      <c r="Q7" s="44">
        <f t="shared" si="7"/>
        <v>2.7921544087863209E-2</v>
      </c>
      <c r="R7" s="49">
        <v>61648.75390625</v>
      </c>
      <c r="S7" s="29">
        <f t="shared" si="8"/>
        <v>8806.96484375</v>
      </c>
      <c r="T7" s="46">
        <f t="shared" si="9"/>
        <v>0.14193361983125038</v>
      </c>
      <c r="V7" s="20">
        <f>SUMIFS(InterconnectionQueue_bySub!$AP$5:$AP$322,InterconnectionQueue_bySub!$B$5:$B$322,A7)</f>
        <v>1450</v>
      </c>
      <c r="W7" s="53">
        <f>SUMIFS(InterconnectionQueue_bySub!$R$5:$R$322,InterconnectionQueue_bySub!$B$5:$B$322,A7)</f>
        <v>3654.94</v>
      </c>
      <c r="X7" s="22">
        <f t="shared" si="10"/>
        <v>3</v>
      </c>
      <c r="Y7" s="35"/>
    </row>
    <row r="8" spans="1:25" x14ac:dyDescent="0.35">
      <c r="A8" s="37" t="s">
        <v>148</v>
      </c>
      <c r="B8" s="37">
        <v>500</v>
      </c>
      <c r="C8" s="37" t="s">
        <v>398</v>
      </c>
      <c r="D8" s="37" t="s">
        <v>111</v>
      </c>
      <c r="E8" s="37">
        <f>SUMIFS('Solar&amp;Battery'!$AA$5:$AA$332,'Solar&amp;Battery'!$B$5:$B$332,A8)</f>
        <v>1250.0044</v>
      </c>
      <c r="F8" s="50">
        <v>16497.439453125</v>
      </c>
      <c r="G8" s="38">
        <f t="shared" si="0"/>
        <v>2356.7770647321427</v>
      </c>
      <c r="H8" s="47">
        <f t="shared" si="1"/>
        <v>0.53038720492727986</v>
      </c>
      <c r="I8" s="38">
        <v>152159.296875</v>
      </c>
      <c r="J8" s="38">
        <f t="shared" si="2"/>
        <v>21737.042410714286</v>
      </c>
      <c r="K8" s="39">
        <f t="shared" si="3"/>
        <v>5.7505725773616158E-2</v>
      </c>
      <c r="L8" s="50">
        <v>37434.13671875</v>
      </c>
      <c r="M8" s="38">
        <f t="shared" si="4"/>
        <v>5347.7338169642853</v>
      </c>
      <c r="N8" s="47">
        <f t="shared" si="5"/>
        <v>0.23374469313238597</v>
      </c>
      <c r="O8" s="38">
        <v>313379.1875</v>
      </c>
      <c r="P8" s="38">
        <f t="shared" si="6"/>
        <v>44768.455357142855</v>
      </c>
      <c r="Q8" s="39">
        <f t="shared" si="7"/>
        <v>2.7921544087863209E-2</v>
      </c>
      <c r="R8" s="50">
        <v>61648.75390625</v>
      </c>
      <c r="S8" s="38">
        <f t="shared" si="8"/>
        <v>8806.96484375</v>
      </c>
      <c r="T8" s="47">
        <f t="shared" si="9"/>
        <v>0.14193361983125038</v>
      </c>
      <c r="V8" s="20">
        <f>SUMIFS(InterconnectionQueue_bySub!$AP$5:$AP$322,InterconnectionQueue_bySub!$B$5:$B$322,A8)</f>
        <v>1450</v>
      </c>
      <c r="W8" s="53">
        <f>SUMIFS(InterconnectionQueue_bySub!$R$5:$R$322,InterconnectionQueue_bySub!$B$5:$B$322,A8)</f>
        <v>3654.94</v>
      </c>
      <c r="X8" s="22">
        <f t="shared" si="10"/>
        <v>3</v>
      </c>
      <c r="Y8" s="35"/>
    </row>
    <row r="9" spans="1:25" x14ac:dyDescent="0.35">
      <c r="A9" s="37" t="s">
        <v>148</v>
      </c>
      <c r="B9" s="37">
        <v>500</v>
      </c>
      <c r="C9" s="37" t="s">
        <v>398</v>
      </c>
      <c r="D9" s="37" t="s">
        <v>111</v>
      </c>
      <c r="E9" s="37">
        <f>SUMIFS('Solar&amp;Battery'!$AA$5:$AA$332,'Solar&amp;Battery'!$B$5:$B$332,A9)</f>
        <v>1250.0044</v>
      </c>
      <c r="F9" s="50">
        <v>16497.439453125</v>
      </c>
      <c r="G9" s="38">
        <f t="shared" si="0"/>
        <v>2356.7770647321427</v>
      </c>
      <c r="H9" s="47">
        <f t="shared" si="1"/>
        <v>0.53038720492727986</v>
      </c>
      <c r="I9" s="38">
        <v>152159.296875</v>
      </c>
      <c r="J9" s="38">
        <f t="shared" si="2"/>
        <v>21737.042410714286</v>
      </c>
      <c r="K9" s="39">
        <f t="shared" si="3"/>
        <v>5.7505725773616158E-2</v>
      </c>
      <c r="L9" s="50">
        <v>37434.13671875</v>
      </c>
      <c r="M9" s="38">
        <f t="shared" si="4"/>
        <v>5347.7338169642853</v>
      </c>
      <c r="N9" s="47">
        <f t="shared" si="5"/>
        <v>0.23374469313238597</v>
      </c>
      <c r="O9" s="38">
        <v>313379.1875</v>
      </c>
      <c r="P9" s="38">
        <f t="shared" si="6"/>
        <v>44768.455357142855</v>
      </c>
      <c r="Q9" s="39">
        <f t="shared" si="7"/>
        <v>2.7921544087863209E-2</v>
      </c>
      <c r="R9" s="50">
        <v>61648.75390625</v>
      </c>
      <c r="S9" s="38">
        <f t="shared" si="8"/>
        <v>8806.96484375</v>
      </c>
      <c r="T9" s="47">
        <f t="shared" si="9"/>
        <v>0.14193361983125038</v>
      </c>
      <c r="V9" s="20">
        <f>SUMIFS(InterconnectionQueue_bySub!$AP$5:$AP$322,InterconnectionQueue_bySub!$B$5:$B$322,A9)</f>
        <v>1450</v>
      </c>
      <c r="W9" s="53">
        <f>SUMIFS(InterconnectionQueue_bySub!$R$5:$R$322,InterconnectionQueue_bySub!$B$5:$B$322,A9)</f>
        <v>3654.94</v>
      </c>
      <c r="X9" s="22">
        <f t="shared" si="10"/>
        <v>3</v>
      </c>
      <c r="Y9" s="35"/>
    </row>
    <row r="10" spans="1:25" hidden="1" x14ac:dyDescent="0.35">
      <c r="A10" t="s">
        <v>67</v>
      </c>
      <c r="B10">
        <v>230</v>
      </c>
      <c r="C10" t="s">
        <v>399</v>
      </c>
      <c r="D10" t="s">
        <v>46</v>
      </c>
      <c r="E10">
        <f>SUMIFS('Solar&amp;Battery'!$AA$5:$AA$332,'Solar&amp;Battery'!$B$5:$B$332,A10)</f>
        <v>0</v>
      </c>
      <c r="F10" s="49">
        <v>2167.412353515625</v>
      </c>
      <c r="G10" s="29">
        <f t="shared" si="0"/>
        <v>309.63033621651783</v>
      </c>
      <c r="H10" s="46">
        <f t="shared" si="1"/>
        <v>0</v>
      </c>
      <c r="I10" s="43">
        <v>5331.3310546875</v>
      </c>
      <c r="J10" s="43">
        <f t="shared" si="2"/>
        <v>761.61872209821433</v>
      </c>
      <c r="K10" s="44">
        <f t="shared" si="3"/>
        <v>0</v>
      </c>
      <c r="L10" s="49">
        <v>2279.3984375</v>
      </c>
      <c r="M10" s="29">
        <f t="shared" si="4"/>
        <v>325.62834821428572</v>
      </c>
      <c r="N10" s="46">
        <f t="shared" si="5"/>
        <v>0</v>
      </c>
      <c r="O10" s="43">
        <v>6080.20703125</v>
      </c>
      <c r="P10" s="43">
        <f t="shared" si="6"/>
        <v>868.60100446428567</v>
      </c>
      <c r="Q10" s="44">
        <f t="shared" si="7"/>
        <v>0</v>
      </c>
      <c r="R10" s="49">
        <v>2373.548583984375</v>
      </c>
      <c r="S10" s="29">
        <f t="shared" si="8"/>
        <v>339.078369140625</v>
      </c>
      <c r="T10" s="46">
        <f t="shared" si="9"/>
        <v>0</v>
      </c>
      <c r="V10" s="20">
        <f>SUMIFS(InterconnectionQueue_bySub!$AP$5:$AP$322,InterconnectionQueue_bySub!$B$5:$B$322,A10)</f>
        <v>0</v>
      </c>
      <c r="W10" s="53">
        <f>SUMIFS(InterconnectionQueue_bySub!$R$5:$R$322,InterconnectionQueue_bySub!$B$5:$B$322,A10)</f>
        <v>0</v>
      </c>
      <c r="X10" s="22">
        <f t="shared" si="10"/>
        <v>1</v>
      </c>
      <c r="Y10" s="35"/>
    </row>
    <row r="11" spans="1:25" x14ac:dyDescent="0.35">
      <c r="A11" t="s">
        <v>407</v>
      </c>
      <c r="B11">
        <v>230</v>
      </c>
      <c r="C11" t="s">
        <v>403</v>
      </c>
      <c r="D11" t="s">
        <v>25</v>
      </c>
      <c r="E11">
        <f>SUMIFS('Solar&amp;Battery'!$AA$5:$AA$332,'Solar&amp;Battery'!$B$5:$B$332,A11)</f>
        <v>500</v>
      </c>
      <c r="F11" s="49">
        <v>37278.75</v>
      </c>
      <c r="G11" s="29">
        <f t="shared" si="0"/>
        <v>5325.5357142857147</v>
      </c>
      <c r="H11" s="46">
        <f t="shared" si="1"/>
        <v>9.3887268215806591E-2</v>
      </c>
      <c r="I11" s="43">
        <v>146722.859375</v>
      </c>
      <c r="J11" s="43">
        <f t="shared" si="2"/>
        <v>20960.408482142859</v>
      </c>
      <c r="K11" s="44">
        <f t="shared" si="3"/>
        <v>2.3854496940075052E-2</v>
      </c>
      <c r="L11" s="49">
        <v>54082.984375</v>
      </c>
      <c r="M11" s="29">
        <f t="shared" si="4"/>
        <v>7726.140625</v>
      </c>
      <c r="N11" s="46">
        <f t="shared" si="5"/>
        <v>6.4715363629561165E-2</v>
      </c>
      <c r="O11" s="43">
        <v>241882.296875</v>
      </c>
      <c r="P11" s="43">
        <f t="shared" si="6"/>
        <v>34554.613839285717</v>
      </c>
      <c r="Q11" s="44">
        <f t="shared" si="7"/>
        <v>1.4469847711958559E-2</v>
      </c>
      <c r="R11" s="49">
        <v>85062.5703125</v>
      </c>
      <c r="S11" s="29">
        <f t="shared" si="8"/>
        <v>12151.795758928571</v>
      </c>
      <c r="T11" s="46">
        <f t="shared" si="9"/>
        <v>4.1146182006278655E-2</v>
      </c>
      <c r="V11" s="20">
        <f>SUMIFS(InterconnectionQueue_bySub!$AP$5:$AP$322,InterconnectionQueue_bySub!$B$5:$B$322,A11)</f>
        <v>0</v>
      </c>
      <c r="W11" s="53">
        <f>SUMIFS(InterconnectionQueue_bySub!$R$5:$R$322,InterconnectionQueue_bySub!$B$5:$B$322,A11)</f>
        <v>0</v>
      </c>
      <c r="X11" s="22">
        <f t="shared" si="10"/>
        <v>1</v>
      </c>
      <c r="Y11" s="35"/>
    </row>
    <row r="12" spans="1:25" x14ac:dyDescent="0.35">
      <c r="A12" t="s">
        <v>122</v>
      </c>
      <c r="B12">
        <v>500</v>
      </c>
      <c r="C12" t="s">
        <v>399</v>
      </c>
      <c r="D12" t="s">
        <v>113</v>
      </c>
      <c r="E12">
        <f>SUMIFS('Solar&amp;Battery'!$AA$5:$AA$332,'Solar&amp;Battery'!$B$5:$B$332,A12)</f>
        <v>2401.3000000000002</v>
      </c>
      <c r="F12" s="49">
        <v>37288.0546875</v>
      </c>
      <c r="G12" s="29">
        <f t="shared" si="0"/>
        <v>5326.8649553571431</v>
      </c>
      <c r="H12" s="46">
        <f t="shared" si="1"/>
        <v>0.45079047810007855</v>
      </c>
      <c r="I12" s="43">
        <v>104464.5390625</v>
      </c>
      <c r="J12" s="43">
        <f t="shared" si="2"/>
        <v>14923.505580357143</v>
      </c>
      <c r="K12" s="44">
        <f t="shared" si="3"/>
        <v>0.16090723369720034</v>
      </c>
      <c r="L12" s="49">
        <v>79808.859375</v>
      </c>
      <c r="M12" s="29">
        <f t="shared" si="4"/>
        <v>11401.265625</v>
      </c>
      <c r="N12" s="46">
        <f t="shared" si="5"/>
        <v>0.21061696823680487</v>
      </c>
      <c r="O12" s="43">
        <v>222408.015625</v>
      </c>
      <c r="P12" s="43">
        <f t="shared" si="6"/>
        <v>31772.573660714286</v>
      </c>
      <c r="Q12" s="44">
        <f t="shared" si="7"/>
        <v>7.5577761677176516E-2</v>
      </c>
      <c r="R12" s="49">
        <v>136296.765625</v>
      </c>
      <c r="S12" s="29">
        <f t="shared" si="8"/>
        <v>19470.966517857141</v>
      </c>
      <c r="T12" s="46">
        <f t="shared" si="9"/>
        <v>0.12332721119918361</v>
      </c>
      <c r="V12" s="20">
        <f>SUMIFS(InterconnectionQueue_bySub!$AP$5:$AP$322,InterconnectionQueue_bySub!$B$5:$B$322,A12)</f>
        <v>2694.1370200000001</v>
      </c>
      <c r="W12" s="53">
        <f>SUMIFS(InterconnectionQueue_bySub!$R$5:$R$322,InterconnectionQueue_bySub!$B$5:$B$322,A12)</f>
        <v>3544.1370200000001</v>
      </c>
      <c r="X12" s="22">
        <f t="shared" si="10"/>
        <v>3</v>
      </c>
      <c r="Y12" s="35"/>
    </row>
    <row r="13" spans="1:25" x14ac:dyDescent="0.35">
      <c r="A13" s="37" t="s">
        <v>122</v>
      </c>
      <c r="B13" s="37">
        <v>500</v>
      </c>
      <c r="C13" s="37" t="s">
        <v>399</v>
      </c>
      <c r="D13" s="37" t="s">
        <v>113</v>
      </c>
      <c r="E13" s="37">
        <f>SUMIFS('Solar&amp;Battery'!$AA$5:$AA$332,'Solar&amp;Battery'!$B$5:$B$332,A13)</f>
        <v>2401.3000000000002</v>
      </c>
      <c r="F13" s="50">
        <v>37288.0546875</v>
      </c>
      <c r="G13" s="38">
        <f t="shared" si="0"/>
        <v>5326.8649553571431</v>
      </c>
      <c r="H13" s="47">
        <f t="shared" si="1"/>
        <v>0.45079047810007855</v>
      </c>
      <c r="I13" s="38">
        <v>104464.5390625</v>
      </c>
      <c r="J13" s="38">
        <f t="shared" si="2"/>
        <v>14923.505580357143</v>
      </c>
      <c r="K13" s="39">
        <f t="shared" si="3"/>
        <v>0.16090723369720034</v>
      </c>
      <c r="L13" s="50">
        <v>79808.859375</v>
      </c>
      <c r="M13" s="38">
        <f t="shared" si="4"/>
        <v>11401.265625</v>
      </c>
      <c r="N13" s="47">
        <f t="shared" si="5"/>
        <v>0.21061696823680487</v>
      </c>
      <c r="O13" s="38">
        <v>222408.015625</v>
      </c>
      <c r="P13" s="38">
        <f t="shared" si="6"/>
        <v>31772.573660714286</v>
      </c>
      <c r="Q13" s="39">
        <f t="shared" si="7"/>
        <v>7.5577761677176516E-2</v>
      </c>
      <c r="R13" s="50">
        <v>136296.765625</v>
      </c>
      <c r="S13" s="38">
        <f t="shared" si="8"/>
        <v>19470.966517857141</v>
      </c>
      <c r="T13" s="47">
        <f t="shared" si="9"/>
        <v>0.12332721119918361</v>
      </c>
      <c r="V13" s="20">
        <f>SUMIFS(InterconnectionQueue_bySub!$AP$5:$AP$322,InterconnectionQueue_bySub!$B$5:$B$322,A13)</f>
        <v>2694.1370200000001</v>
      </c>
      <c r="W13" s="53">
        <f>SUMIFS(InterconnectionQueue_bySub!$R$5:$R$322,InterconnectionQueue_bySub!$B$5:$B$322,A13)</f>
        <v>3544.1370200000001</v>
      </c>
      <c r="X13" s="22">
        <f t="shared" si="10"/>
        <v>3</v>
      </c>
      <c r="Y13" s="35"/>
    </row>
    <row r="14" spans="1:25" x14ac:dyDescent="0.35">
      <c r="A14" t="s">
        <v>116</v>
      </c>
      <c r="B14">
        <v>500</v>
      </c>
      <c r="C14" t="s">
        <v>399</v>
      </c>
      <c r="D14" t="s">
        <v>113</v>
      </c>
      <c r="E14">
        <f>SUMIFS('Solar&amp;Battery'!$AA$5:$AA$332,'Solar&amp;Battery'!$B$5:$B$332,A14)</f>
        <v>2181.2249999999999</v>
      </c>
      <c r="F14" s="49">
        <v>59485.48046875</v>
      </c>
      <c r="G14" s="29">
        <f t="shared" si="0"/>
        <v>8497.92578125</v>
      </c>
      <c r="H14" s="46">
        <f t="shared" si="1"/>
        <v>0.25667734175940909</v>
      </c>
      <c r="I14" s="43">
        <v>151656.65625</v>
      </c>
      <c r="J14" s="43">
        <f t="shared" si="2"/>
        <v>21665.236607142859</v>
      </c>
      <c r="K14" s="44">
        <f t="shared" si="3"/>
        <v>0.10067856813900972</v>
      </c>
      <c r="L14" s="49">
        <v>104700.453125</v>
      </c>
      <c r="M14" s="29">
        <f t="shared" si="4"/>
        <v>14957.207589285714</v>
      </c>
      <c r="N14" s="46">
        <f t="shared" si="5"/>
        <v>0.14583103075753762</v>
      </c>
      <c r="O14" s="43">
        <v>278960.15625</v>
      </c>
      <c r="P14" s="43">
        <f t="shared" si="6"/>
        <v>39851.450892857145</v>
      </c>
      <c r="Q14" s="44">
        <f t="shared" si="7"/>
        <v>5.4733891768817787E-2</v>
      </c>
      <c r="R14" s="49">
        <v>136628.515625</v>
      </c>
      <c r="S14" s="29">
        <f t="shared" si="8"/>
        <v>19518.359375</v>
      </c>
      <c r="T14" s="46">
        <f t="shared" si="9"/>
        <v>0.11175247663457882</v>
      </c>
      <c r="V14" s="20">
        <f>SUMIFS(InterconnectionQueue_bySub!$AP$5:$AP$322,InterconnectionQueue_bySub!$B$5:$B$322,A14)</f>
        <v>1389.75</v>
      </c>
      <c r="W14" s="53">
        <f>SUMIFS(InterconnectionQueue_bySub!$R$5:$R$322,InterconnectionQueue_bySub!$B$5:$B$322,A14)</f>
        <v>2689.75</v>
      </c>
      <c r="X14" s="22">
        <f t="shared" si="10"/>
        <v>2</v>
      </c>
      <c r="Y14" s="35"/>
    </row>
    <row r="15" spans="1:25" hidden="1" x14ac:dyDescent="0.35">
      <c r="A15" t="s">
        <v>64</v>
      </c>
      <c r="B15">
        <v>230</v>
      </c>
      <c r="C15" t="s">
        <v>399</v>
      </c>
      <c r="D15" t="s">
        <v>46</v>
      </c>
      <c r="E15">
        <f>SUMIFS('Solar&amp;Battery'!$AA$5:$AA$332,'Solar&amp;Battery'!$B$5:$B$332,A15)</f>
        <v>0</v>
      </c>
      <c r="F15" s="49">
        <v>60.147087097167969</v>
      </c>
      <c r="G15" s="29">
        <f t="shared" si="0"/>
        <v>8.5924410138811389</v>
      </c>
      <c r="H15" s="46">
        <f t="shared" si="1"/>
        <v>0</v>
      </c>
      <c r="I15" s="43">
        <v>2345.433837890625</v>
      </c>
      <c r="J15" s="43">
        <f t="shared" si="2"/>
        <v>335.06197684151783</v>
      </c>
      <c r="K15" s="44">
        <f t="shared" si="3"/>
        <v>0</v>
      </c>
      <c r="L15" s="49">
        <v>2466.091552734375</v>
      </c>
      <c r="M15" s="29">
        <f t="shared" si="4"/>
        <v>352.29879324776783</v>
      </c>
      <c r="N15" s="46">
        <f t="shared" si="5"/>
        <v>0</v>
      </c>
      <c r="O15" s="43">
        <v>11650.9892578125</v>
      </c>
      <c r="P15" s="43">
        <f t="shared" si="6"/>
        <v>1664.4270368303571</v>
      </c>
      <c r="Q15" s="44">
        <f t="shared" si="7"/>
        <v>0</v>
      </c>
      <c r="R15" s="49">
        <v>4482.05322265625</v>
      </c>
      <c r="S15" s="29">
        <f t="shared" si="8"/>
        <v>640.29331752232144</v>
      </c>
      <c r="T15" s="46">
        <f t="shared" si="9"/>
        <v>0</v>
      </c>
      <c r="V15" s="20">
        <f>SUMIFS(InterconnectionQueue_bySub!$AP$5:$AP$322,InterconnectionQueue_bySub!$B$5:$B$322,A15)</f>
        <v>0</v>
      </c>
      <c r="W15" s="53">
        <f>SUMIFS(InterconnectionQueue_bySub!$R$5:$R$322,InterconnectionQueue_bySub!$B$5:$B$322,A15)</f>
        <v>0</v>
      </c>
      <c r="X15" s="22">
        <f t="shared" si="10"/>
        <v>1</v>
      </c>
      <c r="Y15" s="35"/>
    </row>
    <row r="16" spans="1:25" hidden="1" x14ac:dyDescent="0.35">
      <c r="A16" t="s">
        <v>23</v>
      </c>
      <c r="B16">
        <v>230</v>
      </c>
      <c r="C16" t="s">
        <v>400</v>
      </c>
      <c r="D16" t="s">
        <v>22</v>
      </c>
      <c r="E16">
        <f>SUMIFS('Solar&amp;Battery'!$AA$5:$AA$332,'Solar&amp;Battery'!$B$5:$B$332,A16)</f>
        <v>0</v>
      </c>
      <c r="F16" s="49">
        <v>723.43670654296875</v>
      </c>
      <c r="G16" s="29">
        <f t="shared" si="0"/>
        <v>103.34810093470982</v>
      </c>
      <c r="H16" s="46">
        <f t="shared" si="1"/>
        <v>0</v>
      </c>
      <c r="I16" s="43">
        <v>8900.916015625</v>
      </c>
      <c r="J16" s="43">
        <f t="shared" si="2"/>
        <v>1271.5594308035713</v>
      </c>
      <c r="K16" s="44">
        <f t="shared" si="3"/>
        <v>0</v>
      </c>
      <c r="L16" s="49">
        <v>1070.179321289062</v>
      </c>
      <c r="M16" s="29">
        <f t="shared" si="4"/>
        <v>152.88276018415172</v>
      </c>
      <c r="N16" s="46">
        <f t="shared" si="5"/>
        <v>0</v>
      </c>
      <c r="O16" s="43">
        <v>15414.0966796875</v>
      </c>
      <c r="P16" s="43">
        <f t="shared" si="6"/>
        <v>2202.0138113839284</v>
      </c>
      <c r="Q16" s="44">
        <f t="shared" si="7"/>
        <v>0</v>
      </c>
      <c r="R16" s="49">
        <v>1729.603759765625</v>
      </c>
      <c r="S16" s="29">
        <f t="shared" si="8"/>
        <v>247.08625139508928</v>
      </c>
      <c r="T16" s="46">
        <f t="shared" si="9"/>
        <v>0</v>
      </c>
      <c r="V16" s="20">
        <f>SUMIFS(InterconnectionQueue_bySub!$AP$5:$AP$322,InterconnectionQueue_bySub!$B$5:$B$322,A16)</f>
        <v>0</v>
      </c>
      <c r="W16" s="53">
        <f>SUMIFS(InterconnectionQueue_bySub!$R$5:$R$322,InterconnectionQueue_bySub!$B$5:$B$322,A16)</f>
        <v>0</v>
      </c>
      <c r="X16" s="22">
        <f t="shared" si="10"/>
        <v>1</v>
      </c>
      <c r="Y16" s="35"/>
    </row>
    <row r="17" spans="1:25" x14ac:dyDescent="0.35">
      <c r="A17" t="s">
        <v>208</v>
      </c>
      <c r="B17">
        <v>138</v>
      </c>
      <c r="C17" t="s">
        <v>429</v>
      </c>
      <c r="D17" t="s">
        <v>431</v>
      </c>
      <c r="E17">
        <f>SUMIFS('Solar&amp;Battery'!$AA$5:$AA$332,'Solar&amp;Battery'!$B$5:$B$332,A17)</f>
        <v>500</v>
      </c>
      <c r="F17" s="49">
        <v>32435</v>
      </c>
      <c r="G17" s="29">
        <f t="shared" si="0"/>
        <v>4633.5714285714284</v>
      </c>
      <c r="H17" s="46">
        <f t="shared" si="1"/>
        <v>0.10790812394018807</v>
      </c>
      <c r="I17" s="43">
        <v>104751</v>
      </c>
      <c r="J17" s="43">
        <f t="shared" si="2"/>
        <v>14964.428571428571</v>
      </c>
      <c r="K17" s="44">
        <f t="shared" si="3"/>
        <v>3.3412568853757964E-2</v>
      </c>
      <c r="L17" s="49">
        <v>70795.58</v>
      </c>
      <c r="M17" s="29">
        <f t="shared" si="4"/>
        <v>10113.654285714287</v>
      </c>
      <c r="N17" s="46">
        <f t="shared" si="5"/>
        <v>4.9438114639360251E-2</v>
      </c>
      <c r="O17" s="43">
        <v>80648.98</v>
      </c>
      <c r="P17" s="43">
        <f t="shared" si="6"/>
        <v>11521.282857142856</v>
      </c>
      <c r="Q17" s="44">
        <f t="shared" si="7"/>
        <v>4.3397945020507395E-2</v>
      </c>
      <c r="R17" s="49">
        <v>101637.35</v>
      </c>
      <c r="S17" s="29">
        <f t="shared" si="8"/>
        <v>14519.621428571429</v>
      </c>
      <c r="T17" s="46">
        <f t="shared" si="9"/>
        <v>3.4436159541743269E-2</v>
      </c>
      <c r="V17" s="20">
        <f>SUMIFS(InterconnectionQueue_bySub!$AP$5:$AP$322,InterconnectionQueue_bySub!$B$5:$B$322,A17)</f>
        <v>0</v>
      </c>
      <c r="W17" s="53">
        <f>SUMIFS(InterconnectionQueue_bySub!$R$5:$R$322,InterconnectionQueue_bySub!$B$5:$B$322,A17)</f>
        <v>500</v>
      </c>
      <c r="X17" s="22">
        <f t="shared" si="10"/>
        <v>1</v>
      </c>
      <c r="Y17" s="35"/>
    </row>
    <row r="18" spans="1:25" hidden="1" x14ac:dyDescent="0.35">
      <c r="A18" t="s">
        <v>250</v>
      </c>
      <c r="B18">
        <v>115</v>
      </c>
      <c r="C18" t="s">
        <v>398</v>
      </c>
      <c r="D18" t="s">
        <v>216</v>
      </c>
      <c r="E18">
        <f>SUMIFS('Solar&amp;Battery'!$AA$5:$AA$332,'Solar&amp;Battery'!$B$5:$B$332,A18)</f>
        <v>0</v>
      </c>
      <c r="F18" s="49">
        <v>5325.7919921875</v>
      </c>
      <c r="G18" s="29">
        <f t="shared" si="0"/>
        <v>760.82742745535711</v>
      </c>
      <c r="H18" s="46">
        <f t="shared" si="1"/>
        <v>0</v>
      </c>
      <c r="I18" s="43">
        <v>71672.765625</v>
      </c>
      <c r="J18" s="43">
        <f t="shared" si="2"/>
        <v>10238.966517857143</v>
      </c>
      <c r="K18" s="44">
        <f t="shared" si="3"/>
        <v>0</v>
      </c>
      <c r="L18" s="49">
        <v>14234.8095703125</v>
      </c>
      <c r="M18" s="29">
        <f t="shared" si="4"/>
        <v>2033.5442243303571</v>
      </c>
      <c r="N18" s="46">
        <f t="shared" si="5"/>
        <v>0</v>
      </c>
      <c r="O18" s="43">
        <v>196425.171875</v>
      </c>
      <c r="P18" s="43">
        <f t="shared" si="6"/>
        <v>28060.738839285714</v>
      </c>
      <c r="Q18" s="44">
        <f t="shared" si="7"/>
        <v>0</v>
      </c>
      <c r="R18" s="49">
        <v>20670.19921875</v>
      </c>
      <c r="S18" s="29">
        <f t="shared" si="8"/>
        <v>2952.8856026785716</v>
      </c>
      <c r="T18" s="46">
        <f t="shared" si="9"/>
        <v>0</v>
      </c>
      <c r="V18" s="20">
        <f>SUMIFS(InterconnectionQueue_bySub!$AP$5:$AP$322,InterconnectionQueue_bySub!$B$5:$B$322,A18)</f>
        <v>0</v>
      </c>
      <c r="W18" s="53">
        <f>SUMIFS(InterconnectionQueue_bySub!$R$5:$R$322,InterconnectionQueue_bySub!$B$5:$B$322,A18)</f>
        <v>26.783999999999999</v>
      </c>
      <c r="X18" s="22">
        <f t="shared" si="10"/>
        <v>2</v>
      </c>
      <c r="Y18" s="35"/>
    </row>
    <row r="19" spans="1:25" x14ac:dyDescent="0.35">
      <c r="A19" t="s">
        <v>240</v>
      </c>
      <c r="B19">
        <v>230</v>
      </c>
      <c r="C19" t="s">
        <v>398</v>
      </c>
      <c r="D19" t="s">
        <v>216</v>
      </c>
      <c r="E19">
        <f>SUMIFS('Solar&amp;Battery'!$AA$5:$AA$332,'Solar&amp;Battery'!$B$5:$B$332,A19)</f>
        <v>1100.4000000000001</v>
      </c>
      <c r="F19" s="49">
        <v>22654.466796875</v>
      </c>
      <c r="G19" s="29">
        <f t="shared" si="0"/>
        <v>3236.3523995535716</v>
      </c>
      <c r="H19" s="46">
        <f t="shared" si="1"/>
        <v>0.34001241649450514</v>
      </c>
      <c r="I19" s="43">
        <v>165081.5625</v>
      </c>
      <c r="J19" s="43">
        <f t="shared" si="2"/>
        <v>23583.080357142859</v>
      </c>
      <c r="K19" s="44">
        <f t="shared" si="3"/>
        <v>4.6660571194920696E-2</v>
      </c>
      <c r="L19" s="49">
        <v>54952.28125</v>
      </c>
      <c r="M19" s="29">
        <f t="shared" si="4"/>
        <v>7850.3258928571431</v>
      </c>
      <c r="N19" s="46">
        <f t="shared" si="5"/>
        <v>0.14017252468476912</v>
      </c>
      <c r="O19" s="43">
        <v>325593.03125</v>
      </c>
      <c r="P19" s="43">
        <f t="shared" si="6"/>
        <v>46513.290178571428</v>
      </c>
      <c r="Q19" s="44">
        <f t="shared" si="7"/>
        <v>2.365775449931409E-2</v>
      </c>
      <c r="R19" s="49">
        <v>77533.7890625</v>
      </c>
      <c r="S19" s="29">
        <f t="shared" si="8"/>
        <v>11076.255580357143</v>
      </c>
      <c r="T19" s="46">
        <f t="shared" si="9"/>
        <v>9.9347653366853667E-2</v>
      </c>
      <c r="V19" s="20">
        <f>SUMIFS(InterconnectionQueue_bySub!$AP$5:$AP$322,InterconnectionQueue_bySub!$B$5:$B$322,A19)</f>
        <v>0</v>
      </c>
      <c r="W19" s="53">
        <f>SUMIFS(InterconnectionQueue_bySub!$R$5:$R$322,InterconnectionQueue_bySub!$B$5:$B$322,A19)</f>
        <v>1000</v>
      </c>
      <c r="X19" s="22">
        <f t="shared" si="10"/>
        <v>1</v>
      </c>
      <c r="Y19" s="35"/>
    </row>
    <row r="20" spans="1:25" x14ac:dyDescent="0.35">
      <c r="A20" s="37" t="s">
        <v>240</v>
      </c>
      <c r="B20" s="37">
        <v>230</v>
      </c>
      <c r="C20" s="37" t="s">
        <v>398</v>
      </c>
      <c r="D20" s="37" t="s">
        <v>216</v>
      </c>
      <c r="E20" s="37">
        <f>SUMIFS('Solar&amp;Battery'!$AA$5:$AA$332,'Solar&amp;Battery'!$B$5:$B$332,A20)</f>
        <v>1100.4000000000001</v>
      </c>
      <c r="F20" s="50">
        <v>22654.466796875</v>
      </c>
      <c r="G20" s="38">
        <f t="shared" si="0"/>
        <v>3236.3523995535716</v>
      </c>
      <c r="H20" s="47">
        <f t="shared" si="1"/>
        <v>0.34001241649450514</v>
      </c>
      <c r="I20" s="38">
        <v>165081.5625</v>
      </c>
      <c r="J20" s="38">
        <f t="shared" si="2"/>
        <v>23583.080357142859</v>
      </c>
      <c r="K20" s="39">
        <f t="shared" si="3"/>
        <v>4.6660571194920696E-2</v>
      </c>
      <c r="L20" s="50">
        <v>54952.28125</v>
      </c>
      <c r="M20" s="38">
        <f t="shared" si="4"/>
        <v>7850.3258928571431</v>
      </c>
      <c r="N20" s="47">
        <f t="shared" si="5"/>
        <v>0.14017252468476912</v>
      </c>
      <c r="O20" s="38">
        <v>325593.03125</v>
      </c>
      <c r="P20" s="38">
        <f t="shared" si="6"/>
        <v>46513.290178571428</v>
      </c>
      <c r="Q20" s="39">
        <f t="shared" si="7"/>
        <v>2.365775449931409E-2</v>
      </c>
      <c r="R20" s="50">
        <v>77533.7890625</v>
      </c>
      <c r="S20" s="38">
        <f t="shared" si="8"/>
        <v>11076.255580357143</v>
      </c>
      <c r="T20" s="47">
        <f t="shared" si="9"/>
        <v>9.9347653366853667E-2</v>
      </c>
      <c r="V20" s="20">
        <f>SUMIFS(InterconnectionQueue_bySub!$AP$5:$AP$322,InterconnectionQueue_bySub!$B$5:$B$322,A20)</f>
        <v>0</v>
      </c>
      <c r="W20" s="53">
        <f>SUMIFS(InterconnectionQueue_bySub!$R$5:$R$322,InterconnectionQueue_bySub!$B$5:$B$322,A20)</f>
        <v>1000</v>
      </c>
      <c r="X20" s="22">
        <f t="shared" si="10"/>
        <v>1</v>
      </c>
      <c r="Y20" s="35"/>
    </row>
    <row r="21" spans="1:25" x14ac:dyDescent="0.35">
      <c r="A21" t="s">
        <v>210</v>
      </c>
      <c r="B21">
        <v>500</v>
      </c>
      <c r="C21" t="s">
        <v>398</v>
      </c>
      <c r="D21" t="s">
        <v>111</v>
      </c>
      <c r="E21">
        <f>SUMIFS('Solar&amp;Battery'!$AA$5:$AA$332,'Solar&amp;Battery'!$B$5:$B$332,A21)</f>
        <v>750</v>
      </c>
      <c r="F21" s="49">
        <v>18162.259765625</v>
      </c>
      <c r="G21" s="29">
        <f t="shared" si="0"/>
        <v>2594.6085379464284</v>
      </c>
      <c r="H21" s="46">
        <f t="shared" si="1"/>
        <v>0.28906094658641929</v>
      </c>
      <c r="I21" s="43">
        <v>125983.0703125</v>
      </c>
      <c r="J21" s="43">
        <f t="shared" si="2"/>
        <v>17997.581473214286</v>
      </c>
      <c r="K21" s="44">
        <f t="shared" si="3"/>
        <v>4.1672265860622518E-2</v>
      </c>
      <c r="L21" s="49">
        <v>28618.3046875</v>
      </c>
      <c r="M21" s="29">
        <f t="shared" si="4"/>
        <v>4088.3292410714284</v>
      </c>
      <c r="N21" s="46">
        <f t="shared" si="5"/>
        <v>0.18344902178266043</v>
      </c>
      <c r="O21" s="43">
        <v>247761</v>
      </c>
      <c r="P21" s="43">
        <f t="shared" si="6"/>
        <v>35394.428571428572</v>
      </c>
      <c r="Q21" s="44">
        <f t="shared" si="7"/>
        <v>2.1189775630547181E-2</v>
      </c>
      <c r="R21" s="49">
        <v>48886.49609375</v>
      </c>
      <c r="S21" s="29">
        <f t="shared" si="8"/>
        <v>6983.78515625</v>
      </c>
      <c r="T21" s="46">
        <f t="shared" si="9"/>
        <v>0.10739161976207164</v>
      </c>
      <c r="V21" s="20">
        <f>SUMIFS(InterconnectionQueue_bySub!$AP$5:$AP$322,InterconnectionQueue_bySub!$B$5:$B$322,A21)</f>
        <v>501.5</v>
      </c>
      <c r="W21" s="53">
        <f>SUMIFS(InterconnectionQueue_bySub!$R$5:$R$322,InterconnectionQueue_bySub!$B$5:$B$322,A21)</f>
        <v>2501.5</v>
      </c>
      <c r="X21" s="22">
        <f t="shared" si="10"/>
        <v>2</v>
      </c>
      <c r="Y21" s="35"/>
    </row>
    <row r="22" spans="1:25" x14ac:dyDescent="0.35">
      <c r="A22" t="s">
        <v>243</v>
      </c>
      <c r="B22">
        <v>230</v>
      </c>
      <c r="C22" t="s">
        <v>401</v>
      </c>
      <c r="D22" t="s">
        <v>216</v>
      </c>
      <c r="E22">
        <f>SUMIFS('Solar&amp;Battery'!$AA$5:$AA$332,'Solar&amp;Battery'!$B$5:$B$332,A22)</f>
        <v>100</v>
      </c>
      <c r="F22" s="49">
        <v>30622.37109375</v>
      </c>
      <c r="G22" s="29">
        <f t="shared" si="0"/>
        <v>4374.6244419642853</v>
      </c>
      <c r="H22" s="46">
        <f t="shared" si="1"/>
        <v>2.2859105124712877E-2</v>
      </c>
      <c r="I22" s="43">
        <v>93919.765625</v>
      </c>
      <c r="J22" s="43">
        <f t="shared" si="2"/>
        <v>13417.109375</v>
      </c>
      <c r="K22" s="44">
        <f t="shared" si="3"/>
        <v>7.4531702175976338E-3</v>
      </c>
      <c r="L22" s="49">
        <v>33383.29296875</v>
      </c>
      <c r="M22" s="29">
        <f t="shared" si="4"/>
        <v>4769.0418526785716</v>
      </c>
      <c r="N22" s="46">
        <f t="shared" si="5"/>
        <v>2.0968572532831554E-2</v>
      </c>
      <c r="O22" s="43">
        <v>187043.21875</v>
      </c>
      <c r="P22" s="43">
        <f t="shared" si="6"/>
        <v>26720.459821428572</v>
      </c>
      <c r="Q22" s="44">
        <f t="shared" si="7"/>
        <v>3.7424505666554669E-3</v>
      </c>
      <c r="R22" s="49">
        <v>45103.32421875</v>
      </c>
      <c r="S22" s="29">
        <f t="shared" si="8"/>
        <v>6443.33203125</v>
      </c>
      <c r="T22" s="46">
        <f t="shared" si="9"/>
        <v>1.5519920363408636E-2</v>
      </c>
      <c r="V22" s="20">
        <f>SUMIFS(InterconnectionQueue_bySub!$AP$5:$AP$322,InterconnectionQueue_bySub!$B$5:$B$322,A22)</f>
        <v>200</v>
      </c>
      <c r="W22" s="53">
        <f>SUMIFS(InterconnectionQueue_bySub!$R$5:$R$322,InterconnectionQueue_bySub!$B$5:$B$322,A22)</f>
        <v>200</v>
      </c>
      <c r="X22" s="22">
        <f t="shared" si="10"/>
        <v>3</v>
      </c>
      <c r="Y22" s="35"/>
    </row>
    <row r="23" spans="1:25" x14ac:dyDescent="0.35">
      <c r="A23" t="s">
        <v>54</v>
      </c>
      <c r="B23">
        <v>161</v>
      </c>
      <c r="C23" t="s">
        <v>399</v>
      </c>
      <c r="D23" t="s">
        <v>53</v>
      </c>
      <c r="E23">
        <f>SUMIFS('Solar&amp;Battery'!$AA$5:$AA$332,'Solar&amp;Battery'!$B$5:$B$332,A23)</f>
        <v>300</v>
      </c>
      <c r="F23" s="49">
        <v>29458.84375</v>
      </c>
      <c r="G23" s="29">
        <f t="shared" si="0"/>
        <v>4208.40625</v>
      </c>
      <c r="H23" s="46">
        <f t="shared" si="1"/>
        <v>7.1285893561250174E-2</v>
      </c>
      <c r="I23" s="43">
        <v>109888.3984375</v>
      </c>
      <c r="J23" s="43">
        <f t="shared" si="2"/>
        <v>15698.342633928571</v>
      </c>
      <c r="K23" s="44">
        <f t="shared" si="3"/>
        <v>1.9110297627955637E-2</v>
      </c>
      <c r="L23" s="49">
        <v>39340.65625</v>
      </c>
      <c r="M23" s="29">
        <f t="shared" si="4"/>
        <v>5620.09375</v>
      </c>
      <c r="N23" s="46">
        <f t="shared" si="5"/>
        <v>5.337989246175831E-2</v>
      </c>
      <c r="O23" s="43">
        <v>176323.109375</v>
      </c>
      <c r="P23" s="43">
        <f t="shared" si="6"/>
        <v>25189.015625</v>
      </c>
      <c r="Q23" s="44">
        <f t="shared" si="7"/>
        <v>1.1909953309261168E-2</v>
      </c>
      <c r="R23" s="49">
        <v>49264.078125</v>
      </c>
      <c r="S23" s="29">
        <f t="shared" si="8"/>
        <v>7037.7254464285716</v>
      </c>
      <c r="T23" s="46">
        <f t="shared" si="9"/>
        <v>4.2627408852989677E-2</v>
      </c>
      <c r="V23" s="20">
        <f>SUMIFS(InterconnectionQueue_bySub!$AP$5:$AP$322,InterconnectionQueue_bySub!$B$5:$B$322,A23)</f>
        <v>0</v>
      </c>
      <c r="W23" s="53">
        <f>SUMIFS(InterconnectionQueue_bySub!$R$5:$R$322,InterconnectionQueue_bySub!$B$5:$B$322,A23)</f>
        <v>300</v>
      </c>
      <c r="X23" s="22">
        <f t="shared" si="10"/>
        <v>1</v>
      </c>
      <c r="Y23" s="35"/>
    </row>
    <row r="24" spans="1:25" x14ac:dyDescent="0.35">
      <c r="A24" t="s">
        <v>190</v>
      </c>
      <c r="B24">
        <v>230</v>
      </c>
      <c r="C24" t="s">
        <v>398</v>
      </c>
      <c r="D24" t="s">
        <v>111</v>
      </c>
      <c r="E24">
        <f>SUMIFS('Solar&amp;Battery'!$AA$5:$AA$332,'Solar&amp;Battery'!$B$5:$B$332,A24)</f>
        <v>1500</v>
      </c>
      <c r="F24" s="49">
        <v>66438.3984375</v>
      </c>
      <c r="G24" s="29">
        <f t="shared" si="0"/>
        <v>9491.1997767857138</v>
      </c>
      <c r="H24" s="46">
        <f t="shared" si="1"/>
        <v>0.15804113655565571</v>
      </c>
      <c r="I24" s="43">
        <v>176922.8125</v>
      </c>
      <c r="J24" s="43">
        <f t="shared" si="2"/>
        <v>25274.6875</v>
      </c>
      <c r="K24" s="44">
        <f t="shared" si="3"/>
        <v>5.9347914786285684E-2</v>
      </c>
      <c r="L24" s="49">
        <v>104317.4609375</v>
      </c>
      <c r="M24" s="29">
        <f t="shared" si="4"/>
        <v>14902.494419642857</v>
      </c>
      <c r="N24" s="46">
        <f t="shared" si="5"/>
        <v>0.10065429033295675</v>
      </c>
      <c r="O24" s="43">
        <v>383369.5</v>
      </c>
      <c r="P24" s="43">
        <f t="shared" si="6"/>
        <v>54767.071428571428</v>
      </c>
      <c r="Q24" s="44">
        <f t="shared" si="7"/>
        <v>2.7388720281608214E-2</v>
      </c>
      <c r="R24" s="49">
        <v>201003.125</v>
      </c>
      <c r="S24" s="29">
        <f t="shared" si="8"/>
        <v>28714.732142857141</v>
      </c>
      <c r="T24" s="46">
        <f t="shared" si="9"/>
        <v>5.2237993812285256E-2</v>
      </c>
      <c r="V24" s="20">
        <f>SUMIFS(InterconnectionQueue_bySub!$AP$5:$AP$322,InterconnectionQueue_bySub!$B$5:$B$322,A24)</f>
        <v>1100</v>
      </c>
      <c r="W24" s="53">
        <f>SUMIFS(InterconnectionQueue_bySub!$R$5:$R$322,InterconnectionQueue_bySub!$B$5:$B$322,A24)</f>
        <v>1500</v>
      </c>
      <c r="X24" s="22">
        <f t="shared" si="10"/>
        <v>1</v>
      </c>
      <c r="Y24" s="35"/>
    </row>
    <row r="25" spans="1:25" hidden="1" x14ac:dyDescent="0.35">
      <c r="A25" t="s">
        <v>233</v>
      </c>
      <c r="B25">
        <v>230</v>
      </c>
      <c r="C25" t="s">
        <v>398</v>
      </c>
      <c r="D25" t="s">
        <v>216</v>
      </c>
      <c r="E25">
        <f>SUMIFS('Solar&amp;Battery'!$AA$5:$AA$332,'Solar&amp;Battery'!$B$5:$B$332,A25)</f>
        <v>0</v>
      </c>
      <c r="F25" s="49">
        <v>1875.7392578125</v>
      </c>
      <c r="G25" s="29">
        <f t="shared" si="0"/>
        <v>267.96275111607144</v>
      </c>
      <c r="H25" s="46">
        <f t="shared" si="1"/>
        <v>0</v>
      </c>
      <c r="I25" s="43">
        <v>89596.84375</v>
      </c>
      <c r="J25" s="43">
        <f t="shared" si="2"/>
        <v>12799.549107142857</v>
      </c>
      <c r="K25" s="44">
        <f t="shared" si="3"/>
        <v>0</v>
      </c>
      <c r="L25" s="49">
        <v>10189.17578125</v>
      </c>
      <c r="M25" s="29">
        <f t="shared" si="4"/>
        <v>1455.5965401785713</v>
      </c>
      <c r="N25" s="46">
        <f t="shared" si="5"/>
        <v>0</v>
      </c>
      <c r="O25" s="43">
        <v>238976.8125</v>
      </c>
      <c r="P25" s="43">
        <f t="shared" si="6"/>
        <v>34139.544642857145</v>
      </c>
      <c r="Q25" s="44">
        <f t="shared" si="7"/>
        <v>0</v>
      </c>
      <c r="R25" s="49">
        <v>31087.01171875</v>
      </c>
      <c r="S25" s="29">
        <f t="shared" si="8"/>
        <v>4441.0016741071431</v>
      </c>
      <c r="T25" s="46">
        <f t="shared" si="9"/>
        <v>0</v>
      </c>
      <c r="V25" s="20">
        <f>SUMIFS(InterconnectionQueue_bySub!$AP$5:$AP$322,InterconnectionQueue_bySub!$B$5:$B$322,A25)</f>
        <v>0</v>
      </c>
      <c r="W25" s="53">
        <f>SUMIFS(InterconnectionQueue_bySub!$R$5:$R$322,InterconnectionQueue_bySub!$B$5:$B$322,A25)</f>
        <v>0</v>
      </c>
      <c r="X25" s="22">
        <f t="shared" si="10"/>
        <v>1</v>
      </c>
      <c r="Y25" s="35"/>
    </row>
    <row r="26" spans="1:25" hidden="1" x14ac:dyDescent="0.35">
      <c r="A26" t="s">
        <v>281</v>
      </c>
      <c r="B26">
        <v>115</v>
      </c>
      <c r="C26" t="s">
        <v>398</v>
      </c>
      <c r="D26" t="s">
        <v>216</v>
      </c>
      <c r="E26">
        <f>SUMIFS('Solar&amp;Battery'!$AA$5:$AA$332,'Solar&amp;Battery'!$B$5:$B$332,A26)</f>
        <v>0</v>
      </c>
      <c r="F26" s="49">
        <v>5966.064453125</v>
      </c>
      <c r="G26" s="29">
        <f t="shared" si="0"/>
        <v>852.294921875</v>
      </c>
      <c r="H26" s="46">
        <f t="shared" si="1"/>
        <v>0</v>
      </c>
      <c r="I26" s="43">
        <v>72418.9921875</v>
      </c>
      <c r="J26" s="43">
        <f t="shared" si="2"/>
        <v>10345.5703125</v>
      </c>
      <c r="K26" s="44">
        <f t="shared" si="3"/>
        <v>0</v>
      </c>
      <c r="L26" s="49">
        <v>9798.0927734375</v>
      </c>
      <c r="M26" s="29">
        <f t="shared" si="4"/>
        <v>1399.7275390625</v>
      </c>
      <c r="N26" s="46">
        <f t="shared" si="5"/>
        <v>0</v>
      </c>
      <c r="O26" s="43">
        <v>138188.03125</v>
      </c>
      <c r="P26" s="43">
        <f t="shared" si="6"/>
        <v>19741.147321428572</v>
      </c>
      <c r="Q26" s="44">
        <f t="shared" si="7"/>
        <v>0</v>
      </c>
      <c r="R26" s="49">
        <v>17179.95703125</v>
      </c>
      <c r="S26" s="29">
        <f t="shared" si="8"/>
        <v>2454.2795758928573</v>
      </c>
      <c r="T26" s="46">
        <f t="shared" si="9"/>
        <v>0</v>
      </c>
      <c r="V26" s="20">
        <f>SUMIFS(InterconnectionQueue_bySub!$AP$5:$AP$322,InterconnectionQueue_bySub!$B$5:$B$322,A26)</f>
        <v>0</v>
      </c>
      <c r="W26" s="53">
        <f>SUMIFS(InterconnectionQueue_bySub!$R$5:$R$322,InterconnectionQueue_bySub!$B$5:$B$322,A26)</f>
        <v>0</v>
      </c>
      <c r="X26" s="22">
        <f t="shared" si="10"/>
        <v>1</v>
      </c>
      <c r="Y26" s="35"/>
    </row>
    <row r="27" spans="1:25" x14ac:dyDescent="0.35">
      <c r="A27" t="s">
        <v>165</v>
      </c>
      <c r="B27">
        <v>230</v>
      </c>
      <c r="C27" t="s">
        <v>398</v>
      </c>
      <c r="D27" t="s">
        <v>111</v>
      </c>
      <c r="E27">
        <f>SUMIFS('Solar&amp;Battery'!$AA$5:$AA$332,'Solar&amp;Battery'!$B$5:$B$332,A27)</f>
        <v>1300</v>
      </c>
      <c r="F27" s="49">
        <v>24524.041015625</v>
      </c>
      <c r="G27" s="29">
        <f t="shared" si="0"/>
        <v>3503.4344308035716</v>
      </c>
      <c r="H27" s="46">
        <f t="shared" si="1"/>
        <v>0.37106445851244979</v>
      </c>
      <c r="I27" s="43">
        <v>177094.28125</v>
      </c>
      <c r="J27" s="43">
        <f t="shared" si="2"/>
        <v>25299.183035714286</v>
      </c>
      <c r="K27" s="44">
        <f t="shared" si="3"/>
        <v>5.138505848844286E-2</v>
      </c>
      <c r="L27" s="49">
        <v>73326.421875</v>
      </c>
      <c r="M27" s="29">
        <f t="shared" si="4"/>
        <v>10475.203125</v>
      </c>
      <c r="N27" s="46">
        <f t="shared" si="5"/>
        <v>0.12410260540890466</v>
      </c>
      <c r="O27" s="43">
        <v>388475.125</v>
      </c>
      <c r="P27" s="43">
        <f t="shared" si="6"/>
        <v>55496.446428571428</v>
      </c>
      <c r="Q27" s="44">
        <f t="shared" si="7"/>
        <v>2.3424923281767398E-2</v>
      </c>
      <c r="R27" s="49">
        <v>126269.7890625</v>
      </c>
      <c r="S27" s="29">
        <f t="shared" si="8"/>
        <v>18038.541294642859</v>
      </c>
      <c r="T27" s="46">
        <f t="shared" si="9"/>
        <v>7.2067911632415535E-2</v>
      </c>
      <c r="V27" s="20">
        <f>SUMIFS(InterconnectionQueue_bySub!$AP$5:$AP$322,InterconnectionQueue_bySub!$B$5:$B$322,A27)</f>
        <v>724.9</v>
      </c>
      <c r="W27" s="53">
        <f>SUMIFS(InterconnectionQueue_bySub!$R$5:$R$322,InterconnectionQueue_bySub!$B$5:$B$322,A27)</f>
        <v>1384.9</v>
      </c>
      <c r="X27" s="22">
        <f t="shared" si="10"/>
        <v>2</v>
      </c>
      <c r="Y27" s="35"/>
    </row>
    <row r="28" spans="1:25" x14ac:dyDescent="0.35">
      <c r="A28" t="s">
        <v>120</v>
      </c>
      <c r="B28">
        <v>230</v>
      </c>
      <c r="C28" t="s">
        <v>399</v>
      </c>
      <c r="D28" t="s">
        <v>102</v>
      </c>
      <c r="E28">
        <f>SUMIFS('Solar&amp;Battery'!$AA$5:$AA$332,'Solar&amp;Battery'!$B$5:$B$332,A28)</f>
        <v>1259.99566</v>
      </c>
      <c r="F28" s="49">
        <v>855.1099853515625</v>
      </c>
      <c r="G28" s="29">
        <f t="shared" si="0"/>
        <v>122.1585693359375</v>
      </c>
      <c r="H28" s="46">
        <f t="shared" si="1"/>
        <v>10.314427115915194</v>
      </c>
      <c r="I28" s="43">
        <v>22607.75</v>
      </c>
      <c r="J28" s="43">
        <f t="shared" si="2"/>
        <v>3229.6785714285716</v>
      </c>
      <c r="K28" s="44">
        <f t="shared" si="3"/>
        <v>0.39013035883712444</v>
      </c>
      <c r="L28" s="49">
        <v>7334.05322265625</v>
      </c>
      <c r="M28" s="29">
        <f t="shared" si="4"/>
        <v>1047.7218889508929</v>
      </c>
      <c r="N28" s="46">
        <f t="shared" si="5"/>
        <v>1.2026050741973726</v>
      </c>
      <c r="O28" s="43">
        <v>66145.921875</v>
      </c>
      <c r="P28" s="43">
        <f t="shared" si="6"/>
        <v>9449.4174107142862</v>
      </c>
      <c r="Q28" s="44">
        <f t="shared" si="7"/>
        <v>0.13334109450719633</v>
      </c>
      <c r="R28" s="49">
        <v>37624.3828125</v>
      </c>
      <c r="S28" s="29">
        <f t="shared" si="8"/>
        <v>5374.9118303571431</v>
      </c>
      <c r="T28" s="46">
        <f t="shared" si="9"/>
        <v>0.23442164258093104</v>
      </c>
      <c r="V28" s="20">
        <f>SUMIFS(InterconnectionQueue_bySub!$AP$5:$AP$322,InterconnectionQueue_bySub!$B$5:$B$322,A28)</f>
        <v>1169.02566</v>
      </c>
      <c r="W28" s="53">
        <f>SUMIFS(InterconnectionQueue_bySub!$R$5:$R$322,InterconnectionQueue_bySub!$B$5:$B$322,A28)</f>
        <v>1369.02566</v>
      </c>
      <c r="X28" s="22">
        <f t="shared" si="10"/>
        <v>2</v>
      </c>
      <c r="Y28" s="35"/>
    </row>
    <row r="29" spans="1:25" x14ac:dyDescent="0.35">
      <c r="A29" s="37" t="s">
        <v>120</v>
      </c>
      <c r="B29" s="37">
        <v>230</v>
      </c>
      <c r="C29" s="37" t="s">
        <v>399</v>
      </c>
      <c r="D29" s="37" t="s">
        <v>102</v>
      </c>
      <c r="E29" s="37">
        <f>SUMIFS('Solar&amp;Battery'!$AA$5:$AA$332,'Solar&amp;Battery'!$B$5:$B$332,A29)</f>
        <v>1259.99566</v>
      </c>
      <c r="F29" s="50">
        <v>855.1099853515625</v>
      </c>
      <c r="G29" s="38">
        <f t="shared" si="0"/>
        <v>122.1585693359375</v>
      </c>
      <c r="H29" s="47">
        <f t="shared" si="1"/>
        <v>10.314427115915194</v>
      </c>
      <c r="I29" s="38">
        <v>22607.75</v>
      </c>
      <c r="J29" s="38">
        <f t="shared" si="2"/>
        <v>3229.6785714285716</v>
      </c>
      <c r="K29" s="39">
        <f t="shared" si="3"/>
        <v>0.39013035883712444</v>
      </c>
      <c r="L29" s="50">
        <v>7334.05322265625</v>
      </c>
      <c r="M29" s="38">
        <f t="shared" si="4"/>
        <v>1047.7218889508929</v>
      </c>
      <c r="N29" s="47">
        <f t="shared" si="5"/>
        <v>1.2026050741973726</v>
      </c>
      <c r="O29" s="38">
        <v>66145.921875</v>
      </c>
      <c r="P29" s="38">
        <f t="shared" si="6"/>
        <v>9449.4174107142862</v>
      </c>
      <c r="Q29" s="39">
        <f t="shared" si="7"/>
        <v>0.13334109450719633</v>
      </c>
      <c r="R29" s="50">
        <v>37624.3828125</v>
      </c>
      <c r="S29" s="38">
        <f t="shared" si="8"/>
        <v>5374.9118303571431</v>
      </c>
      <c r="T29" s="47">
        <f t="shared" si="9"/>
        <v>0.23442164258093104</v>
      </c>
      <c r="V29" s="20">
        <f>SUMIFS(InterconnectionQueue_bySub!$AP$5:$AP$322,InterconnectionQueue_bySub!$B$5:$B$322,A29)</f>
        <v>1169.02566</v>
      </c>
      <c r="W29" s="53">
        <f>SUMIFS(InterconnectionQueue_bySub!$R$5:$R$322,InterconnectionQueue_bySub!$B$5:$B$322,A29)</f>
        <v>1369.02566</v>
      </c>
      <c r="X29" s="22">
        <f t="shared" si="10"/>
        <v>2</v>
      </c>
      <c r="Y29" s="35"/>
    </row>
    <row r="30" spans="1:25" x14ac:dyDescent="0.35">
      <c r="A30" t="s">
        <v>112</v>
      </c>
      <c r="B30">
        <v>500</v>
      </c>
      <c r="C30" t="s">
        <v>399</v>
      </c>
      <c r="D30" t="s">
        <v>113</v>
      </c>
      <c r="E30">
        <f>SUMIFS('Solar&amp;Battery'!$AA$5:$AA$332,'Solar&amp;Battery'!$B$5:$B$332,A30)</f>
        <v>2172</v>
      </c>
      <c r="F30" s="49">
        <v>53707.54296875</v>
      </c>
      <c r="G30" s="29">
        <f t="shared" si="0"/>
        <v>7672.5061383928569</v>
      </c>
      <c r="H30" s="46">
        <f t="shared" si="1"/>
        <v>0.28308872757121889</v>
      </c>
      <c r="I30" s="43">
        <v>115274.90625</v>
      </c>
      <c r="J30" s="43">
        <f t="shared" si="2"/>
        <v>16467.84375</v>
      </c>
      <c r="K30" s="44">
        <f t="shared" si="3"/>
        <v>0.13189340589899634</v>
      </c>
      <c r="L30" s="49">
        <v>95960.21875</v>
      </c>
      <c r="M30" s="29">
        <f t="shared" si="4"/>
        <v>13708.602678571429</v>
      </c>
      <c r="N30" s="46">
        <f t="shared" si="5"/>
        <v>0.15844065590982201</v>
      </c>
      <c r="O30" s="43">
        <v>218629.234375</v>
      </c>
      <c r="P30" s="43">
        <f t="shared" si="6"/>
        <v>31232.747767857141</v>
      </c>
      <c r="Q30" s="44">
        <f t="shared" si="7"/>
        <v>6.9542392367900829E-2</v>
      </c>
      <c r="R30" s="49">
        <v>167647.4375</v>
      </c>
      <c r="S30" s="29">
        <f t="shared" si="8"/>
        <v>23949.633928571428</v>
      </c>
      <c r="T30" s="46">
        <f t="shared" si="9"/>
        <v>9.0690321467037038E-2</v>
      </c>
      <c r="V30" s="20">
        <f>SUMIFS(InterconnectionQueue_bySub!$AP$5:$AP$322,InterconnectionQueue_bySub!$B$5:$B$322,A30)</f>
        <v>770</v>
      </c>
      <c r="W30" s="53">
        <f>SUMIFS(InterconnectionQueue_bySub!$R$5:$R$322,InterconnectionQueue_bySub!$B$5:$B$322,A30)</f>
        <v>1103.8319999999999</v>
      </c>
      <c r="X30" s="22">
        <f t="shared" si="10"/>
        <v>1</v>
      </c>
      <c r="Y30" s="35"/>
    </row>
    <row r="31" spans="1:25" x14ac:dyDescent="0.35">
      <c r="A31" t="s">
        <v>166</v>
      </c>
      <c r="B31">
        <v>230</v>
      </c>
      <c r="C31" t="s">
        <v>399</v>
      </c>
      <c r="D31" t="s">
        <v>113</v>
      </c>
      <c r="E31">
        <f>SUMIFS('Solar&amp;Battery'!$AA$5:$AA$332,'Solar&amp;Battery'!$B$5:$B$332,A31)</f>
        <v>944.3</v>
      </c>
      <c r="F31" s="49">
        <v>86978.046875</v>
      </c>
      <c r="G31" s="29">
        <f t="shared" si="0"/>
        <v>12425.435267857143</v>
      </c>
      <c r="H31" s="46">
        <f t="shared" si="1"/>
        <v>7.5997337690275654E-2</v>
      </c>
      <c r="I31" s="43">
        <v>184020.6875</v>
      </c>
      <c r="J31" s="43">
        <f t="shared" si="2"/>
        <v>26288.669642857141</v>
      </c>
      <c r="K31" s="44">
        <f t="shared" si="3"/>
        <v>3.5920417914969478E-2</v>
      </c>
      <c r="L31" s="49">
        <v>106055.7890625</v>
      </c>
      <c r="M31" s="29">
        <f t="shared" si="4"/>
        <v>15150.827008928571</v>
      </c>
      <c r="N31" s="46">
        <f t="shared" si="5"/>
        <v>6.2326630714185587E-2</v>
      </c>
      <c r="O31" s="43">
        <v>386518.9375</v>
      </c>
      <c r="P31" s="43">
        <f t="shared" si="6"/>
        <v>55216.991071428572</v>
      </c>
      <c r="Q31" s="44">
        <f t="shared" si="7"/>
        <v>1.7101620020881898E-2</v>
      </c>
      <c r="R31" s="49">
        <v>138544.890625</v>
      </c>
      <c r="S31" s="29">
        <f t="shared" si="8"/>
        <v>19792.127232142859</v>
      </c>
      <c r="T31" s="46">
        <f t="shared" si="9"/>
        <v>4.7710889735310291E-2</v>
      </c>
      <c r="V31" s="20">
        <f>SUMIFS(InterconnectionQueue_bySub!$AP$5:$AP$322,InterconnectionQueue_bySub!$B$5:$B$322,A31)</f>
        <v>700</v>
      </c>
      <c r="W31" s="53">
        <f>SUMIFS(InterconnectionQueue_bySub!$R$5:$R$322,InterconnectionQueue_bySub!$B$5:$B$322,A31)</f>
        <v>700</v>
      </c>
      <c r="X31" s="22">
        <f t="shared" si="10"/>
        <v>1</v>
      </c>
      <c r="Y31" s="35"/>
    </row>
    <row r="32" spans="1:25" x14ac:dyDescent="0.35">
      <c r="A32" t="s">
        <v>123</v>
      </c>
      <c r="B32">
        <v>230</v>
      </c>
      <c r="C32" t="s">
        <v>398</v>
      </c>
      <c r="D32" t="s">
        <v>111</v>
      </c>
      <c r="E32">
        <f>SUMIFS('Solar&amp;Battery'!$AA$5:$AA$332,'Solar&amp;Battery'!$B$5:$B$332,A32)</f>
        <v>1200.3209999999999</v>
      </c>
      <c r="F32" s="49">
        <v>17079.9765625</v>
      </c>
      <c r="G32" s="29">
        <f t="shared" si="0"/>
        <v>2439.9966517857142</v>
      </c>
      <c r="H32" s="46">
        <f t="shared" si="1"/>
        <v>0.49193551110881389</v>
      </c>
      <c r="I32" s="43">
        <v>167591.140625</v>
      </c>
      <c r="J32" s="43">
        <f t="shared" si="2"/>
        <v>23941.591517857141</v>
      </c>
      <c r="K32" s="44">
        <f t="shared" si="3"/>
        <v>5.0135388831804482E-2</v>
      </c>
      <c r="L32" s="49">
        <v>35145.390625</v>
      </c>
      <c r="M32" s="29">
        <f t="shared" si="4"/>
        <v>5020.7700892857147</v>
      </c>
      <c r="N32" s="46">
        <f t="shared" si="5"/>
        <v>0.23907109440471608</v>
      </c>
      <c r="O32" s="43">
        <v>288422.65625</v>
      </c>
      <c r="P32" s="43">
        <f t="shared" si="6"/>
        <v>41203.236607142855</v>
      </c>
      <c r="Q32" s="44">
        <f t="shared" si="7"/>
        <v>2.9131716312594636E-2</v>
      </c>
      <c r="R32" s="49">
        <v>50420.1796875</v>
      </c>
      <c r="S32" s="29">
        <f t="shared" si="8"/>
        <v>7202.8828125</v>
      </c>
      <c r="T32" s="46">
        <f t="shared" si="9"/>
        <v>0.16664452709364413</v>
      </c>
      <c r="V32" s="20">
        <f>SUMIFS(InterconnectionQueue_bySub!$AP$5:$AP$322,InterconnectionQueue_bySub!$B$5:$B$322,A32)</f>
        <v>370</v>
      </c>
      <c r="W32" s="53">
        <f>SUMIFS(InterconnectionQueue_bySub!$R$5:$R$322,InterconnectionQueue_bySub!$B$5:$B$322,A32)</f>
        <v>670</v>
      </c>
      <c r="X32" s="22">
        <f t="shared" si="10"/>
        <v>1</v>
      </c>
      <c r="Y32" s="35"/>
    </row>
    <row r="33" spans="1:25" hidden="1" x14ac:dyDescent="0.35">
      <c r="A33" t="s">
        <v>50</v>
      </c>
      <c r="B33">
        <v>230</v>
      </c>
      <c r="C33" t="s">
        <v>400</v>
      </c>
      <c r="D33" t="s">
        <v>46</v>
      </c>
      <c r="E33">
        <f>SUMIFS('Solar&amp;Battery'!$AA$5:$AA$332,'Solar&amp;Battery'!$B$5:$B$332,A33)</f>
        <v>0</v>
      </c>
      <c r="F33" s="49">
        <v>1152.795776367188</v>
      </c>
      <c r="G33" s="29">
        <f t="shared" si="0"/>
        <v>164.68511090959828</v>
      </c>
      <c r="H33" s="46">
        <f t="shared" si="1"/>
        <v>0</v>
      </c>
      <c r="I33" s="43">
        <v>13937.677734375</v>
      </c>
      <c r="J33" s="43">
        <f t="shared" si="2"/>
        <v>1991.0968191964287</v>
      </c>
      <c r="K33" s="44">
        <f t="shared" si="3"/>
        <v>0</v>
      </c>
      <c r="L33" s="49">
        <v>1477.376220703125</v>
      </c>
      <c r="M33" s="29">
        <f t="shared" si="4"/>
        <v>211.05374581473214</v>
      </c>
      <c r="N33" s="46">
        <f t="shared" si="5"/>
        <v>0</v>
      </c>
      <c r="O33" s="43">
        <v>20266.048828125</v>
      </c>
      <c r="P33" s="43">
        <f t="shared" si="6"/>
        <v>2895.1498325892858</v>
      </c>
      <c r="Q33" s="44">
        <f t="shared" si="7"/>
        <v>0</v>
      </c>
      <c r="R33" s="49">
        <v>1861.141357421875</v>
      </c>
      <c r="S33" s="29">
        <f t="shared" si="8"/>
        <v>265.87733677455356</v>
      </c>
      <c r="T33" s="46">
        <f t="shared" si="9"/>
        <v>0</v>
      </c>
      <c r="V33" s="20">
        <f>SUMIFS(InterconnectionQueue_bySub!$AP$5:$AP$322,InterconnectionQueue_bySub!$B$5:$B$322,A33)</f>
        <v>0</v>
      </c>
      <c r="W33" s="53">
        <f>SUMIFS(InterconnectionQueue_bySub!$R$5:$R$322,InterconnectionQueue_bySub!$B$5:$B$322,A33)</f>
        <v>0</v>
      </c>
      <c r="X33" s="22">
        <f t="shared" si="10"/>
        <v>1</v>
      </c>
      <c r="Y33" s="35"/>
    </row>
    <row r="34" spans="1:25" x14ac:dyDescent="0.35">
      <c r="A34" t="s">
        <v>176</v>
      </c>
      <c r="B34">
        <v>230</v>
      </c>
      <c r="C34" t="s">
        <v>430</v>
      </c>
      <c r="D34" t="s">
        <v>431</v>
      </c>
      <c r="E34">
        <f>SUMIFS('Solar&amp;Battery'!$AA$5:$AA$332,'Solar&amp;Battery'!$B$5:$B$332,A34)</f>
        <v>700</v>
      </c>
      <c r="F34" s="49">
        <v>14982</v>
      </c>
      <c r="G34" s="29">
        <f t="shared" si="0"/>
        <v>2140.2857142857142</v>
      </c>
      <c r="H34" s="46">
        <f t="shared" si="1"/>
        <v>0.32705913763182487</v>
      </c>
      <c r="I34" s="43">
        <v>33130</v>
      </c>
      <c r="J34" s="43">
        <f t="shared" si="2"/>
        <v>4732.8571428571431</v>
      </c>
      <c r="K34" s="44">
        <f t="shared" si="3"/>
        <v>0.14790220344099003</v>
      </c>
      <c r="L34" s="49">
        <v>42718.28</v>
      </c>
      <c r="M34" s="29">
        <f t="shared" si="4"/>
        <v>6102.6114285714284</v>
      </c>
      <c r="N34" s="46">
        <f t="shared" si="5"/>
        <v>0.1147049928040174</v>
      </c>
      <c r="O34" s="43">
        <v>128494.73</v>
      </c>
      <c r="P34" s="43">
        <f t="shared" si="6"/>
        <v>18356.39</v>
      </c>
      <c r="Q34" s="44">
        <f t="shared" si="7"/>
        <v>3.8133859653232474E-2</v>
      </c>
      <c r="R34" s="49">
        <v>42718.28</v>
      </c>
      <c r="S34" s="29">
        <f t="shared" si="8"/>
        <v>6102.6114285714284</v>
      </c>
      <c r="T34" s="46">
        <f t="shared" si="9"/>
        <v>0.1147049928040174</v>
      </c>
      <c r="V34" s="20">
        <f>SUMIFS(InterconnectionQueue_bySub!$AP$5:$AP$322,InterconnectionQueue_bySub!$B$5:$B$322,A34)</f>
        <v>200</v>
      </c>
      <c r="W34" s="53">
        <f>SUMIFS(InterconnectionQueue_bySub!$R$5:$R$322,InterconnectionQueue_bySub!$B$5:$B$322,A34)</f>
        <v>700</v>
      </c>
      <c r="X34" s="22">
        <f t="shared" si="10"/>
        <v>1</v>
      </c>
      <c r="Y34" s="35"/>
    </row>
    <row r="35" spans="1:25" x14ac:dyDescent="0.35">
      <c r="A35" s="37" t="s">
        <v>123</v>
      </c>
      <c r="B35" s="37">
        <v>230</v>
      </c>
      <c r="C35" s="37" t="s">
        <v>398</v>
      </c>
      <c r="D35" s="37" t="s">
        <v>111</v>
      </c>
      <c r="E35" s="37">
        <f>SUMIFS('Solar&amp;Battery'!$AA$5:$AA$332,'Solar&amp;Battery'!$B$5:$B$332,A35)</f>
        <v>1200.3209999999999</v>
      </c>
      <c r="F35" s="50">
        <v>17079.9765625</v>
      </c>
      <c r="G35" s="38">
        <f t="shared" si="0"/>
        <v>2439.9966517857142</v>
      </c>
      <c r="H35" s="47">
        <f t="shared" si="1"/>
        <v>0.49193551110881389</v>
      </c>
      <c r="I35" s="38">
        <v>167591.140625</v>
      </c>
      <c r="J35" s="38">
        <f t="shared" si="2"/>
        <v>23941.591517857141</v>
      </c>
      <c r="K35" s="39">
        <f t="shared" si="3"/>
        <v>5.0135388831804482E-2</v>
      </c>
      <c r="L35" s="50">
        <v>35145.390625</v>
      </c>
      <c r="M35" s="38">
        <f t="shared" si="4"/>
        <v>5020.7700892857147</v>
      </c>
      <c r="N35" s="47">
        <f t="shared" si="5"/>
        <v>0.23907109440471608</v>
      </c>
      <c r="O35" s="38">
        <v>288422.65625</v>
      </c>
      <c r="P35" s="38">
        <f t="shared" si="6"/>
        <v>41203.236607142855</v>
      </c>
      <c r="Q35" s="39">
        <f t="shared" si="7"/>
        <v>2.9131716312594636E-2</v>
      </c>
      <c r="R35" s="50">
        <v>50420.1796875</v>
      </c>
      <c r="S35" s="38">
        <f t="shared" si="8"/>
        <v>7202.8828125</v>
      </c>
      <c r="T35" s="47">
        <f t="shared" si="9"/>
        <v>0.16664452709364413</v>
      </c>
      <c r="V35" s="20">
        <f>SUMIFS(InterconnectionQueue_bySub!$AP$5:$AP$322,InterconnectionQueue_bySub!$B$5:$B$322,A35)</f>
        <v>370</v>
      </c>
      <c r="W35" s="53">
        <f>SUMIFS(InterconnectionQueue_bySub!$R$5:$R$322,InterconnectionQueue_bySub!$B$5:$B$322,A35)</f>
        <v>670</v>
      </c>
      <c r="X35" s="22">
        <f t="shared" si="10"/>
        <v>1</v>
      </c>
      <c r="Y35" s="35"/>
    </row>
    <row r="36" spans="1:25" x14ac:dyDescent="0.35">
      <c r="A36" t="s">
        <v>225</v>
      </c>
      <c r="B36">
        <v>230</v>
      </c>
      <c r="C36" t="s">
        <v>398</v>
      </c>
      <c r="D36" t="s">
        <v>216</v>
      </c>
      <c r="E36">
        <f>SUMIFS('Solar&amp;Battery'!$AA$5:$AA$332,'Solar&amp;Battery'!$B$5:$B$332,A36)</f>
        <v>100</v>
      </c>
      <c r="F36" s="49">
        <v>2412.17578125</v>
      </c>
      <c r="G36" s="29">
        <f t="shared" si="0"/>
        <v>344.59654017857144</v>
      </c>
      <c r="H36" s="46">
        <f t="shared" si="1"/>
        <v>0.29019443999112576</v>
      </c>
      <c r="I36" s="43">
        <v>80513.96875</v>
      </c>
      <c r="J36" s="43">
        <f t="shared" si="2"/>
        <v>11501.995535714286</v>
      </c>
      <c r="K36" s="44">
        <f t="shared" si="3"/>
        <v>8.6941435240080623E-3</v>
      </c>
      <c r="L36" s="49">
        <v>6500.4873046875</v>
      </c>
      <c r="M36" s="29">
        <f t="shared" si="4"/>
        <v>928.64104352678567</v>
      </c>
      <c r="N36" s="46">
        <f t="shared" si="5"/>
        <v>0.10768423461041608</v>
      </c>
      <c r="O36" s="43">
        <v>180872.515625</v>
      </c>
      <c r="P36" s="43">
        <f t="shared" si="6"/>
        <v>25838.930803571428</v>
      </c>
      <c r="Q36" s="44">
        <f t="shared" si="7"/>
        <v>3.8701291767915609E-3</v>
      </c>
      <c r="R36" s="49">
        <v>9062.6455078125</v>
      </c>
      <c r="S36" s="29">
        <f t="shared" si="8"/>
        <v>1294.6636439732142</v>
      </c>
      <c r="T36" s="46">
        <f t="shared" si="9"/>
        <v>7.7240139140007352E-2</v>
      </c>
      <c r="V36" s="20">
        <f>SUMIFS(InterconnectionQueue_bySub!$AP$5:$AP$322,InterconnectionQueue_bySub!$B$5:$B$322,A36)</f>
        <v>100</v>
      </c>
      <c r="W36" s="53">
        <f>SUMIFS(InterconnectionQueue_bySub!$R$5:$R$322,InterconnectionQueue_bySub!$B$5:$B$322,A36)</f>
        <v>100</v>
      </c>
      <c r="X36" s="22">
        <f t="shared" si="10"/>
        <v>1</v>
      </c>
      <c r="Y36" s="35"/>
    </row>
    <row r="37" spans="1:25" hidden="1" x14ac:dyDescent="0.35">
      <c r="A37" t="s">
        <v>78</v>
      </c>
      <c r="B37">
        <v>230</v>
      </c>
      <c r="C37" t="s">
        <v>399</v>
      </c>
      <c r="D37" t="s">
        <v>46</v>
      </c>
      <c r="E37">
        <f>SUMIFS('Solar&amp;Battery'!$AA$5:$AA$332,'Solar&amp;Battery'!$B$5:$B$332,A37)</f>
        <v>0</v>
      </c>
      <c r="F37" s="49">
        <v>0</v>
      </c>
      <c r="G37" s="29">
        <f t="shared" si="0"/>
        <v>0</v>
      </c>
      <c r="H37" s="46" t="e">
        <f t="shared" si="1"/>
        <v>#DIV/0!</v>
      </c>
      <c r="I37" s="43">
        <v>0</v>
      </c>
      <c r="J37" s="43">
        <f t="shared" si="2"/>
        <v>0</v>
      </c>
      <c r="K37" s="44" t="e">
        <f t="shared" si="3"/>
        <v>#DIV/0!</v>
      </c>
      <c r="L37" s="49">
        <v>2134.883056640625</v>
      </c>
      <c r="M37" s="29">
        <f t="shared" si="4"/>
        <v>304.98329380580356</v>
      </c>
      <c r="N37" s="46">
        <f t="shared" si="5"/>
        <v>0</v>
      </c>
      <c r="O37" s="43">
        <v>5046.6015625</v>
      </c>
      <c r="P37" s="43">
        <f t="shared" si="6"/>
        <v>720.94308035714289</v>
      </c>
      <c r="Q37" s="44">
        <f t="shared" si="7"/>
        <v>0</v>
      </c>
      <c r="R37" s="49">
        <v>3345.51171875</v>
      </c>
      <c r="S37" s="29">
        <f t="shared" si="8"/>
        <v>477.93024553571428</v>
      </c>
      <c r="T37" s="46">
        <f t="shared" si="9"/>
        <v>0</v>
      </c>
      <c r="V37" s="20">
        <f>SUMIFS(InterconnectionQueue_bySub!$AP$5:$AP$322,InterconnectionQueue_bySub!$B$5:$B$322,A37)</f>
        <v>0</v>
      </c>
      <c r="W37" s="53">
        <f>SUMIFS(InterconnectionQueue_bySub!$R$5:$R$322,InterconnectionQueue_bySub!$B$5:$B$322,A37)</f>
        <v>0</v>
      </c>
      <c r="X37" s="22">
        <f t="shared" si="10"/>
        <v>1</v>
      </c>
      <c r="Y37" s="35"/>
    </row>
    <row r="38" spans="1:25" x14ac:dyDescent="0.35">
      <c r="A38" t="s">
        <v>134</v>
      </c>
      <c r="B38">
        <v>230</v>
      </c>
      <c r="C38" t="s">
        <v>398</v>
      </c>
      <c r="D38" t="s">
        <v>111</v>
      </c>
      <c r="E38">
        <f>SUMIFS('Solar&amp;Battery'!$AA$5:$AA$332,'Solar&amp;Battery'!$B$5:$B$332,A38)</f>
        <v>300.5</v>
      </c>
      <c r="F38" s="49">
        <v>4651.62841796875</v>
      </c>
      <c r="G38" s="29">
        <f t="shared" si="0"/>
        <v>664.51834542410711</v>
      </c>
      <c r="H38" s="46">
        <f t="shared" si="1"/>
        <v>0.45220722959607035</v>
      </c>
      <c r="I38" s="43">
        <v>78268.609375</v>
      </c>
      <c r="J38" s="43">
        <f t="shared" si="2"/>
        <v>11181.229910714286</v>
      </c>
      <c r="K38" s="44">
        <f t="shared" si="3"/>
        <v>2.6875397644050704E-2</v>
      </c>
      <c r="L38" s="49">
        <v>30573.08203125</v>
      </c>
      <c r="M38" s="29">
        <f t="shared" si="4"/>
        <v>4367.5831473214284</v>
      </c>
      <c r="N38" s="46">
        <f t="shared" si="5"/>
        <v>6.8802353581818368E-2</v>
      </c>
      <c r="O38" s="43">
        <v>183579.953125</v>
      </c>
      <c r="P38" s="43">
        <f t="shared" si="6"/>
        <v>26225.707589285714</v>
      </c>
      <c r="Q38" s="44">
        <f t="shared" si="7"/>
        <v>1.1458222775379631E-2</v>
      </c>
      <c r="R38" s="49">
        <v>83629.6640625</v>
      </c>
      <c r="S38" s="29">
        <f t="shared" si="8"/>
        <v>11947.094866071429</v>
      </c>
      <c r="T38" s="46">
        <f t="shared" si="9"/>
        <v>2.5152558288742678E-2</v>
      </c>
      <c r="V38" s="20">
        <f>SUMIFS(InterconnectionQueue_bySub!$AP$5:$AP$322,InterconnectionQueue_bySub!$B$5:$B$322,A38)</f>
        <v>600</v>
      </c>
      <c r="W38" s="53">
        <f>SUMIFS(InterconnectionQueue_bySub!$R$5:$R$322,InterconnectionQueue_bySub!$B$5:$B$322,A38)</f>
        <v>600</v>
      </c>
      <c r="X38" s="22">
        <f t="shared" si="10"/>
        <v>3</v>
      </c>
      <c r="Y38" s="35"/>
    </row>
    <row r="39" spans="1:25" hidden="1" x14ac:dyDescent="0.35">
      <c r="A39" t="s">
        <v>76</v>
      </c>
      <c r="B39">
        <v>230</v>
      </c>
      <c r="C39" t="s">
        <v>399</v>
      </c>
      <c r="D39" t="s">
        <v>46</v>
      </c>
      <c r="E39">
        <f>SUMIFS('Solar&amp;Battery'!$AA$5:$AA$332,'Solar&amp;Battery'!$B$5:$B$332,A39)</f>
        <v>0</v>
      </c>
      <c r="F39" s="49">
        <v>150.49272155761719</v>
      </c>
      <c r="G39" s="29">
        <f t="shared" si="0"/>
        <v>21.49896022251674</v>
      </c>
      <c r="H39" s="46">
        <f t="shared" si="1"/>
        <v>0</v>
      </c>
      <c r="I39" s="43">
        <v>372.11056518554688</v>
      </c>
      <c r="J39" s="43">
        <f t="shared" si="2"/>
        <v>53.15865216936384</v>
      </c>
      <c r="K39" s="44">
        <f t="shared" si="3"/>
        <v>0</v>
      </c>
      <c r="L39" s="49">
        <v>1325.948364257812</v>
      </c>
      <c r="M39" s="29">
        <f t="shared" si="4"/>
        <v>189.42119489397314</v>
      </c>
      <c r="N39" s="46">
        <f t="shared" si="5"/>
        <v>0</v>
      </c>
      <c r="O39" s="43">
        <v>4298.37255859375</v>
      </c>
      <c r="P39" s="43">
        <f t="shared" si="6"/>
        <v>614.05322265625</v>
      </c>
      <c r="Q39" s="44">
        <f t="shared" si="7"/>
        <v>0</v>
      </c>
      <c r="R39" s="49">
        <v>3749.246826171875</v>
      </c>
      <c r="S39" s="29">
        <f t="shared" si="8"/>
        <v>535.606689453125</v>
      </c>
      <c r="T39" s="46">
        <f t="shared" si="9"/>
        <v>0</v>
      </c>
      <c r="V39" s="20">
        <f>SUMIFS(InterconnectionQueue_bySub!$AP$5:$AP$322,InterconnectionQueue_bySub!$B$5:$B$322,A39)</f>
        <v>0</v>
      </c>
      <c r="W39" s="53">
        <f>SUMIFS(InterconnectionQueue_bySub!$R$5:$R$322,InterconnectionQueue_bySub!$B$5:$B$322,A39)</f>
        <v>0</v>
      </c>
      <c r="X39" s="22">
        <f t="shared" si="10"/>
        <v>1</v>
      </c>
      <c r="Y39" s="35"/>
    </row>
    <row r="40" spans="1:25" hidden="1" x14ac:dyDescent="0.35">
      <c r="A40" t="s">
        <v>83</v>
      </c>
      <c r="B40">
        <v>230</v>
      </c>
      <c r="C40" t="s">
        <v>399</v>
      </c>
      <c r="D40" t="s">
        <v>46</v>
      </c>
      <c r="E40">
        <f>SUMIFS('Solar&amp;Battery'!$AA$5:$AA$332,'Solar&amp;Battery'!$B$5:$B$332,A40)</f>
        <v>0</v>
      </c>
      <c r="F40" s="49">
        <v>5247.6513671875</v>
      </c>
      <c r="G40" s="29">
        <f t="shared" si="0"/>
        <v>749.66448102678567</v>
      </c>
      <c r="H40" s="46">
        <f t="shared" si="1"/>
        <v>0</v>
      </c>
      <c r="I40" s="43">
        <v>16749.828125</v>
      </c>
      <c r="J40" s="43">
        <f t="shared" si="2"/>
        <v>2392.8325892857142</v>
      </c>
      <c r="K40" s="44">
        <f t="shared" si="3"/>
        <v>0</v>
      </c>
      <c r="L40" s="49">
        <v>5607.41943359375</v>
      </c>
      <c r="M40" s="29">
        <f t="shared" si="4"/>
        <v>801.05991908482144</v>
      </c>
      <c r="N40" s="46">
        <f t="shared" si="5"/>
        <v>0</v>
      </c>
      <c r="O40" s="43">
        <v>24219.904296875</v>
      </c>
      <c r="P40" s="43">
        <f t="shared" si="6"/>
        <v>3459.986328125</v>
      </c>
      <c r="Q40" s="44">
        <f t="shared" si="7"/>
        <v>0</v>
      </c>
      <c r="R40" s="49">
        <v>5802.77490234375</v>
      </c>
      <c r="S40" s="29">
        <f t="shared" si="8"/>
        <v>828.96784319196433</v>
      </c>
      <c r="T40" s="46">
        <f t="shared" si="9"/>
        <v>0</v>
      </c>
      <c r="V40" s="20">
        <f>SUMIFS(InterconnectionQueue_bySub!$AP$5:$AP$322,InterconnectionQueue_bySub!$B$5:$B$322,A40)</f>
        <v>0</v>
      </c>
      <c r="W40" s="53">
        <f>SUMIFS(InterconnectionQueue_bySub!$R$5:$R$322,InterconnectionQueue_bySub!$B$5:$B$322,A40)</f>
        <v>0</v>
      </c>
      <c r="X40" s="22">
        <f t="shared" si="10"/>
        <v>1</v>
      </c>
      <c r="Y40" s="35"/>
    </row>
    <row r="41" spans="1:25" x14ac:dyDescent="0.35">
      <c r="A41" t="s">
        <v>169</v>
      </c>
      <c r="B41">
        <v>115</v>
      </c>
      <c r="C41" t="s">
        <v>398</v>
      </c>
      <c r="D41" t="s">
        <v>111</v>
      </c>
      <c r="E41">
        <f>SUMIFS('Solar&amp;Battery'!$AA$5:$AA$332,'Solar&amp;Battery'!$B$5:$B$332,A41)</f>
        <v>500</v>
      </c>
      <c r="F41" s="49">
        <v>59661.32421875</v>
      </c>
      <c r="G41" s="29">
        <f t="shared" si="0"/>
        <v>8523.0463169642862</v>
      </c>
      <c r="H41" s="46">
        <f t="shared" si="1"/>
        <v>5.8664470590145582E-2</v>
      </c>
      <c r="I41" s="43">
        <v>153483.71875</v>
      </c>
      <c r="J41" s="43">
        <f t="shared" si="2"/>
        <v>21926.245535714286</v>
      </c>
      <c r="K41" s="44">
        <f t="shared" si="3"/>
        <v>2.2803721648814949E-2</v>
      </c>
      <c r="L41" s="49">
        <v>118484.34375</v>
      </c>
      <c r="M41" s="29">
        <f t="shared" si="4"/>
        <v>16926.334821428572</v>
      </c>
      <c r="N41" s="46">
        <f t="shared" si="5"/>
        <v>2.9539767780500534E-2</v>
      </c>
      <c r="O41" s="43">
        <v>365228.21875</v>
      </c>
      <c r="P41" s="43">
        <f t="shared" si="6"/>
        <v>52175.459821428572</v>
      </c>
      <c r="Q41" s="44">
        <f t="shared" si="7"/>
        <v>9.5830492287228286E-3</v>
      </c>
      <c r="R41" s="49">
        <v>203326.84375</v>
      </c>
      <c r="S41" s="29">
        <f t="shared" si="8"/>
        <v>29046.691964285714</v>
      </c>
      <c r="T41" s="46">
        <f t="shared" si="9"/>
        <v>1.7213664145121026E-2</v>
      </c>
      <c r="V41" s="20">
        <f>SUMIFS(InterconnectionQueue_bySub!$AP$5:$AP$322,InterconnectionQueue_bySub!$B$5:$B$322,A41)</f>
        <v>0</v>
      </c>
      <c r="W41" s="53">
        <f>SUMIFS(InterconnectionQueue_bySub!$R$5:$R$322,InterconnectionQueue_bySub!$B$5:$B$322,A41)</f>
        <v>590</v>
      </c>
      <c r="X41" s="22">
        <f t="shared" si="10"/>
        <v>2</v>
      </c>
      <c r="Y41" s="35"/>
    </row>
    <row r="42" spans="1:25" x14ac:dyDescent="0.35">
      <c r="A42" t="s">
        <v>416</v>
      </c>
      <c r="B42">
        <v>500</v>
      </c>
      <c r="C42" t="s">
        <v>401</v>
      </c>
      <c r="D42" t="s">
        <v>424</v>
      </c>
      <c r="E42">
        <f>SUMIFS('Solar&amp;Battery'!$AA$5:$AA$332,'Solar&amp;Battery'!$B$5:$B$332,A42)</f>
        <v>2000</v>
      </c>
      <c r="F42" s="49">
        <v>53374.68</v>
      </c>
      <c r="G42" s="29">
        <f t="shared" si="0"/>
        <v>7624.954285714286</v>
      </c>
      <c r="H42" s="46">
        <f t="shared" si="1"/>
        <v>0.26229665451858447</v>
      </c>
      <c r="I42" s="43">
        <v>253560.93</v>
      </c>
      <c r="J42" s="43">
        <f t="shared" si="2"/>
        <v>36222.99</v>
      </c>
      <c r="K42" s="44">
        <f t="shared" si="3"/>
        <v>5.5213553602284075E-2</v>
      </c>
      <c r="L42" s="49">
        <v>105421.17</v>
      </c>
      <c r="M42" s="29">
        <f t="shared" si="4"/>
        <v>15060.167142857143</v>
      </c>
      <c r="N42" s="46">
        <f t="shared" si="5"/>
        <v>0.13280065095084792</v>
      </c>
      <c r="O42" s="43">
        <v>472141</v>
      </c>
      <c r="P42" s="43">
        <f t="shared" si="6"/>
        <v>67448.71428571429</v>
      </c>
      <c r="Q42" s="44">
        <f t="shared" si="7"/>
        <v>2.965215899487653E-2</v>
      </c>
      <c r="R42" s="49">
        <v>148525.54999999999</v>
      </c>
      <c r="S42" s="29">
        <f t="shared" si="8"/>
        <v>21217.935714285712</v>
      </c>
      <c r="T42" s="46">
        <f t="shared" si="9"/>
        <v>9.4259876499363252E-2</v>
      </c>
      <c r="V42" s="58">
        <f>SUMIFS(InterconnectionQueue_bySub!$AP$5:$AP$322,InterconnectionQueue_bySub!$B$5:$B$322,A42)+3700</f>
        <v>3700</v>
      </c>
      <c r="W42" s="56">
        <f>SUMIFS(InterconnectionQueue_bySub!$R$5:$R$322,InterconnectionQueue_bySub!$B$5:$B$322,A42)+3350+3700</f>
        <v>7050</v>
      </c>
      <c r="X42" s="22">
        <f t="shared" si="10"/>
        <v>3</v>
      </c>
      <c r="Y42" s="35"/>
    </row>
    <row r="43" spans="1:25" hidden="1" x14ac:dyDescent="0.35">
      <c r="A43" t="s">
        <v>234</v>
      </c>
      <c r="B43">
        <v>115</v>
      </c>
      <c r="C43" t="s">
        <v>398</v>
      </c>
      <c r="D43" t="s">
        <v>216</v>
      </c>
      <c r="E43">
        <f>SUMIFS('Solar&amp;Battery'!$AA$5:$AA$332,'Solar&amp;Battery'!$B$5:$B$332,A43)</f>
        <v>0</v>
      </c>
      <c r="F43" s="49">
        <v>1594.089599609375</v>
      </c>
      <c r="G43" s="29">
        <f t="shared" si="0"/>
        <v>227.72708565848214</v>
      </c>
      <c r="H43" s="46">
        <f t="shared" si="1"/>
        <v>0</v>
      </c>
      <c r="I43" s="43">
        <v>18998.2734375</v>
      </c>
      <c r="J43" s="43">
        <f t="shared" si="2"/>
        <v>2714.0390625</v>
      </c>
      <c r="K43" s="44">
        <f t="shared" si="3"/>
        <v>0</v>
      </c>
      <c r="L43" s="49">
        <v>17174.880859375</v>
      </c>
      <c r="M43" s="29">
        <f t="shared" si="4"/>
        <v>2453.5544084821427</v>
      </c>
      <c r="N43" s="46">
        <f t="shared" si="5"/>
        <v>0</v>
      </c>
      <c r="O43" s="43">
        <v>98761.0546875</v>
      </c>
      <c r="P43" s="43">
        <f t="shared" si="6"/>
        <v>14108.722098214286</v>
      </c>
      <c r="Q43" s="44">
        <f t="shared" si="7"/>
        <v>0</v>
      </c>
      <c r="R43" s="49">
        <v>36280.953125</v>
      </c>
      <c r="S43" s="29">
        <f t="shared" si="8"/>
        <v>5182.9933035714284</v>
      </c>
      <c r="T43" s="46">
        <f t="shared" si="9"/>
        <v>0</v>
      </c>
      <c r="V43" s="20">
        <f>SUMIFS(InterconnectionQueue_bySub!$AP$5:$AP$322,InterconnectionQueue_bySub!$B$5:$B$322,A43)</f>
        <v>0</v>
      </c>
      <c r="W43" s="53">
        <f>SUMIFS(InterconnectionQueue_bySub!$R$5:$R$322,InterconnectionQueue_bySub!$B$5:$B$322,A43)</f>
        <v>0</v>
      </c>
      <c r="X43" s="22">
        <f t="shared" si="10"/>
        <v>1</v>
      </c>
      <c r="Y43" s="35"/>
    </row>
    <row r="44" spans="1:25" hidden="1" x14ac:dyDescent="0.35">
      <c r="A44" t="s">
        <v>260</v>
      </c>
      <c r="B44">
        <v>115</v>
      </c>
      <c r="C44" t="s">
        <v>398</v>
      </c>
      <c r="D44" t="s">
        <v>216</v>
      </c>
      <c r="E44">
        <f>SUMIFS('Solar&amp;Battery'!$AA$5:$AA$332,'Solar&amp;Battery'!$B$5:$B$332,A44)</f>
        <v>0</v>
      </c>
      <c r="F44" s="49">
        <v>6884.37841796875</v>
      </c>
      <c r="G44" s="29">
        <f t="shared" si="0"/>
        <v>983.48263113839289</v>
      </c>
      <c r="H44" s="46">
        <f t="shared" si="1"/>
        <v>0</v>
      </c>
      <c r="I44" s="43">
        <v>86706.8203125</v>
      </c>
      <c r="J44" s="43">
        <f t="shared" si="2"/>
        <v>12386.688616071429</v>
      </c>
      <c r="K44" s="44">
        <f t="shared" si="3"/>
        <v>0</v>
      </c>
      <c r="L44" s="49">
        <v>12418.4619140625</v>
      </c>
      <c r="M44" s="29">
        <f t="shared" si="4"/>
        <v>1774.0659877232142</v>
      </c>
      <c r="N44" s="46">
        <f t="shared" si="5"/>
        <v>0</v>
      </c>
      <c r="O44" s="43">
        <v>217769.71875</v>
      </c>
      <c r="P44" s="43">
        <f t="shared" si="6"/>
        <v>31109.959821428572</v>
      </c>
      <c r="Q44" s="44">
        <f t="shared" si="7"/>
        <v>0</v>
      </c>
      <c r="R44" s="49">
        <v>21975.69921875</v>
      </c>
      <c r="S44" s="29">
        <f t="shared" si="8"/>
        <v>3139.3856026785716</v>
      </c>
      <c r="T44" s="46">
        <f t="shared" si="9"/>
        <v>0</v>
      </c>
      <c r="V44" s="20">
        <f>SUMIFS(InterconnectionQueue_bySub!$AP$5:$AP$322,InterconnectionQueue_bySub!$B$5:$B$322,A44)</f>
        <v>0</v>
      </c>
      <c r="W44" s="53">
        <f>SUMIFS(InterconnectionQueue_bySub!$R$5:$R$322,InterconnectionQueue_bySub!$B$5:$B$322,A44)</f>
        <v>0</v>
      </c>
      <c r="X44" s="22">
        <f t="shared" si="10"/>
        <v>1</v>
      </c>
      <c r="Y44" s="35"/>
    </row>
    <row r="45" spans="1:25" x14ac:dyDescent="0.35">
      <c r="A45" t="s">
        <v>173</v>
      </c>
      <c r="B45">
        <v>230</v>
      </c>
      <c r="C45" t="s">
        <v>399</v>
      </c>
      <c r="D45" t="s">
        <v>113</v>
      </c>
      <c r="E45">
        <f>SUMIFS('Solar&amp;Battery'!$AA$5:$AA$332,'Solar&amp;Battery'!$B$5:$B$332,A45)</f>
        <v>500</v>
      </c>
      <c r="F45" s="49">
        <v>16505.6484375</v>
      </c>
      <c r="G45" s="29">
        <f t="shared" si="0"/>
        <v>2357.9497767857142</v>
      </c>
      <c r="H45" s="46">
        <f t="shared" si="1"/>
        <v>0.21204862161296109</v>
      </c>
      <c r="I45" s="43">
        <v>120630.515625</v>
      </c>
      <c r="J45" s="43">
        <f t="shared" si="2"/>
        <v>17232.930803571428</v>
      </c>
      <c r="K45" s="44">
        <f t="shared" si="3"/>
        <v>2.9014217355087264E-2</v>
      </c>
      <c r="L45" s="49">
        <v>53606.5390625</v>
      </c>
      <c r="M45" s="29">
        <f t="shared" si="4"/>
        <v>7658.0770089285716</v>
      </c>
      <c r="N45" s="46">
        <f t="shared" si="5"/>
        <v>6.529054218402984E-2</v>
      </c>
      <c r="O45" s="43">
        <v>261056.875</v>
      </c>
      <c r="P45" s="43">
        <f t="shared" si="6"/>
        <v>37293.839285714283</v>
      </c>
      <c r="Q45" s="44">
        <f t="shared" si="7"/>
        <v>1.340704013253817E-2</v>
      </c>
      <c r="R45" s="49">
        <v>109904.46875</v>
      </c>
      <c r="S45" s="29">
        <f t="shared" si="8"/>
        <v>15700.638392857143</v>
      </c>
      <c r="T45" s="46">
        <f t="shared" si="9"/>
        <v>3.1845838843563859E-2</v>
      </c>
      <c r="V45" s="20">
        <f>SUMIFS(InterconnectionQueue_bySub!$AP$5:$AP$322,InterconnectionQueue_bySub!$B$5:$B$322,A45)</f>
        <v>0</v>
      </c>
      <c r="W45" s="53">
        <f>SUMIFS(InterconnectionQueue_bySub!$R$5:$R$322,InterconnectionQueue_bySub!$B$5:$B$322,A45)</f>
        <v>460</v>
      </c>
      <c r="X45" s="22">
        <f t="shared" si="10"/>
        <v>1</v>
      </c>
      <c r="Y45" s="35"/>
    </row>
    <row r="46" spans="1:25" x14ac:dyDescent="0.35">
      <c r="A46" t="s">
        <v>52</v>
      </c>
      <c r="B46">
        <v>500</v>
      </c>
      <c r="C46" t="s">
        <v>399</v>
      </c>
      <c r="D46" t="s">
        <v>53</v>
      </c>
      <c r="E46">
        <f>SUMIFS('Solar&amp;Battery'!$AA$5:$AA$332,'Solar&amp;Battery'!$B$5:$B$332,A46)</f>
        <v>2363.8999999999996</v>
      </c>
      <c r="F46" s="49">
        <v>15377.0595703125</v>
      </c>
      <c r="G46" s="29">
        <f t="shared" si="0"/>
        <v>2196.7227957589284</v>
      </c>
      <c r="H46" s="46">
        <f t="shared" si="1"/>
        <v>1.076103004240603</v>
      </c>
      <c r="I46" s="43">
        <v>84485.609375</v>
      </c>
      <c r="J46" s="43">
        <f t="shared" si="2"/>
        <v>12069.372767857143</v>
      </c>
      <c r="K46" s="44">
        <f t="shared" si="3"/>
        <v>0.19585939099465716</v>
      </c>
      <c r="L46" s="49">
        <v>36040.32421875</v>
      </c>
      <c r="M46" s="29">
        <f t="shared" si="4"/>
        <v>5148.6177455357147</v>
      </c>
      <c r="N46" s="46">
        <f t="shared" si="5"/>
        <v>0.45913293952531242</v>
      </c>
      <c r="O46" s="43">
        <v>178872.25</v>
      </c>
      <c r="P46" s="43">
        <f t="shared" si="6"/>
        <v>25553.178571428572</v>
      </c>
      <c r="Q46" s="44">
        <f t="shared" si="7"/>
        <v>9.2509039272441626E-2</v>
      </c>
      <c r="R46" s="49">
        <v>49539.94140625</v>
      </c>
      <c r="S46" s="29">
        <f t="shared" si="8"/>
        <v>7077.1344866071431</v>
      </c>
      <c r="T46" s="46">
        <f t="shared" si="9"/>
        <v>0.33401936962954049</v>
      </c>
      <c r="V46" s="20">
        <f>SUMIFS(InterconnectionQueue_bySub!$AP$5:$AP$322,InterconnectionQueue_bySub!$B$5:$B$322,A46)</f>
        <v>2909</v>
      </c>
      <c r="W46" s="53">
        <f>SUMIFS(InterconnectionQueue_bySub!$R$5:$R$322,InterconnectionQueue_bySub!$B$5:$B$322,A46)</f>
        <v>4539</v>
      </c>
      <c r="X46" s="22">
        <f t="shared" si="10"/>
        <v>3</v>
      </c>
      <c r="Y46" s="35"/>
    </row>
    <row r="47" spans="1:25" x14ac:dyDescent="0.35">
      <c r="A47" s="37" t="s">
        <v>52</v>
      </c>
      <c r="B47" s="37">
        <v>500</v>
      </c>
      <c r="C47" s="37" t="s">
        <v>399</v>
      </c>
      <c r="D47" s="37" t="s">
        <v>53</v>
      </c>
      <c r="E47" s="37">
        <f>SUMIFS('Solar&amp;Battery'!$AA$5:$AA$332,'Solar&amp;Battery'!$B$5:$B$332,A47)</f>
        <v>2363.8999999999996</v>
      </c>
      <c r="F47" s="50">
        <v>15377.0595703125</v>
      </c>
      <c r="G47" s="38">
        <f t="shared" si="0"/>
        <v>2196.7227957589284</v>
      </c>
      <c r="H47" s="47">
        <f t="shared" si="1"/>
        <v>1.076103004240603</v>
      </c>
      <c r="I47" s="38">
        <v>84485.609375</v>
      </c>
      <c r="J47" s="38">
        <f t="shared" si="2"/>
        <v>12069.372767857143</v>
      </c>
      <c r="K47" s="39">
        <f t="shared" si="3"/>
        <v>0.19585939099465716</v>
      </c>
      <c r="L47" s="50">
        <v>36040.32421875</v>
      </c>
      <c r="M47" s="38">
        <f t="shared" si="4"/>
        <v>5148.6177455357147</v>
      </c>
      <c r="N47" s="47">
        <f t="shared" si="5"/>
        <v>0.45913293952531242</v>
      </c>
      <c r="O47" s="38">
        <v>178872.25</v>
      </c>
      <c r="P47" s="38">
        <f t="shared" si="6"/>
        <v>25553.178571428572</v>
      </c>
      <c r="Q47" s="39">
        <f t="shared" si="7"/>
        <v>9.2509039272441626E-2</v>
      </c>
      <c r="R47" s="50">
        <v>49539.94140625</v>
      </c>
      <c r="S47" s="38">
        <f t="shared" si="8"/>
        <v>7077.1344866071431</v>
      </c>
      <c r="T47" s="47">
        <f t="shared" si="9"/>
        <v>0.33401936962954049</v>
      </c>
      <c r="V47" s="20">
        <f>SUMIFS(InterconnectionQueue_bySub!$AP$5:$AP$322,InterconnectionQueue_bySub!$B$5:$B$322,A47)</f>
        <v>2909</v>
      </c>
      <c r="W47" s="53">
        <f>SUMIFS(InterconnectionQueue_bySub!$R$5:$R$322,InterconnectionQueue_bySub!$B$5:$B$322,A47)</f>
        <v>4539</v>
      </c>
      <c r="X47" s="22">
        <f t="shared" si="10"/>
        <v>3</v>
      </c>
      <c r="Y47" s="35"/>
    </row>
    <row r="48" spans="1:25" x14ac:dyDescent="0.35">
      <c r="A48" t="s">
        <v>108</v>
      </c>
      <c r="B48">
        <v>230</v>
      </c>
      <c r="C48" t="s">
        <v>399</v>
      </c>
      <c r="D48" t="s">
        <v>102</v>
      </c>
      <c r="E48">
        <f>SUMIFS('Solar&amp;Battery'!$AA$5:$AA$332,'Solar&amp;Battery'!$B$5:$B$332,A48)</f>
        <v>650</v>
      </c>
      <c r="F48" s="49">
        <v>28632.896484375</v>
      </c>
      <c r="G48" s="29">
        <f t="shared" si="0"/>
        <v>4090.4137834821427</v>
      </c>
      <c r="H48" s="46">
        <f t="shared" si="1"/>
        <v>0.15890812871422003</v>
      </c>
      <c r="I48" s="43">
        <v>73703.671875</v>
      </c>
      <c r="J48" s="43">
        <f t="shared" si="2"/>
        <v>10529.095982142857</v>
      </c>
      <c r="K48" s="44">
        <f t="shared" si="3"/>
        <v>6.1733695001203084E-2</v>
      </c>
      <c r="L48" s="49">
        <v>37047.62890625</v>
      </c>
      <c r="M48" s="29">
        <f t="shared" si="4"/>
        <v>5292.5184151785716</v>
      </c>
      <c r="N48" s="46">
        <f t="shared" si="5"/>
        <v>0.12281487734380774</v>
      </c>
      <c r="O48" s="43">
        <v>121858.5703125</v>
      </c>
      <c r="P48" s="43">
        <f t="shared" si="6"/>
        <v>17408.3671875</v>
      </c>
      <c r="Q48" s="44">
        <f t="shared" si="7"/>
        <v>3.7338366832400549E-2</v>
      </c>
      <c r="R48" s="49">
        <v>42004.9375</v>
      </c>
      <c r="S48" s="29">
        <f t="shared" si="8"/>
        <v>6000.7053571428569</v>
      </c>
      <c r="T48" s="46">
        <f t="shared" si="9"/>
        <v>0.10832059921527083</v>
      </c>
      <c r="V48" s="20">
        <f>SUMIFS(InterconnectionQueue_bySub!$AP$5:$AP$322,InterconnectionQueue_bySub!$B$5:$B$322,A48)</f>
        <v>400</v>
      </c>
      <c r="W48" s="53">
        <f>SUMIFS(InterconnectionQueue_bySub!$R$5:$R$322,InterconnectionQueue_bySub!$B$5:$B$322,A48)</f>
        <v>455</v>
      </c>
      <c r="X48" s="22">
        <f t="shared" si="10"/>
        <v>1</v>
      </c>
      <c r="Y48" s="35"/>
    </row>
    <row r="49" spans="1:25" hidden="1" x14ac:dyDescent="0.35">
      <c r="A49" t="s">
        <v>238</v>
      </c>
      <c r="B49">
        <v>230</v>
      </c>
      <c r="C49" t="s">
        <v>398</v>
      </c>
      <c r="D49" t="s">
        <v>216</v>
      </c>
      <c r="E49">
        <f>SUMIFS('Solar&amp;Battery'!$AA$5:$AA$332,'Solar&amp;Battery'!$B$5:$B$332,A49)</f>
        <v>0</v>
      </c>
      <c r="F49" s="49">
        <v>16248.228515625</v>
      </c>
      <c r="G49" s="29">
        <f t="shared" si="0"/>
        <v>2321.1755022321427</v>
      </c>
      <c r="H49" s="46">
        <f t="shared" si="1"/>
        <v>0</v>
      </c>
      <c r="I49" s="43">
        <v>62892.2578125</v>
      </c>
      <c r="J49" s="43">
        <f t="shared" si="2"/>
        <v>8984.6082589285706</v>
      </c>
      <c r="K49" s="44">
        <f t="shared" si="3"/>
        <v>0</v>
      </c>
      <c r="L49" s="49">
        <v>31696.626953125</v>
      </c>
      <c r="M49" s="29">
        <f t="shared" si="4"/>
        <v>4528.0895647321431</v>
      </c>
      <c r="N49" s="46">
        <f t="shared" si="5"/>
        <v>0</v>
      </c>
      <c r="O49" s="43">
        <v>179779.671875</v>
      </c>
      <c r="P49" s="43">
        <f t="shared" si="6"/>
        <v>25682.810267857141</v>
      </c>
      <c r="Q49" s="44">
        <f t="shared" si="7"/>
        <v>0</v>
      </c>
      <c r="R49" s="49">
        <v>35875.59765625</v>
      </c>
      <c r="S49" s="29">
        <f t="shared" si="8"/>
        <v>5125.0853794642853</v>
      </c>
      <c r="T49" s="46">
        <f t="shared" si="9"/>
        <v>0</v>
      </c>
      <c r="V49" s="20">
        <f>SUMIFS(InterconnectionQueue_bySub!$AP$5:$AP$322,InterconnectionQueue_bySub!$B$5:$B$322,A49)</f>
        <v>0</v>
      </c>
      <c r="W49" s="53">
        <f>SUMIFS(InterconnectionQueue_bySub!$R$5:$R$322,InterconnectionQueue_bySub!$B$5:$B$322,A49)</f>
        <v>0</v>
      </c>
      <c r="X49" s="22">
        <f t="shared" si="10"/>
        <v>1</v>
      </c>
      <c r="Y49" s="35"/>
    </row>
    <row r="50" spans="1:25" x14ac:dyDescent="0.35">
      <c r="A50" t="s">
        <v>117</v>
      </c>
      <c r="B50">
        <v>230</v>
      </c>
      <c r="C50" t="s">
        <v>399</v>
      </c>
      <c r="D50" t="s">
        <v>102</v>
      </c>
      <c r="E50">
        <f>SUMIFS('Solar&amp;Battery'!$AA$5:$AA$332,'Solar&amp;Battery'!$B$5:$B$332,A50)</f>
        <v>399.96000000000004</v>
      </c>
      <c r="F50" s="49">
        <v>5353.63818359375</v>
      </c>
      <c r="G50" s="29">
        <f t="shared" si="0"/>
        <v>764.80545479910711</v>
      </c>
      <c r="H50" s="46">
        <f t="shared" si="1"/>
        <v>0.52295652115224289</v>
      </c>
      <c r="I50" s="43">
        <v>49957.98828125</v>
      </c>
      <c r="J50" s="43">
        <f t="shared" si="2"/>
        <v>7136.85546875</v>
      </c>
      <c r="K50" s="44">
        <f t="shared" si="3"/>
        <v>5.6041487984630843E-2</v>
      </c>
      <c r="L50" s="49">
        <v>26348.171875</v>
      </c>
      <c r="M50" s="29">
        <f t="shared" si="4"/>
        <v>3764.0245535714284</v>
      </c>
      <c r="N50" s="46">
        <f t="shared" si="5"/>
        <v>0.10625860546539342</v>
      </c>
      <c r="O50" s="43">
        <v>86375.359375</v>
      </c>
      <c r="P50" s="43">
        <f t="shared" si="6"/>
        <v>12339.337053571429</v>
      </c>
      <c r="Q50" s="44">
        <f t="shared" si="7"/>
        <v>3.2413410725678965E-2</v>
      </c>
      <c r="R50" s="49">
        <v>38825.0546875</v>
      </c>
      <c r="S50" s="29">
        <f t="shared" si="8"/>
        <v>5546.4363839285716</v>
      </c>
      <c r="T50" s="46">
        <f t="shared" si="9"/>
        <v>7.2111166939357582E-2</v>
      </c>
      <c r="V50" s="20">
        <f>SUMIFS(InterconnectionQueue_bySub!$AP$5:$AP$322,InterconnectionQueue_bySub!$B$5:$B$322,A50)</f>
        <v>344</v>
      </c>
      <c r="W50" s="53">
        <f>SUMIFS(InterconnectionQueue_bySub!$R$5:$R$322,InterconnectionQueue_bySub!$B$5:$B$322,A50)</f>
        <v>404</v>
      </c>
      <c r="X50" s="22">
        <f t="shared" si="10"/>
        <v>2</v>
      </c>
      <c r="Y50" s="35"/>
    </row>
    <row r="51" spans="1:25" x14ac:dyDescent="0.35">
      <c r="A51" t="s">
        <v>115</v>
      </c>
      <c r="B51">
        <v>230</v>
      </c>
      <c r="C51" t="s">
        <v>399</v>
      </c>
      <c r="D51" t="s">
        <v>102</v>
      </c>
      <c r="E51">
        <f>SUMIFS('Solar&amp;Battery'!$AA$5:$AA$332,'Solar&amp;Battery'!$B$5:$B$332,A51)</f>
        <v>300</v>
      </c>
      <c r="F51" s="49">
        <v>1143.310180664062</v>
      </c>
      <c r="G51" s="29">
        <f t="shared" si="0"/>
        <v>163.33002580915172</v>
      </c>
      <c r="H51" s="46">
        <f t="shared" si="1"/>
        <v>1.8367718887802342</v>
      </c>
      <c r="I51" s="43">
        <v>11031.63671875</v>
      </c>
      <c r="J51" s="43">
        <f t="shared" si="2"/>
        <v>1575.9481026785713</v>
      </c>
      <c r="K51" s="44">
        <f t="shared" si="3"/>
        <v>0.19036159851336656</v>
      </c>
      <c r="L51" s="49">
        <v>13100.466796875</v>
      </c>
      <c r="M51" s="29">
        <f t="shared" si="4"/>
        <v>1871.4952566964287</v>
      </c>
      <c r="N51" s="46">
        <f t="shared" si="5"/>
        <v>0.16029963149869866</v>
      </c>
      <c r="O51" s="43">
        <v>38823.01953125</v>
      </c>
      <c r="P51" s="43">
        <f t="shared" si="6"/>
        <v>5546.1456473214284</v>
      </c>
      <c r="Q51" s="44">
        <f t="shared" si="7"/>
        <v>5.4091619491617261E-2</v>
      </c>
      <c r="R51" s="49">
        <v>31618.89453125</v>
      </c>
      <c r="S51" s="29">
        <f t="shared" si="8"/>
        <v>4516.9849330357147</v>
      </c>
      <c r="T51" s="46">
        <f t="shared" si="9"/>
        <v>6.641598421236708E-2</v>
      </c>
      <c r="V51" s="20">
        <f>SUMIFS(InterconnectionQueue_bySub!$AP$5:$AP$322,InterconnectionQueue_bySub!$B$5:$B$322,A51)</f>
        <v>0</v>
      </c>
      <c r="W51" s="53">
        <f>SUMIFS(InterconnectionQueue_bySub!$R$5:$R$322,InterconnectionQueue_bySub!$B$5:$B$322,A51)</f>
        <v>300</v>
      </c>
      <c r="X51" s="22">
        <f t="shared" si="10"/>
        <v>1</v>
      </c>
      <c r="Y51" s="35"/>
    </row>
    <row r="52" spans="1:25" x14ac:dyDescent="0.35">
      <c r="A52" t="s">
        <v>133</v>
      </c>
      <c r="B52">
        <v>115</v>
      </c>
      <c r="C52" t="s">
        <v>398</v>
      </c>
      <c r="D52" t="s">
        <v>111</v>
      </c>
      <c r="E52">
        <f>SUMIFS('Solar&amp;Battery'!$AA$5:$AA$332,'Solar&amp;Battery'!$B$5:$B$332,A52)</f>
        <v>350</v>
      </c>
      <c r="F52" s="49">
        <v>18211.955078125</v>
      </c>
      <c r="G52" s="29">
        <f t="shared" si="0"/>
        <v>2601.7078683035716</v>
      </c>
      <c r="H52" s="46">
        <f t="shared" si="1"/>
        <v>0.1345270175272274</v>
      </c>
      <c r="I52" s="43">
        <v>115303.9765625</v>
      </c>
      <c r="J52" s="43">
        <f t="shared" si="2"/>
        <v>16471.996651785714</v>
      </c>
      <c r="K52" s="44">
        <f t="shared" si="3"/>
        <v>2.12481830465924E-2</v>
      </c>
      <c r="L52" s="49">
        <v>26888.30859375</v>
      </c>
      <c r="M52" s="29">
        <f t="shared" si="4"/>
        <v>3841.1869419642858</v>
      </c>
      <c r="N52" s="46">
        <f t="shared" si="5"/>
        <v>9.1117668910177765E-2</v>
      </c>
      <c r="O52" s="43">
        <v>257215.203125</v>
      </c>
      <c r="P52" s="43">
        <f t="shared" si="6"/>
        <v>36745.029017857145</v>
      </c>
      <c r="Q52" s="44">
        <f t="shared" si="7"/>
        <v>9.5250979344691476E-3</v>
      </c>
      <c r="R52" s="49">
        <v>58149.68359375</v>
      </c>
      <c r="S52" s="29">
        <f t="shared" si="8"/>
        <v>8307.09765625</v>
      </c>
      <c r="T52" s="46">
        <f t="shared" si="9"/>
        <v>4.213264541758107E-2</v>
      </c>
      <c r="V52" s="20">
        <f>SUMIFS(InterconnectionQueue_bySub!$AP$5:$AP$322,InterconnectionQueue_bySub!$B$5:$B$322,A52)</f>
        <v>190</v>
      </c>
      <c r="W52" s="53">
        <f>SUMIFS(InterconnectionQueue_bySub!$R$5:$R$322,InterconnectionQueue_bySub!$B$5:$B$322,A52)</f>
        <v>290</v>
      </c>
      <c r="X52" s="22">
        <f t="shared" si="10"/>
        <v>1</v>
      </c>
      <c r="Y52" s="35"/>
    </row>
    <row r="53" spans="1:25" x14ac:dyDescent="0.35">
      <c r="A53" t="s">
        <v>266</v>
      </c>
      <c r="B53">
        <v>115</v>
      </c>
      <c r="C53" t="s">
        <v>398</v>
      </c>
      <c r="D53" t="s">
        <v>216</v>
      </c>
      <c r="E53">
        <f>SUMIFS('Solar&amp;Battery'!$AA$5:$AA$332,'Solar&amp;Battery'!$B$5:$B$332,A53)</f>
        <v>230</v>
      </c>
      <c r="F53" s="49">
        <v>4053.6748046875</v>
      </c>
      <c r="G53" s="29">
        <f t="shared" si="0"/>
        <v>579.09640066964289</v>
      </c>
      <c r="H53" s="46">
        <f t="shared" si="1"/>
        <v>0.39717048790846843</v>
      </c>
      <c r="I53" s="43">
        <v>163648.34375</v>
      </c>
      <c r="J53" s="43">
        <f t="shared" si="2"/>
        <v>23378.334821428572</v>
      </c>
      <c r="K53" s="44">
        <f t="shared" si="3"/>
        <v>9.8381686188009458E-3</v>
      </c>
      <c r="L53" s="49">
        <v>14610.095703125</v>
      </c>
      <c r="M53" s="29">
        <f t="shared" si="4"/>
        <v>2087.1565290178573</v>
      </c>
      <c r="N53" s="46">
        <f t="shared" si="5"/>
        <v>0.11019777232914578</v>
      </c>
      <c r="O53" s="43">
        <v>334399.5</v>
      </c>
      <c r="P53" s="43">
        <f t="shared" si="6"/>
        <v>47771.357142857145</v>
      </c>
      <c r="Q53" s="44">
        <f t="shared" si="7"/>
        <v>4.8146005002997908E-3</v>
      </c>
      <c r="R53" s="49">
        <v>34810.98046875</v>
      </c>
      <c r="S53" s="29">
        <f t="shared" si="8"/>
        <v>4972.9972098214284</v>
      </c>
      <c r="T53" s="46">
        <f t="shared" si="9"/>
        <v>4.6249774591821842E-2</v>
      </c>
      <c r="V53" s="20">
        <f>SUMIFS(InterconnectionQueue_bySub!$AP$5:$AP$322,InterconnectionQueue_bySub!$B$5:$B$322,A53)</f>
        <v>230</v>
      </c>
      <c r="W53" s="53">
        <f>SUMIFS(InterconnectionQueue_bySub!$R$5:$R$322,InterconnectionQueue_bySub!$B$5:$B$322,A53)</f>
        <v>230</v>
      </c>
      <c r="X53" s="22">
        <f t="shared" si="10"/>
        <v>1</v>
      </c>
      <c r="Y53" s="35"/>
    </row>
    <row r="54" spans="1:25" x14ac:dyDescent="0.35">
      <c r="A54" t="s">
        <v>278</v>
      </c>
      <c r="B54">
        <v>230</v>
      </c>
      <c r="C54" t="s">
        <v>398</v>
      </c>
      <c r="D54" t="s">
        <v>216</v>
      </c>
      <c r="E54">
        <f>SUMIFS('Solar&amp;Battery'!$AA$5:$AA$332,'Solar&amp;Battery'!$B$5:$B$332,A54)</f>
        <v>275</v>
      </c>
      <c r="F54" s="49">
        <v>28410.80078125</v>
      </c>
      <c r="G54" s="29">
        <f t="shared" si="0"/>
        <v>4058.6858258928573</v>
      </c>
      <c r="H54" s="46">
        <f t="shared" si="1"/>
        <v>6.7755921940448202E-2</v>
      </c>
      <c r="I54" s="43">
        <v>116174.5078125</v>
      </c>
      <c r="J54" s="43">
        <f t="shared" si="2"/>
        <v>16596.358258928572</v>
      </c>
      <c r="K54" s="44">
        <f t="shared" si="3"/>
        <v>1.6569900197957853E-2</v>
      </c>
      <c r="L54" s="49">
        <v>50049.05859375</v>
      </c>
      <c r="M54" s="29">
        <f t="shared" si="4"/>
        <v>7149.8655133928569</v>
      </c>
      <c r="N54" s="46">
        <f t="shared" si="5"/>
        <v>3.846226191036467E-2</v>
      </c>
      <c r="O54" s="43">
        <v>273636.4375</v>
      </c>
      <c r="P54" s="43">
        <f t="shared" si="6"/>
        <v>39090.919642857145</v>
      </c>
      <c r="Q54" s="44">
        <f t="shared" si="7"/>
        <v>7.0348818219795745E-3</v>
      </c>
      <c r="R54" s="49">
        <v>74815.0625</v>
      </c>
      <c r="S54" s="29">
        <f t="shared" si="8"/>
        <v>10687.866071428571</v>
      </c>
      <c r="T54" s="46">
        <f t="shared" si="9"/>
        <v>2.5730112836569511E-2</v>
      </c>
      <c r="V54" s="20">
        <f>SUMIFS(InterconnectionQueue_bySub!$AP$5:$AP$322,InterconnectionQueue_bySub!$B$5:$B$322,A54)</f>
        <v>0</v>
      </c>
      <c r="W54" s="53">
        <f>SUMIFS(InterconnectionQueue_bySub!$R$5:$R$322,InterconnectionQueue_bySub!$B$5:$B$322,A54)</f>
        <v>75</v>
      </c>
      <c r="X54" s="22">
        <f t="shared" si="10"/>
        <v>1</v>
      </c>
      <c r="Y54" s="35"/>
    </row>
    <row r="55" spans="1:25" hidden="1" x14ac:dyDescent="0.35">
      <c r="A55" t="s">
        <v>284</v>
      </c>
      <c r="B55">
        <v>230</v>
      </c>
      <c r="C55" t="s">
        <v>398</v>
      </c>
      <c r="D55" t="s">
        <v>216</v>
      </c>
      <c r="E55">
        <f>SUMIFS('Solar&amp;Battery'!$AA$5:$AA$332,'Solar&amp;Battery'!$B$5:$B$332,A55)</f>
        <v>0</v>
      </c>
      <c r="F55" s="49">
        <v>8772.2373046875</v>
      </c>
      <c r="G55" s="29">
        <f t="shared" si="0"/>
        <v>1253.1767578125</v>
      </c>
      <c r="H55" s="46">
        <f t="shared" si="1"/>
        <v>0</v>
      </c>
      <c r="I55" s="43">
        <v>112019.90625</v>
      </c>
      <c r="J55" s="43">
        <f t="shared" si="2"/>
        <v>16002.84375</v>
      </c>
      <c r="K55" s="44">
        <f t="shared" si="3"/>
        <v>0</v>
      </c>
      <c r="L55" s="49">
        <v>26310.48828125</v>
      </c>
      <c r="M55" s="29">
        <f t="shared" si="4"/>
        <v>3758.6411830357142</v>
      </c>
      <c r="N55" s="46">
        <f t="shared" si="5"/>
        <v>0</v>
      </c>
      <c r="O55" s="43">
        <v>249324.328125</v>
      </c>
      <c r="P55" s="43">
        <f t="shared" si="6"/>
        <v>35617.761160714283</v>
      </c>
      <c r="Q55" s="44">
        <f t="shared" si="7"/>
        <v>0</v>
      </c>
      <c r="R55" s="49">
        <v>44244.05859375</v>
      </c>
      <c r="S55" s="29">
        <f t="shared" si="8"/>
        <v>6320.5797991071431</v>
      </c>
      <c r="T55" s="46">
        <f t="shared" si="9"/>
        <v>0</v>
      </c>
      <c r="V55" s="20">
        <f>SUMIFS(InterconnectionQueue_bySub!$AP$5:$AP$322,InterconnectionQueue_bySub!$B$5:$B$322,A55)</f>
        <v>0</v>
      </c>
      <c r="W55" s="53">
        <f>SUMIFS(InterconnectionQueue_bySub!$R$5:$R$322,InterconnectionQueue_bySub!$B$5:$B$322,A55)</f>
        <v>0</v>
      </c>
      <c r="X55" s="22">
        <f t="shared" si="10"/>
        <v>1</v>
      </c>
      <c r="Y55" s="35"/>
    </row>
    <row r="56" spans="1:25" hidden="1" x14ac:dyDescent="0.35">
      <c r="A56" t="s">
        <v>236</v>
      </c>
      <c r="B56">
        <v>115</v>
      </c>
      <c r="C56" t="s">
        <v>398</v>
      </c>
      <c r="D56" t="s">
        <v>216</v>
      </c>
      <c r="E56">
        <f>SUMIFS('Solar&amp;Battery'!$AA$5:$AA$332,'Solar&amp;Battery'!$B$5:$B$332,A56)</f>
        <v>0</v>
      </c>
      <c r="F56" s="49">
        <v>6973.3857421875</v>
      </c>
      <c r="G56" s="29">
        <f t="shared" si="0"/>
        <v>996.19796316964289</v>
      </c>
      <c r="H56" s="46">
        <f t="shared" si="1"/>
        <v>0</v>
      </c>
      <c r="I56" s="43">
        <v>52453.5625</v>
      </c>
      <c r="J56" s="43">
        <f t="shared" si="2"/>
        <v>7493.3660714285716</v>
      </c>
      <c r="K56" s="44">
        <f t="shared" si="3"/>
        <v>0</v>
      </c>
      <c r="L56" s="49">
        <v>15918.8046875</v>
      </c>
      <c r="M56" s="29">
        <f t="shared" si="4"/>
        <v>2274.1149553571427</v>
      </c>
      <c r="N56" s="46">
        <f t="shared" si="5"/>
        <v>0</v>
      </c>
      <c r="O56" s="43">
        <v>151966.109375</v>
      </c>
      <c r="P56" s="43">
        <f t="shared" si="6"/>
        <v>21709.444196428572</v>
      </c>
      <c r="Q56" s="44">
        <f t="shared" si="7"/>
        <v>0</v>
      </c>
      <c r="R56" s="49">
        <v>38697.13671875</v>
      </c>
      <c r="S56" s="29">
        <f t="shared" si="8"/>
        <v>5528.1623883928569</v>
      </c>
      <c r="T56" s="46">
        <f t="shared" si="9"/>
        <v>0</v>
      </c>
      <c r="V56" s="20">
        <f>SUMIFS(InterconnectionQueue_bySub!$AP$5:$AP$322,InterconnectionQueue_bySub!$B$5:$B$322,A56)</f>
        <v>0</v>
      </c>
      <c r="W56" s="53">
        <f>SUMIFS(InterconnectionQueue_bySub!$R$5:$R$322,InterconnectionQueue_bySub!$B$5:$B$322,A56)</f>
        <v>0</v>
      </c>
      <c r="X56" s="22">
        <f t="shared" si="10"/>
        <v>1</v>
      </c>
      <c r="Y56" s="35"/>
    </row>
    <row r="57" spans="1:25" x14ac:dyDescent="0.35">
      <c r="A57" t="s">
        <v>213</v>
      </c>
      <c r="B57">
        <v>115</v>
      </c>
      <c r="C57" t="s">
        <v>398</v>
      </c>
      <c r="D57" t="s">
        <v>111</v>
      </c>
      <c r="E57">
        <f>SUMIFS('Solar&amp;Battery'!$AA$5:$AA$332,'Solar&amp;Battery'!$B$5:$B$332,A57)</f>
        <v>190.11</v>
      </c>
      <c r="F57" s="49">
        <v>31408.65625</v>
      </c>
      <c r="G57" s="29">
        <f t="shared" si="0"/>
        <v>4486.9508928571431</v>
      </c>
      <c r="H57" s="46">
        <f t="shared" si="1"/>
        <v>4.2369529896714379E-2</v>
      </c>
      <c r="I57" s="43">
        <v>170356.53125</v>
      </c>
      <c r="J57" s="43">
        <f t="shared" si="2"/>
        <v>24336.647321428572</v>
      </c>
      <c r="K57" s="44">
        <f t="shared" si="3"/>
        <v>7.8116758438047853E-3</v>
      </c>
      <c r="L57" s="49">
        <v>68216.8671875</v>
      </c>
      <c r="M57" s="29">
        <f t="shared" si="4"/>
        <v>9745.2667410714294</v>
      </c>
      <c r="N57" s="46">
        <f t="shared" si="5"/>
        <v>1.9507931906961703E-2</v>
      </c>
      <c r="O57" s="43">
        <v>363161.78125</v>
      </c>
      <c r="P57" s="43">
        <f t="shared" si="6"/>
        <v>51880.254464285717</v>
      </c>
      <c r="Q57" s="44">
        <f t="shared" si="7"/>
        <v>3.6643999140534562E-3</v>
      </c>
      <c r="R57" s="49">
        <v>81383.84375</v>
      </c>
      <c r="S57" s="29">
        <f t="shared" si="8"/>
        <v>11626.263392857143</v>
      </c>
      <c r="T57" s="46">
        <f t="shared" si="9"/>
        <v>1.6351771293672771E-2</v>
      </c>
      <c r="V57" s="20">
        <f>SUMIFS(InterconnectionQueue_bySub!$AP$5:$AP$322,InterconnectionQueue_bySub!$B$5:$B$322,A57)</f>
        <v>0</v>
      </c>
      <c r="W57" s="53">
        <f>SUMIFS(InterconnectionQueue_bySub!$R$5:$R$322,InterconnectionQueue_bySub!$B$5:$B$322,A57)</f>
        <v>280</v>
      </c>
      <c r="X57" s="22">
        <f t="shared" si="10"/>
        <v>2</v>
      </c>
      <c r="Y57" s="35"/>
    </row>
    <row r="58" spans="1:25" hidden="1" x14ac:dyDescent="0.35">
      <c r="A58" t="s">
        <v>254</v>
      </c>
      <c r="B58">
        <v>115</v>
      </c>
      <c r="C58" t="s">
        <v>401</v>
      </c>
      <c r="D58" t="s">
        <v>216</v>
      </c>
      <c r="E58">
        <f>SUMIFS('Solar&amp;Battery'!$AA$5:$AA$332,'Solar&amp;Battery'!$B$5:$B$332,A58)</f>
        <v>0</v>
      </c>
      <c r="F58" s="49">
        <v>5794.83935546875</v>
      </c>
      <c r="G58" s="29">
        <f t="shared" si="0"/>
        <v>827.83419363839289</v>
      </c>
      <c r="H58" s="46">
        <f t="shared" si="1"/>
        <v>0</v>
      </c>
      <c r="I58" s="43">
        <v>117654.078125</v>
      </c>
      <c r="J58" s="43">
        <f t="shared" si="2"/>
        <v>16807.725446428572</v>
      </c>
      <c r="K58" s="44">
        <f t="shared" si="3"/>
        <v>0</v>
      </c>
      <c r="L58" s="49">
        <v>19974.462890625</v>
      </c>
      <c r="M58" s="29">
        <f t="shared" si="4"/>
        <v>2853.4946986607142</v>
      </c>
      <c r="N58" s="46">
        <f t="shared" si="5"/>
        <v>0</v>
      </c>
      <c r="O58" s="43">
        <v>276093.8125</v>
      </c>
      <c r="P58" s="43">
        <f t="shared" si="6"/>
        <v>39441.973214285717</v>
      </c>
      <c r="Q58" s="44">
        <f t="shared" si="7"/>
        <v>0</v>
      </c>
      <c r="R58" s="49">
        <v>27948.83203125</v>
      </c>
      <c r="S58" s="29">
        <f t="shared" si="8"/>
        <v>3992.6902901785716</v>
      </c>
      <c r="T58" s="46">
        <f t="shared" si="9"/>
        <v>0</v>
      </c>
      <c r="V58" s="20">
        <f>SUMIFS(InterconnectionQueue_bySub!$AP$5:$AP$322,InterconnectionQueue_bySub!$B$5:$B$322,A58)</f>
        <v>0</v>
      </c>
      <c r="W58" s="53">
        <f>SUMIFS(InterconnectionQueue_bySub!$R$5:$R$322,InterconnectionQueue_bySub!$B$5:$B$322,A58)</f>
        <v>0</v>
      </c>
      <c r="X58" s="22">
        <f t="shared" si="10"/>
        <v>1</v>
      </c>
      <c r="Y58" s="35"/>
    </row>
    <row r="59" spans="1:25" hidden="1" x14ac:dyDescent="0.35">
      <c r="A59" t="s">
        <v>70</v>
      </c>
      <c r="B59">
        <v>230</v>
      </c>
      <c r="C59" t="s">
        <v>399</v>
      </c>
      <c r="D59" t="s">
        <v>46</v>
      </c>
      <c r="E59">
        <f>SUMIFS('Solar&amp;Battery'!$AA$5:$AA$332,'Solar&amp;Battery'!$B$5:$B$332,A59)</f>
        <v>0</v>
      </c>
      <c r="F59" s="49">
        <v>1914.374755859375</v>
      </c>
      <c r="G59" s="29">
        <f t="shared" si="0"/>
        <v>273.48210797991072</v>
      </c>
      <c r="H59" s="46">
        <f t="shared" si="1"/>
        <v>0</v>
      </c>
      <c r="I59" s="43">
        <v>3240.3701171875</v>
      </c>
      <c r="J59" s="43">
        <f t="shared" si="2"/>
        <v>462.91001674107144</v>
      </c>
      <c r="K59" s="44">
        <f t="shared" si="3"/>
        <v>0</v>
      </c>
      <c r="L59" s="49">
        <v>2159.13330078125</v>
      </c>
      <c r="M59" s="29">
        <f t="shared" si="4"/>
        <v>308.44761439732144</v>
      </c>
      <c r="N59" s="46">
        <f t="shared" si="5"/>
        <v>0</v>
      </c>
      <c r="O59" s="43">
        <v>8315.408203125</v>
      </c>
      <c r="P59" s="43">
        <f t="shared" si="6"/>
        <v>1187.9154575892858</v>
      </c>
      <c r="Q59" s="44">
        <f t="shared" si="7"/>
        <v>0</v>
      </c>
      <c r="R59" s="49">
        <v>2848.175048828125</v>
      </c>
      <c r="S59" s="29">
        <f t="shared" si="8"/>
        <v>406.88214983258928</v>
      </c>
      <c r="T59" s="46">
        <f t="shared" si="9"/>
        <v>0</v>
      </c>
      <c r="V59" s="20">
        <f>SUMIFS(InterconnectionQueue_bySub!$AP$5:$AP$322,InterconnectionQueue_bySub!$B$5:$B$322,A59)</f>
        <v>0</v>
      </c>
      <c r="W59" s="53">
        <f>SUMIFS(InterconnectionQueue_bySub!$R$5:$R$322,InterconnectionQueue_bySub!$B$5:$B$322,A59)</f>
        <v>0</v>
      </c>
      <c r="X59" s="22">
        <f t="shared" si="10"/>
        <v>1</v>
      </c>
      <c r="Y59" s="35"/>
    </row>
    <row r="60" spans="1:25" x14ac:dyDescent="0.35">
      <c r="A60" t="s">
        <v>49</v>
      </c>
      <c r="B60">
        <v>500</v>
      </c>
      <c r="C60" t="s">
        <v>399</v>
      </c>
      <c r="D60" t="s">
        <v>424</v>
      </c>
      <c r="E60">
        <f>SUMIFS('Solar&amp;Battery'!$AA$5:$AA$332,'Solar&amp;Battery'!$B$5:$B$332,A60)</f>
        <v>1000</v>
      </c>
      <c r="F60" s="49">
        <v>70921</v>
      </c>
      <c r="G60" s="29">
        <f t="shared" si="0"/>
        <v>10131.571428571429</v>
      </c>
      <c r="H60" s="46">
        <f t="shared" si="1"/>
        <v>9.8701371949070082E-2</v>
      </c>
      <c r="I60" s="43">
        <v>80442</v>
      </c>
      <c r="J60" s="43">
        <f t="shared" si="2"/>
        <v>11491.714285714286</v>
      </c>
      <c r="K60" s="44">
        <f t="shared" si="3"/>
        <v>8.7019218816041369E-2</v>
      </c>
      <c r="L60" s="49">
        <v>75722.240000000005</v>
      </c>
      <c r="M60" s="29">
        <f t="shared" si="4"/>
        <v>10817.462857142858</v>
      </c>
      <c r="N60" s="46">
        <f t="shared" si="5"/>
        <v>9.2443118428614884E-2</v>
      </c>
      <c r="O60" s="43">
        <v>369530.5</v>
      </c>
      <c r="P60" s="43">
        <f t="shared" si="6"/>
        <v>52790.071428571428</v>
      </c>
      <c r="Q60" s="44">
        <f t="shared" si="7"/>
        <v>1.8942955994160158E-2</v>
      </c>
      <c r="R60" s="49">
        <v>84849.68</v>
      </c>
      <c r="S60" s="29">
        <f t="shared" si="8"/>
        <v>12121.382857142857</v>
      </c>
      <c r="T60" s="46">
        <f t="shared" si="9"/>
        <v>8.2498837944939812E-2</v>
      </c>
      <c r="V60" s="58">
        <f>SUMIFS(InterconnectionQueue_bySub!$AP$5:$AP$322,InterconnectionQueue_bySub!$B$5:$B$322,A60)-3700</f>
        <v>300</v>
      </c>
      <c r="W60" s="56">
        <f>SUMIFS(InterconnectionQueue_bySub!$R$5:$R$322,InterconnectionQueue_bySub!$B$5:$B$322,A60)-3350-3700</f>
        <v>1550</v>
      </c>
      <c r="X60" s="22">
        <f t="shared" si="10"/>
        <v>2</v>
      </c>
      <c r="Y60" s="35"/>
    </row>
    <row r="61" spans="1:25" x14ac:dyDescent="0.35">
      <c r="A61" t="s">
        <v>272</v>
      </c>
      <c r="B61">
        <v>230</v>
      </c>
      <c r="C61" t="s">
        <v>398</v>
      </c>
      <c r="D61" t="s">
        <v>216</v>
      </c>
      <c r="E61">
        <f>SUMIFS('Solar&amp;Battery'!$AA$5:$AA$332,'Solar&amp;Battery'!$B$5:$B$332,A61)</f>
        <v>650</v>
      </c>
      <c r="F61" s="49">
        <v>25638.119140625</v>
      </c>
      <c r="G61" s="29">
        <f t="shared" si="0"/>
        <v>3662.5884486607142</v>
      </c>
      <c r="H61" s="46">
        <f t="shared" si="1"/>
        <v>0.17747011686166464</v>
      </c>
      <c r="I61" s="43">
        <v>169093.46875</v>
      </c>
      <c r="J61" s="43">
        <f t="shared" si="2"/>
        <v>24156.209821428572</v>
      </c>
      <c r="K61" s="44">
        <f t="shared" si="3"/>
        <v>2.6908194820505153E-2</v>
      </c>
      <c r="L61" s="49">
        <v>63317.8828125</v>
      </c>
      <c r="M61" s="29">
        <f t="shared" si="4"/>
        <v>9045.4118303571431</v>
      </c>
      <c r="N61" s="46">
        <f t="shared" si="5"/>
        <v>7.1859635823163598E-2</v>
      </c>
      <c r="O61" s="43">
        <v>381252.75</v>
      </c>
      <c r="P61" s="43">
        <f t="shared" si="6"/>
        <v>54464.678571428572</v>
      </c>
      <c r="Q61" s="44">
        <f t="shared" si="7"/>
        <v>1.1934340145743211E-2</v>
      </c>
      <c r="R61" s="49">
        <v>100279.4921875</v>
      </c>
      <c r="S61" s="29">
        <f t="shared" si="8"/>
        <v>14325.641741071429</v>
      </c>
      <c r="T61" s="46">
        <f t="shared" si="9"/>
        <v>4.537318549133184E-2</v>
      </c>
      <c r="V61" s="20">
        <f>SUMIFS(InterconnectionQueue_bySub!$AP$5:$AP$322,InterconnectionQueue_bySub!$B$5:$B$322,A61)</f>
        <v>500</v>
      </c>
      <c r="W61" s="53">
        <f>SUMIFS(InterconnectionQueue_bySub!$R$5:$R$322,InterconnectionQueue_bySub!$B$5:$B$322,A61)</f>
        <v>650</v>
      </c>
      <c r="X61" s="22">
        <f t="shared" si="10"/>
        <v>1</v>
      </c>
      <c r="Y61" s="35"/>
    </row>
    <row r="62" spans="1:25" hidden="1" x14ac:dyDescent="0.35">
      <c r="A62" t="s">
        <v>230</v>
      </c>
      <c r="B62">
        <v>230</v>
      </c>
      <c r="C62" t="s">
        <v>401</v>
      </c>
      <c r="D62" t="s">
        <v>216</v>
      </c>
      <c r="E62">
        <f>SUMIFS('Solar&amp;Battery'!$AA$5:$AA$332,'Solar&amp;Battery'!$B$5:$B$332,A62)</f>
        <v>0</v>
      </c>
      <c r="F62" s="49">
        <v>1395.792114257812</v>
      </c>
      <c r="G62" s="29">
        <f t="shared" si="0"/>
        <v>199.39887346540172</v>
      </c>
      <c r="H62" s="46">
        <f t="shared" si="1"/>
        <v>0</v>
      </c>
      <c r="I62" s="43">
        <v>125984.3828125</v>
      </c>
      <c r="J62" s="43">
        <f t="shared" si="2"/>
        <v>17997.768973214286</v>
      </c>
      <c r="K62" s="44">
        <f t="shared" si="3"/>
        <v>0</v>
      </c>
      <c r="L62" s="49">
        <v>5036.30078125</v>
      </c>
      <c r="M62" s="29">
        <f t="shared" si="4"/>
        <v>719.47154017857144</v>
      </c>
      <c r="N62" s="46">
        <f t="shared" si="5"/>
        <v>0</v>
      </c>
      <c r="O62" s="43">
        <v>255267.765625</v>
      </c>
      <c r="P62" s="43">
        <f t="shared" si="6"/>
        <v>36466.823660714283</v>
      </c>
      <c r="Q62" s="44">
        <f t="shared" si="7"/>
        <v>0</v>
      </c>
      <c r="R62" s="49">
        <v>8584.4638671875</v>
      </c>
      <c r="S62" s="29">
        <f t="shared" si="8"/>
        <v>1226.3519810267858</v>
      </c>
      <c r="T62" s="46">
        <f t="shared" si="9"/>
        <v>0</v>
      </c>
      <c r="V62" s="20">
        <f>SUMIFS(InterconnectionQueue_bySub!$AP$5:$AP$322,InterconnectionQueue_bySub!$B$5:$B$322,A62)</f>
        <v>0</v>
      </c>
      <c r="W62" s="53">
        <f>SUMIFS(InterconnectionQueue_bySub!$R$5:$R$322,InterconnectionQueue_bySub!$B$5:$B$322,A62)</f>
        <v>0</v>
      </c>
      <c r="X62" s="22">
        <f t="shared" si="10"/>
        <v>1</v>
      </c>
      <c r="Y62" s="35"/>
    </row>
    <row r="63" spans="1:25" x14ac:dyDescent="0.35">
      <c r="A63" t="s">
        <v>184</v>
      </c>
      <c r="B63">
        <v>230</v>
      </c>
      <c r="C63" t="s">
        <v>430</v>
      </c>
      <c r="D63" t="s">
        <v>431</v>
      </c>
      <c r="E63">
        <f>SUMIFS('Solar&amp;Battery'!$AA$5:$AA$332,'Solar&amp;Battery'!$B$5:$B$332,A63)</f>
        <v>150</v>
      </c>
      <c r="F63" s="49">
        <v>6846</v>
      </c>
      <c r="G63" s="29">
        <f t="shared" si="0"/>
        <v>978</v>
      </c>
      <c r="H63" s="46">
        <f t="shared" si="1"/>
        <v>0.15337423312883436</v>
      </c>
      <c r="I63" s="43">
        <v>49788</v>
      </c>
      <c r="J63" s="43">
        <f t="shared" si="2"/>
        <v>7112.5714285714284</v>
      </c>
      <c r="K63" s="44">
        <f t="shared" si="3"/>
        <v>2.108941913714148E-2</v>
      </c>
      <c r="L63" s="49">
        <v>27691.200000000001</v>
      </c>
      <c r="M63" s="29">
        <f t="shared" si="4"/>
        <v>3955.8857142857146</v>
      </c>
      <c r="N63" s="46">
        <f t="shared" si="5"/>
        <v>3.7918183394002422E-2</v>
      </c>
      <c r="O63" s="43">
        <v>97251.37</v>
      </c>
      <c r="P63" s="43">
        <f t="shared" si="6"/>
        <v>13893.052857142857</v>
      </c>
      <c r="Q63" s="44">
        <f t="shared" si="7"/>
        <v>1.0796763068736203E-2</v>
      </c>
      <c r="R63" s="49">
        <v>29714.38</v>
      </c>
      <c r="S63" s="29">
        <f t="shared" si="8"/>
        <v>4244.9114285714286</v>
      </c>
      <c r="T63" s="46">
        <f t="shared" si="9"/>
        <v>3.5336426336339509E-2</v>
      </c>
      <c r="V63" s="20">
        <f>SUMIFS(InterconnectionQueue_bySub!$AP$5:$AP$322,InterconnectionQueue_bySub!$B$5:$B$322,A63)</f>
        <v>0</v>
      </c>
      <c r="W63" s="53">
        <f>SUMIFS(InterconnectionQueue_bySub!$R$5:$R$322,InterconnectionQueue_bySub!$B$5:$B$322,A63)</f>
        <v>350</v>
      </c>
      <c r="X63" s="22">
        <f t="shared" si="10"/>
        <v>2</v>
      </c>
      <c r="Y63" s="35"/>
    </row>
    <row r="64" spans="1:25" x14ac:dyDescent="0.35">
      <c r="A64" t="s">
        <v>79</v>
      </c>
      <c r="B64">
        <v>500</v>
      </c>
      <c r="C64" t="s">
        <v>399</v>
      </c>
      <c r="D64" t="s">
        <v>53</v>
      </c>
      <c r="E64">
        <f>SUMIFS('Solar&amp;Battery'!$AA$5:$AA$332,'Solar&amp;Battery'!$B$5:$B$332,A64)</f>
        <v>575</v>
      </c>
      <c r="F64" s="49">
        <v>136.3356018066406</v>
      </c>
      <c r="G64" s="29">
        <f t="shared" si="0"/>
        <v>19.476514543805798</v>
      </c>
      <c r="H64" s="46">
        <f t="shared" si="1"/>
        <v>29.522736150081318</v>
      </c>
      <c r="I64" s="43">
        <v>3454.984619140625</v>
      </c>
      <c r="J64" s="43">
        <f t="shared" si="2"/>
        <v>493.56923130580356</v>
      </c>
      <c r="K64" s="44">
        <f t="shared" si="3"/>
        <v>1.1649834785664424</v>
      </c>
      <c r="L64" s="49">
        <v>904.73553466796875</v>
      </c>
      <c r="M64" s="29">
        <f t="shared" si="4"/>
        <v>129.24793352399553</v>
      </c>
      <c r="N64" s="46">
        <f t="shared" si="5"/>
        <v>4.4488138751808233</v>
      </c>
      <c r="O64" s="43">
        <v>21634.341796875</v>
      </c>
      <c r="P64" s="43">
        <f t="shared" si="6"/>
        <v>3090.6202566964284</v>
      </c>
      <c r="Q64" s="44">
        <f t="shared" si="7"/>
        <v>0.18604679716123354</v>
      </c>
      <c r="R64" s="49">
        <v>6885.783203125</v>
      </c>
      <c r="S64" s="29">
        <f t="shared" si="8"/>
        <v>983.68331473214289</v>
      </c>
      <c r="T64" s="46">
        <f t="shared" si="9"/>
        <v>0.58453771797132958</v>
      </c>
      <c r="V64" s="20">
        <f>SUMIFS(InterconnectionQueue_bySub!$AP$5:$AP$322,InterconnectionQueue_bySub!$B$5:$B$322,A64)</f>
        <v>579</v>
      </c>
      <c r="W64" s="53">
        <f>SUMIFS(InterconnectionQueue_bySub!$R$5:$R$322,InterconnectionQueue_bySub!$B$5:$B$322,A64)</f>
        <v>644</v>
      </c>
      <c r="X64" s="22">
        <f t="shared" si="10"/>
        <v>3</v>
      </c>
      <c r="Y64" s="35"/>
    </row>
    <row r="65" spans="1:25" x14ac:dyDescent="0.35">
      <c r="A65" t="s">
        <v>222</v>
      </c>
      <c r="B65">
        <v>230</v>
      </c>
      <c r="C65" t="s">
        <v>398</v>
      </c>
      <c r="D65" t="s">
        <v>111</v>
      </c>
      <c r="E65">
        <f>SUMIFS('Solar&amp;Battery'!$AA$5:$AA$332,'Solar&amp;Battery'!$B$5:$B$332,A65)</f>
        <v>250</v>
      </c>
      <c r="F65" s="49">
        <v>3695.69091796875</v>
      </c>
      <c r="G65" s="29">
        <f t="shared" si="0"/>
        <v>527.95584542410711</v>
      </c>
      <c r="H65" s="46">
        <f t="shared" si="1"/>
        <v>0.47352444748324535</v>
      </c>
      <c r="I65" s="43">
        <v>149434.859375</v>
      </c>
      <c r="J65" s="43">
        <f t="shared" si="2"/>
        <v>21347.837053571428</v>
      </c>
      <c r="K65" s="44">
        <f t="shared" si="3"/>
        <v>1.1710788281390586E-2</v>
      </c>
      <c r="L65" s="49">
        <v>15743.0380859375</v>
      </c>
      <c r="M65" s="29">
        <f t="shared" si="4"/>
        <v>2249.0054408482142</v>
      </c>
      <c r="N65" s="46">
        <f t="shared" si="5"/>
        <v>0.11116024686259197</v>
      </c>
      <c r="O65" s="43">
        <v>297638.15625</v>
      </c>
      <c r="P65" s="43">
        <f t="shared" si="6"/>
        <v>42519.736607142855</v>
      </c>
      <c r="Q65" s="44">
        <f t="shared" si="7"/>
        <v>5.8796224988374628E-3</v>
      </c>
      <c r="R65" s="49">
        <v>45774.97265625</v>
      </c>
      <c r="S65" s="29">
        <f t="shared" si="8"/>
        <v>6539.2818080357147</v>
      </c>
      <c r="T65" s="46">
        <f t="shared" si="9"/>
        <v>3.8230497987224013E-2</v>
      </c>
      <c r="V65" s="20">
        <f>SUMIFS(InterconnectionQueue_bySub!$AP$5:$AP$322,InterconnectionQueue_bySub!$B$5:$B$322,A65)</f>
        <v>240</v>
      </c>
      <c r="W65" s="53">
        <f>SUMIFS(InterconnectionQueue_bySub!$R$5:$R$322,InterconnectionQueue_bySub!$B$5:$B$322,A65)</f>
        <v>240</v>
      </c>
      <c r="X65" s="22">
        <f t="shared" si="10"/>
        <v>1</v>
      </c>
      <c r="Y65" s="35"/>
    </row>
    <row r="66" spans="1:25" hidden="1" x14ac:dyDescent="0.35">
      <c r="A66" t="s">
        <v>246</v>
      </c>
      <c r="B66">
        <v>115</v>
      </c>
      <c r="C66" t="s">
        <v>398</v>
      </c>
      <c r="D66" t="s">
        <v>216</v>
      </c>
      <c r="E66">
        <f>SUMIFS('Solar&amp;Battery'!$AA$5:$AA$332,'Solar&amp;Battery'!$B$5:$B$332,A66)</f>
        <v>0</v>
      </c>
      <c r="F66" s="49">
        <v>22850.763671875</v>
      </c>
      <c r="G66" s="29">
        <f t="shared" si="0"/>
        <v>3264.3948102678573</v>
      </c>
      <c r="H66" s="46">
        <f t="shared" si="1"/>
        <v>0</v>
      </c>
      <c r="I66" s="43">
        <v>100122.7734375</v>
      </c>
      <c r="J66" s="43">
        <f t="shared" si="2"/>
        <v>14303.253348214286</v>
      </c>
      <c r="K66" s="44">
        <f t="shared" si="3"/>
        <v>0</v>
      </c>
      <c r="L66" s="49">
        <v>45425.69921875</v>
      </c>
      <c r="M66" s="29">
        <f t="shared" si="4"/>
        <v>6489.3856026785716</v>
      </c>
      <c r="N66" s="46">
        <f t="shared" si="5"/>
        <v>0</v>
      </c>
      <c r="O66" s="43">
        <v>194427.296875</v>
      </c>
      <c r="P66" s="43">
        <f t="shared" si="6"/>
        <v>27775.328125</v>
      </c>
      <c r="Q66" s="44">
        <f t="shared" si="7"/>
        <v>0</v>
      </c>
      <c r="R66" s="49">
        <v>81914.5859375</v>
      </c>
      <c r="S66" s="29">
        <f t="shared" si="8"/>
        <v>11702.083705357143</v>
      </c>
      <c r="T66" s="46">
        <f t="shared" si="9"/>
        <v>0</v>
      </c>
      <c r="V66" s="20">
        <f>SUMIFS(InterconnectionQueue_bySub!$AP$5:$AP$322,InterconnectionQueue_bySub!$B$5:$B$322,A66)</f>
        <v>0</v>
      </c>
      <c r="W66" s="53">
        <f>SUMIFS(InterconnectionQueue_bySub!$R$5:$R$322,InterconnectionQueue_bySub!$B$5:$B$322,A66)</f>
        <v>0</v>
      </c>
      <c r="X66" s="22">
        <f t="shared" si="10"/>
        <v>1</v>
      </c>
      <c r="Y66" s="35"/>
    </row>
    <row r="67" spans="1:25" hidden="1" x14ac:dyDescent="0.35">
      <c r="A67" t="s">
        <v>262</v>
      </c>
      <c r="B67">
        <v>230</v>
      </c>
      <c r="C67" t="s">
        <v>398</v>
      </c>
      <c r="D67" t="s">
        <v>216</v>
      </c>
      <c r="E67">
        <f>SUMIFS('Solar&amp;Battery'!$AA$5:$AA$332,'Solar&amp;Battery'!$B$5:$B$332,A67)</f>
        <v>0</v>
      </c>
      <c r="F67" s="49">
        <v>4420.36474609375</v>
      </c>
      <c r="G67" s="29">
        <f t="shared" si="0"/>
        <v>631.48067801339289</v>
      </c>
      <c r="H67" s="46">
        <f t="shared" si="1"/>
        <v>0</v>
      </c>
      <c r="I67" s="43">
        <v>97706.875</v>
      </c>
      <c r="J67" s="43">
        <f t="shared" si="2"/>
        <v>13958.125</v>
      </c>
      <c r="K67" s="44">
        <f t="shared" si="3"/>
        <v>0</v>
      </c>
      <c r="L67" s="49">
        <v>12959.625</v>
      </c>
      <c r="M67" s="29">
        <f t="shared" si="4"/>
        <v>1851.375</v>
      </c>
      <c r="N67" s="46">
        <f t="shared" si="5"/>
        <v>0</v>
      </c>
      <c r="O67" s="43">
        <v>215656.859375</v>
      </c>
      <c r="P67" s="43">
        <f t="shared" si="6"/>
        <v>30808.122767857141</v>
      </c>
      <c r="Q67" s="44">
        <f t="shared" si="7"/>
        <v>0</v>
      </c>
      <c r="R67" s="49">
        <v>30388.505859375</v>
      </c>
      <c r="S67" s="29">
        <f t="shared" si="8"/>
        <v>4341.2151227678569</v>
      </c>
      <c r="T67" s="46">
        <f t="shared" si="9"/>
        <v>0</v>
      </c>
      <c r="V67" s="20">
        <f>SUMIFS(InterconnectionQueue_bySub!$AP$5:$AP$322,InterconnectionQueue_bySub!$B$5:$B$322,A67)</f>
        <v>0</v>
      </c>
      <c r="W67" s="53">
        <f>SUMIFS(InterconnectionQueue_bySub!$R$5:$R$322,InterconnectionQueue_bySub!$B$5:$B$322,A67)</f>
        <v>0</v>
      </c>
      <c r="X67" s="22">
        <f t="shared" si="10"/>
        <v>1</v>
      </c>
      <c r="Y67" s="35"/>
    </row>
    <row r="68" spans="1:25" hidden="1" x14ac:dyDescent="0.35">
      <c r="A68" t="s">
        <v>267</v>
      </c>
      <c r="B68">
        <v>115</v>
      </c>
      <c r="C68" t="s">
        <v>398</v>
      </c>
      <c r="D68" t="s">
        <v>216</v>
      </c>
      <c r="E68">
        <f>SUMIFS('Solar&amp;Battery'!$AA$5:$AA$332,'Solar&amp;Battery'!$B$5:$B$332,A68)</f>
        <v>0</v>
      </c>
      <c r="F68" s="49">
        <v>18212.724609375</v>
      </c>
      <c r="G68" s="29">
        <f t="shared" si="0"/>
        <v>2601.8178013392858</v>
      </c>
      <c r="H68" s="46">
        <f t="shared" si="1"/>
        <v>0</v>
      </c>
      <c r="I68" s="43">
        <v>117004.859375</v>
      </c>
      <c r="J68" s="43">
        <f t="shared" si="2"/>
        <v>16714.979910714286</v>
      </c>
      <c r="K68" s="44">
        <f t="shared" si="3"/>
        <v>0</v>
      </c>
      <c r="L68" s="49">
        <v>31942.328125</v>
      </c>
      <c r="M68" s="29">
        <f t="shared" si="4"/>
        <v>4563.1897321428569</v>
      </c>
      <c r="N68" s="46">
        <f t="shared" si="5"/>
        <v>0</v>
      </c>
      <c r="O68" s="43">
        <v>294478.53125</v>
      </c>
      <c r="P68" s="43">
        <f t="shared" si="6"/>
        <v>42068.361607142855</v>
      </c>
      <c r="Q68" s="44">
        <f t="shared" si="7"/>
        <v>0</v>
      </c>
      <c r="R68" s="49">
        <v>46608.765625</v>
      </c>
      <c r="S68" s="29">
        <f t="shared" si="8"/>
        <v>6658.3950892857147</v>
      </c>
      <c r="T68" s="46">
        <f t="shared" si="9"/>
        <v>0</v>
      </c>
      <c r="V68" s="20">
        <f>SUMIFS(InterconnectionQueue_bySub!$AP$5:$AP$322,InterconnectionQueue_bySub!$B$5:$B$322,A68)</f>
        <v>0</v>
      </c>
      <c r="W68" s="53">
        <f>SUMIFS(InterconnectionQueue_bySub!$R$5:$R$322,InterconnectionQueue_bySub!$B$5:$B$322,A68)</f>
        <v>0</v>
      </c>
      <c r="X68" s="22">
        <f t="shared" si="10"/>
        <v>1</v>
      </c>
      <c r="Y68" s="35"/>
    </row>
    <row r="69" spans="1:25" x14ac:dyDescent="0.35">
      <c r="A69" t="s">
        <v>24</v>
      </c>
      <c r="B69">
        <v>500</v>
      </c>
      <c r="C69" t="s">
        <v>400</v>
      </c>
      <c r="D69" t="s">
        <v>25</v>
      </c>
      <c r="E69">
        <f>SUMIFS('Solar&amp;Battery'!$AA$5:$AA$332,'Solar&amp;Battery'!$B$5:$B$332,A69)</f>
        <v>325</v>
      </c>
      <c r="F69" s="49">
        <v>5964.14892578125</v>
      </c>
      <c r="G69" s="29">
        <f t="shared" ref="G69:G132" si="11">F69/$G$1</f>
        <v>852.02127511160711</v>
      </c>
      <c r="H69" s="46">
        <f t="shared" ref="H69:H132" si="12">$E69/G69</f>
        <v>0.38144587405687486</v>
      </c>
      <c r="I69" s="43">
        <v>22415.76171875</v>
      </c>
      <c r="J69" s="43">
        <f t="shared" ref="J69:J132" si="13">I69/$G$1</f>
        <v>3202.2516741071427</v>
      </c>
      <c r="K69" s="44">
        <f t="shared" ref="K69:K132" si="14">E69/J69</f>
        <v>0.10149108598424483</v>
      </c>
      <c r="L69" s="49">
        <v>16682.138671875</v>
      </c>
      <c r="M69" s="29">
        <f t="shared" ref="M69:M132" si="15">L69/$G$1</f>
        <v>2383.1626674107142</v>
      </c>
      <c r="N69" s="46">
        <f t="shared" ref="N69:N132" si="16">$E69/M69</f>
        <v>0.13637340180102339</v>
      </c>
      <c r="O69" s="43">
        <v>62104.6015625</v>
      </c>
      <c r="P69" s="43">
        <f t="shared" ref="P69:P132" si="17">O69/$G$1</f>
        <v>8872.0859375</v>
      </c>
      <c r="Q69" s="44">
        <f t="shared" ref="Q69:Q132" si="18">E69/P69</f>
        <v>3.6631746163132792E-2</v>
      </c>
      <c r="R69" s="49">
        <v>24401.87109375</v>
      </c>
      <c r="S69" s="29">
        <f t="shared" ref="S69:S132" si="19">R69/$G$1</f>
        <v>3485.9815848214284</v>
      </c>
      <c r="T69" s="46">
        <f t="shared" ref="T69:T132" si="20">$E69/S69</f>
        <v>9.3230555610249538E-2</v>
      </c>
      <c r="V69" s="20">
        <f>SUMIFS(InterconnectionQueue_bySub!$AP$5:$AP$322,InterconnectionQueue_bySub!$B$5:$B$322,A69)</f>
        <v>181.88</v>
      </c>
      <c r="W69" s="53">
        <f>SUMIFS(InterconnectionQueue_bySub!$R$5:$R$322,InterconnectionQueue_bySub!$B$5:$B$322,A69)</f>
        <v>261.88</v>
      </c>
      <c r="X69" s="22">
        <f t="shared" ref="X69:X132" si="21">IF(V69&gt;E69,3,IF(W69&gt;E69,2,1))</f>
        <v>1</v>
      </c>
      <c r="Y69" s="35"/>
    </row>
    <row r="70" spans="1:25" x14ac:dyDescent="0.35">
      <c r="A70" t="s">
        <v>415</v>
      </c>
      <c r="B70">
        <v>230</v>
      </c>
      <c r="C70" t="s">
        <v>398</v>
      </c>
      <c r="D70" t="s">
        <v>216</v>
      </c>
      <c r="E70">
        <f>SUMIFS('Solar&amp;Battery'!$AA$5:$AA$332,'Solar&amp;Battery'!$B$5:$B$332,A70)</f>
        <v>300</v>
      </c>
      <c r="F70" s="49">
        <v>5130.59814453125</v>
      </c>
      <c r="G70" s="29">
        <f t="shared" si="11"/>
        <v>732.94259207589289</v>
      </c>
      <c r="H70" s="46">
        <f t="shared" si="12"/>
        <v>0.40930900079134214</v>
      </c>
      <c r="I70" s="43">
        <v>123739.0234375</v>
      </c>
      <c r="J70" s="43">
        <f t="shared" si="13"/>
        <v>17677.003348214286</v>
      </c>
      <c r="K70" s="44">
        <f t="shared" si="14"/>
        <v>1.6971202306770267E-2</v>
      </c>
      <c r="L70" s="49">
        <v>28758.62109375</v>
      </c>
      <c r="M70" s="29">
        <f t="shared" si="15"/>
        <v>4108.3744419642853</v>
      </c>
      <c r="N70" s="46">
        <f t="shared" si="16"/>
        <v>7.3021581707767805E-2</v>
      </c>
      <c r="O70" s="43">
        <v>294829.3125</v>
      </c>
      <c r="P70" s="43">
        <f t="shared" si="17"/>
        <v>42118.473214285717</v>
      </c>
      <c r="Q70" s="44">
        <f t="shared" si="18"/>
        <v>7.1227653118785461E-3</v>
      </c>
      <c r="R70" s="49">
        <v>61332.8359375</v>
      </c>
      <c r="S70" s="29">
        <f t="shared" si="19"/>
        <v>8761.8337053571431</v>
      </c>
      <c r="T70" s="46">
        <f t="shared" si="20"/>
        <v>3.4239408106612954E-2</v>
      </c>
      <c r="V70" s="20">
        <f>SUMIFS(InterconnectionQueue_bySub!$AP$5:$AP$322,InterconnectionQueue_bySub!$B$5:$B$322,A70)</f>
        <v>0</v>
      </c>
      <c r="W70" s="53">
        <f>SUMIFS(InterconnectionQueue_bySub!$R$5:$R$322,InterconnectionQueue_bySub!$B$5:$B$322,A70)</f>
        <v>0</v>
      </c>
      <c r="X70" s="22">
        <f t="shared" si="21"/>
        <v>1</v>
      </c>
      <c r="Y70" s="35"/>
    </row>
    <row r="71" spans="1:25" hidden="1" x14ac:dyDescent="0.35">
      <c r="A71" t="s">
        <v>81</v>
      </c>
      <c r="B71">
        <v>230</v>
      </c>
      <c r="C71" t="s">
        <v>399</v>
      </c>
      <c r="D71" t="s">
        <v>53</v>
      </c>
      <c r="E71">
        <f>SUMIFS('Solar&amp;Battery'!$AA$5:$AA$332,'Solar&amp;Battery'!$B$5:$B$332,A71)</f>
        <v>0</v>
      </c>
      <c r="F71" s="49">
        <v>8370.599609375</v>
      </c>
      <c r="G71" s="29">
        <f t="shared" si="11"/>
        <v>1195.7999441964287</v>
      </c>
      <c r="H71" s="46">
        <f t="shared" si="12"/>
        <v>0</v>
      </c>
      <c r="I71" s="43">
        <v>65939.9921875</v>
      </c>
      <c r="J71" s="43">
        <f t="shared" si="13"/>
        <v>9419.9988839285706</v>
      </c>
      <c r="K71" s="44">
        <f t="shared" si="14"/>
        <v>0</v>
      </c>
      <c r="L71" s="49">
        <v>19266.04296875</v>
      </c>
      <c r="M71" s="29">
        <f t="shared" si="15"/>
        <v>2752.2918526785716</v>
      </c>
      <c r="N71" s="46">
        <f t="shared" si="16"/>
        <v>0</v>
      </c>
      <c r="O71" s="43">
        <v>118773.8359375</v>
      </c>
      <c r="P71" s="43">
        <f t="shared" si="17"/>
        <v>16967.690848214286</v>
      </c>
      <c r="Q71" s="44">
        <f t="shared" si="18"/>
        <v>0</v>
      </c>
      <c r="R71" s="49">
        <v>28552.498046875</v>
      </c>
      <c r="S71" s="29">
        <f t="shared" si="19"/>
        <v>4078.9282924107142</v>
      </c>
      <c r="T71" s="46">
        <f t="shared" si="20"/>
        <v>0</v>
      </c>
      <c r="V71" s="20">
        <f>SUMIFS(InterconnectionQueue_bySub!$AP$5:$AP$322,InterconnectionQueue_bySub!$B$5:$B$322,A71)</f>
        <v>0</v>
      </c>
      <c r="W71" s="53">
        <f>SUMIFS(InterconnectionQueue_bySub!$R$5:$R$322,InterconnectionQueue_bySub!$B$5:$B$322,A71)</f>
        <v>0</v>
      </c>
      <c r="X71" s="22">
        <f t="shared" si="21"/>
        <v>1</v>
      </c>
      <c r="Y71" s="35"/>
    </row>
    <row r="72" spans="1:25" x14ac:dyDescent="0.35">
      <c r="A72" t="s">
        <v>405</v>
      </c>
      <c r="B72">
        <v>230</v>
      </c>
      <c r="C72" t="s">
        <v>403</v>
      </c>
      <c r="D72" t="s">
        <v>25</v>
      </c>
      <c r="E72">
        <f>SUMIFS('Solar&amp;Battery'!$AA$5:$AA$332,'Solar&amp;Battery'!$B$5:$B$332,A72)</f>
        <v>1000</v>
      </c>
      <c r="F72" s="49">
        <v>32824.5625</v>
      </c>
      <c r="G72" s="29">
        <f t="shared" si="11"/>
        <v>4689.2232142857147</v>
      </c>
      <c r="H72" s="46">
        <f t="shared" si="12"/>
        <v>0.2132549367565828</v>
      </c>
      <c r="I72" s="43">
        <v>140445.5625</v>
      </c>
      <c r="J72" s="43">
        <f t="shared" si="13"/>
        <v>20063.651785714286</v>
      </c>
      <c r="K72" s="44">
        <f t="shared" si="14"/>
        <v>4.9841375372753412E-2</v>
      </c>
      <c r="L72" s="49">
        <v>58488.96484375</v>
      </c>
      <c r="M72" s="29">
        <f t="shared" si="15"/>
        <v>8355.56640625</v>
      </c>
      <c r="N72" s="46">
        <f t="shared" si="16"/>
        <v>0.11968069564404343</v>
      </c>
      <c r="O72" s="43">
        <v>276127.71875</v>
      </c>
      <c r="P72" s="43">
        <f t="shared" si="17"/>
        <v>39446.816964285717</v>
      </c>
      <c r="Q72" s="44">
        <f t="shared" si="18"/>
        <v>2.5350587879001189E-2</v>
      </c>
      <c r="R72" s="49">
        <v>77526.3203125</v>
      </c>
      <c r="S72" s="29">
        <f t="shared" si="19"/>
        <v>11075.188616071429</v>
      </c>
      <c r="T72" s="46">
        <f t="shared" si="20"/>
        <v>9.0291915981356732E-2</v>
      </c>
      <c r="V72" s="20">
        <f>SUMIFS(InterconnectionQueue_bySub!$AP$5:$AP$322,InterconnectionQueue_bySub!$B$5:$B$322,A72)</f>
        <v>0</v>
      </c>
      <c r="W72" s="53">
        <f>SUMIFS(InterconnectionQueue_bySub!$R$5:$R$322,InterconnectionQueue_bySub!$B$5:$B$322,A72)</f>
        <v>0</v>
      </c>
      <c r="X72" s="22">
        <f t="shared" si="21"/>
        <v>1</v>
      </c>
      <c r="Y72" s="35"/>
    </row>
    <row r="73" spans="1:25" hidden="1" x14ac:dyDescent="0.35">
      <c r="A73" t="s">
        <v>75</v>
      </c>
      <c r="B73">
        <v>230</v>
      </c>
      <c r="C73" t="s">
        <v>399</v>
      </c>
      <c r="D73" t="s">
        <v>46</v>
      </c>
      <c r="E73">
        <f>SUMIFS('Solar&amp;Battery'!$AA$5:$AA$332,'Solar&amp;Battery'!$B$5:$B$332,A73)</f>
        <v>0</v>
      </c>
      <c r="F73" s="49">
        <v>153.9779357910156</v>
      </c>
      <c r="G73" s="29">
        <f t="shared" si="11"/>
        <v>21.996847970145087</v>
      </c>
      <c r="H73" s="46">
        <f t="shared" si="12"/>
        <v>0</v>
      </c>
      <c r="I73" s="43">
        <v>375.59579467773438</v>
      </c>
      <c r="J73" s="43">
        <f t="shared" si="13"/>
        <v>53.656542096819194</v>
      </c>
      <c r="K73" s="44">
        <f t="shared" si="14"/>
        <v>0</v>
      </c>
      <c r="L73" s="49">
        <v>2191.727294921875</v>
      </c>
      <c r="M73" s="29">
        <f t="shared" si="15"/>
        <v>313.10389927455356</v>
      </c>
      <c r="N73" s="46">
        <f t="shared" si="16"/>
        <v>0</v>
      </c>
      <c r="O73" s="43">
        <v>4999.9794921875</v>
      </c>
      <c r="P73" s="43">
        <f t="shared" si="17"/>
        <v>714.28278459821433</v>
      </c>
      <c r="Q73" s="44">
        <f t="shared" si="18"/>
        <v>0</v>
      </c>
      <c r="R73" s="49">
        <v>3688.590576171875</v>
      </c>
      <c r="S73" s="29">
        <f t="shared" si="19"/>
        <v>526.94151088169644</v>
      </c>
      <c r="T73" s="46">
        <f t="shared" si="20"/>
        <v>0</v>
      </c>
      <c r="V73" s="20">
        <f>SUMIFS(InterconnectionQueue_bySub!$AP$5:$AP$322,InterconnectionQueue_bySub!$B$5:$B$322,A73)</f>
        <v>0</v>
      </c>
      <c r="W73" s="53">
        <f>SUMIFS(InterconnectionQueue_bySub!$R$5:$R$322,InterconnectionQueue_bySub!$B$5:$B$322,A73)</f>
        <v>0</v>
      </c>
      <c r="X73" s="22">
        <f t="shared" si="21"/>
        <v>1</v>
      </c>
      <c r="Y73" s="35"/>
    </row>
    <row r="74" spans="1:25" hidden="1" x14ac:dyDescent="0.35">
      <c r="A74" t="s">
        <v>77</v>
      </c>
      <c r="B74">
        <v>230</v>
      </c>
      <c r="C74" t="s">
        <v>399</v>
      </c>
      <c r="D74" t="s">
        <v>46</v>
      </c>
      <c r="E74">
        <f>SUMIFS('Solar&amp;Battery'!$AA$5:$AA$332,'Solar&amp;Battery'!$B$5:$B$332,A74)</f>
        <v>0</v>
      </c>
      <c r="F74" s="49">
        <v>143.21849060058591</v>
      </c>
      <c r="G74" s="29">
        <f t="shared" si="11"/>
        <v>20.459784371512274</v>
      </c>
      <c r="H74" s="46">
        <f t="shared" si="12"/>
        <v>0</v>
      </c>
      <c r="I74" s="43">
        <v>370.3416748046875</v>
      </c>
      <c r="J74" s="43">
        <f t="shared" si="13"/>
        <v>52.905953543526785</v>
      </c>
      <c r="K74" s="44">
        <f t="shared" si="14"/>
        <v>0</v>
      </c>
      <c r="L74" s="49">
        <v>740.12689208984375</v>
      </c>
      <c r="M74" s="29">
        <f t="shared" si="15"/>
        <v>105.73241315569196</v>
      </c>
      <c r="N74" s="46">
        <f t="shared" si="16"/>
        <v>0</v>
      </c>
      <c r="O74" s="43">
        <v>3264.90771484375</v>
      </c>
      <c r="P74" s="43">
        <f t="shared" si="17"/>
        <v>466.41538783482144</v>
      </c>
      <c r="Q74" s="44">
        <f t="shared" si="18"/>
        <v>0</v>
      </c>
      <c r="R74" s="49">
        <v>4408.3115234375</v>
      </c>
      <c r="S74" s="29">
        <f t="shared" si="19"/>
        <v>629.7587890625</v>
      </c>
      <c r="T74" s="46">
        <f t="shared" si="20"/>
        <v>0</v>
      </c>
      <c r="V74" s="20">
        <f>SUMIFS(InterconnectionQueue_bySub!$AP$5:$AP$322,InterconnectionQueue_bySub!$B$5:$B$322,A74)</f>
        <v>0</v>
      </c>
      <c r="W74" s="53">
        <f>SUMIFS(InterconnectionQueue_bySub!$R$5:$R$322,InterconnectionQueue_bySub!$B$5:$B$322,A74)</f>
        <v>0</v>
      </c>
      <c r="X74" s="22">
        <f t="shared" si="21"/>
        <v>1</v>
      </c>
      <c r="Y74" s="35"/>
    </row>
    <row r="75" spans="1:25" x14ac:dyDescent="0.35">
      <c r="A75" t="s">
        <v>259</v>
      </c>
      <c r="B75">
        <v>500</v>
      </c>
      <c r="C75" t="s">
        <v>398</v>
      </c>
      <c r="D75" t="s">
        <v>431</v>
      </c>
      <c r="E75">
        <f>SUMIFS('Solar&amp;Battery'!$AA$5:$AA$332,'Solar&amp;Battery'!$B$5:$B$332,A75)</f>
        <v>300</v>
      </c>
      <c r="F75" s="49">
        <v>3192</v>
      </c>
      <c r="G75" s="29">
        <f t="shared" si="11"/>
        <v>456</v>
      </c>
      <c r="H75" s="46">
        <f t="shared" si="12"/>
        <v>0.65789473684210531</v>
      </c>
      <c r="I75" s="43">
        <v>64957</v>
      </c>
      <c r="J75" s="43">
        <f t="shared" si="13"/>
        <v>9279.5714285714294</v>
      </c>
      <c r="K75" s="44">
        <f t="shared" si="14"/>
        <v>3.232907923703373E-2</v>
      </c>
      <c r="L75" s="49">
        <v>5652</v>
      </c>
      <c r="M75" s="29">
        <f t="shared" si="15"/>
        <v>807.42857142857144</v>
      </c>
      <c r="N75" s="46">
        <f t="shared" si="16"/>
        <v>0.37154989384288745</v>
      </c>
      <c r="O75" s="43">
        <v>143098</v>
      </c>
      <c r="P75" s="43">
        <f t="shared" si="17"/>
        <v>20442.571428571428</v>
      </c>
      <c r="Q75" s="44">
        <f t="shared" si="18"/>
        <v>1.4675257515828315E-2</v>
      </c>
      <c r="R75" s="49">
        <v>50224.09</v>
      </c>
      <c r="S75" s="29">
        <f t="shared" si="19"/>
        <v>7174.87</v>
      </c>
      <c r="T75" s="46">
        <f t="shared" si="20"/>
        <v>4.1812604270181901E-2</v>
      </c>
      <c r="V75" s="20">
        <f>SUMIFS(InterconnectionQueue_bySub!$AP$5:$AP$322,InterconnectionQueue_bySub!$B$5:$B$322,A75)</f>
        <v>300</v>
      </c>
      <c r="W75" s="53">
        <f>SUMIFS(InterconnectionQueue_bySub!$R$5:$R$322,InterconnectionQueue_bySub!$B$5:$B$322,A75)</f>
        <v>300</v>
      </c>
      <c r="X75" s="22">
        <f t="shared" si="21"/>
        <v>1</v>
      </c>
      <c r="Y75" s="35"/>
    </row>
    <row r="76" spans="1:25" x14ac:dyDescent="0.35">
      <c r="A76" t="s">
        <v>209</v>
      </c>
      <c r="B76">
        <v>230</v>
      </c>
      <c r="C76" t="s">
        <v>398</v>
      </c>
      <c r="D76" t="s">
        <v>111</v>
      </c>
      <c r="E76">
        <f>SUMIFS('Solar&amp;Battery'!$AA$5:$AA$332,'Solar&amp;Battery'!$B$5:$B$332,A76)</f>
        <v>600</v>
      </c>
      <c r="F76" s="49">
        <v>21202.36328125</v>
      </c>
      <c r="G76" s="29">
        <f t="shared" si="11"/>
        <v>3028.9090401785716</v>
      </c>
      <c r="H76" s="46">
        <f t="shared" si="12"/>
        <v>0.19809112523386524</v>
      </c>
      <c r="I76" s="43">
        <v>146294.140625</v>
      </c>
      <c r="J76" s="43">
        <f t="shared" si="13"/>
        <v>20899.162946428572</v>
      </c>
      <c r="K76" s="44">
        <f t="shared" si="14"/>
        <v>2.8709283789881791E-2</v>
      </c>
      <c r="L76" s="49">
        <v>47072.84375</v>
      </c>
      <c r="M76" s="29">
        <f t="shared" si="15"/>
        <v>6724.6919642857147</v>
      </c>
      <c r="N76" s="46">
        <f t="shared" si="16"/>
        <v>8.9223417695048421E-2</v>
      </c>
      <c r="O76" s="43">
        <v>334500.9375</v>
      </c>
      <c r="P76" s="43">
        <f t="shared" si="17"/>
        <v>47785.848214285717</v>
      </c>
      <c r="Q76" s="44">
        <f t="shared" si="18"/>
        <v>1.2556018621024043E-2</v>
      </c>
      <c r="R76" s="49">
        <v>101562.9609375</v>
      </c>
      <c r="S76" s="29">
        <f t="shared" si="19"/>
        <v>14508.994419642857</v>
      </c>
      <c r="T76" s="46">
        <f t="shared" si="20"/>
        <v>4.1353658471857707E-2</v>
      </c>
      <c r="V76" s="20">
        <f>SUMIFS(InterconnectionQueue_bySub!$AP$5:$AP$322,InterconnectionQueue_bySub!$B$5:$B$322,A76)</f>
        <v>0</v>
      </c>
      <c r="W76" s="53">
        <f>SUMIFS(InterconnectionQueue_bySub!$R$5:$R$322,InterconnectionQueue_bySub!$B$5:$B$322,A76)</f>
        <v>200</v>
      </c>
      <c r="X76" s="22">
        <f t="shared" si="21"/>
        <v>1</v>
      </c>
      <c r="Y76" s="35"/>
    </row>
    <row r="77" spans="1:25" hidden="1" x14ac:dyDescent="0.35">
      <c r="A77" t="s">
        <v>57</v>
      </c>
      <c r="B77">
        <v>230</v>
      </c>
      <c r="C77" t="s">
        <v>399</v>
      </c>
      <c r="D77" t="s">
        <v>46</v>
      </c>
      <c r="E77">
        <f>SUMIFS('Solar&amp;Battery'!$AA$5:$AA$332,'Solar&amp;Battery'!$B$5:$B$332,A77)</f>
        <v>0</v>
      </c>
      <c r="F77" s="49">
        <v>185.0510559082031</v>
      </c>
      <c r="G77" s="29">
        <f t="shared" si="11"/>
        <v>26.435865129743298</v>
      </c>
      <c r="H77" s="46">
        <f t="shared" si="12"/>
        <v>0</v>
      </c>
      <c r="I77" s="43">
        <v>5554.02880859375</v>
      </c>
      <c r="J77" s="43">
        <f t="shared" si="13"/>
        <v>793.43268694196433</v>
      </c>
      <c r="K77" s="44">
        <f t="shared" si="14"/>
        <v>0</v>
      </c>
      <c r="L77" s="49">
        <v>980.456298828125</v>
      </c>
      <c r="M77" s="29">
        <f t="shared" si="15"/>
        <v>140.065185546875</v>
      </c>
      <c r="N77" s="46">
        <f t="shared" si="16"/>
        <v>0</v>
      </c>
      <c r="O77" s="43">
        <v>7097.193359375</v>
      </c>
      <c r="P77" s="43">
        <f t="shared" si="17"/>
        <v>1013.884765625</v>
      </c>
      <c r="Q77" s="44">
        <f t="shared" si="18"/>
        <v>0</v>
      </c>
      <c r="R77" s="49">
        <v>2975.01171875</v>
      </c>
      <c r="S77" s="29">
        <f t="shared" si="19"/>
        <v>425.00167410714283</v>
      </c>
      <c r="T77" s="46">
        <f t="shared" si="20"/>
        <v>0</v>
      </c>
      <c r="V77" s="20">
        <f>SUMIFS(InterconnectionQueue_bySub!$AP$5:$AP$322,InterconnectionQueue_bySub!$B$5:$B$322,A77)</f>
        <v>0</v>
      </c>
      <c r="W77" s="53">
        <f>SUMIFS(InterconnectionQueue_bySub!$R$5:$R$322,InterconnectionQueue_bySub!$B$5:$B$322,A77)</f>
        <v>0</v>
      </c>
      <c r="X77" s="22">
        <f t="shared" si="21"/>
        <v>1</v>
      </c>
      <c r="Y77" s="35"/>
    </row>
    <row r="78" spans="1:25" hidden="1" x14ac:dyDescent="0.35">
      <c r="A78" t="s">
        <v>40</v>
      </c>
      <c r="B78">
        <v>230</v>
      </c>
      <c r="C78" t="s">
        <v>400</v>
      </c>
      <c r="D78" t="s">
        <v>22</v>
      </c>
      <c r="E78">
        <f>SUMIFS('Solar&amp;Battery'!$AA$5:$AA$332,'Solar&amp;Battery'!$B$5:$B$332,A78)</f>
        <v>0</v>
      </c>
      <c r="F78" s="49">
        <v>372.3836669921875</v>
      </c>
      <c r="G78" s="29">
        <f t="shared" si="11"/>
        <v>53.197666713169646</v>
      </c>
      <c r="H78" s="46">
        <f t="shared" si="12"/>
        <v>0</v>
      </c>
      <c r="I78" s="43">
        <v>1708.615356445312</v>
      </c>
      <c r="J78" s="43">
        <f t="shared" si="13"/>
        <v>244.087908063616</v>
      </c>
      <c r="K78" s="44">
        <f t="shared" si="14"/>
        <v>0</v>
      </c>
      <c r="L78" s="49">
        <v>2796.611572265625</v>
      </c>
      <c r="M78" s="29">
        <f t="shared" si="15"/>
        <v>399.51593889508928</v>
      </c>
      <c r="N78" s="46">
        <f t="shared" si="16"/>
        <v>0</v>
      </c>
      <c r="O78" s="43">
        <v>20778.87890625</v>
      </c>
      <c r="P78" s="43">
        <f t="shared" si="17"/>
        <v>2968.4112723214284</v>
      </c>
      <c r="Q78" s="44">
        <f t="shared" si="18"/>
        <v>0</v>
      </c>
      <c r="R78" s="49">
        <v>18039.921875</v>
      </c>
      <c r="S78" s="29">
        <f t="shared" si="19"/>
        <v>2577.1316964285716</v>
      </c>
      <c r="T78" s="46">
        <f t="shared" si="20"/>
        <v>0</v>
      </c>
      <c r="V78" s="20">
        <f>SUMIFS(InterconnectionQueue_bySub!$AP$5:$AP$322,InterconnectionQueue_bySub!$B$5:$B$322,A78)</f>
        <v>0</v>
      </c>
      <c r="W78" s="53">
        <f>SUMIFS(InterconnectionQueue_bySub!$R$5:$R$322,InterconnectionQueue_bySub!$B$5:$B$322,A78)</f>
        <v>0</v>
      </c>
      <c r="X78" s="22">
        <f t="shared" si="21"/>
        <v>1</v>
      </c>
      <c r="Y78" s="35"/>
    </row>
    <row r="79" spans="1:25" hidden="1" x14ac:dyDescent="0.35">
      <c r="A79" t="s">
        <v>39</v>
      </c>
      <c r="B79">
        <v>230</v>
      </c>
      <c r="C79" t="s">
        <v>400</v>
      </c>
      <c r="D79" t="s">
        <v>22</v>
      </c>
      <c r="E79">
        <f>SUMIFS('Solar&amp;Battery'!$AA$5:$AA$332,'Solar&amp;Battery'!$B$5:$B$332,A79)</f>
        <v>0</v>
      </c>
      <c r="F79" s="49">
        <v>11036.017578125</v>
      </c>
      <c r="G79" s="29">
        <f t="shared" si="11"/>
        <v>1576.5739397321429</v>
      </c>
      <c r="H79" s="46">
        <f t="shared" si="12"/>
        <v>0</v>
      </c>
      <c r="I79" s="43">
        <v>36328.5625</v>
      </c>
      <c r="J79" s="43">
        <f t="shared" si="13"/>
        <v>5189.7946428571431</v>
      </c>
      <c r="K79" s="44">
        <f t="shared" si="14"/>
        <v>0</v>
      </c>
      <c r="L79" s="49">
        <v>31059.544921875</v>
      </c>
      <c r="M79" s="29">
        <f t="shared" si="15"/>
        <v>4437.0778459821431</v>
      </c>
      <c r="N79" s="46">
        <f t="shared" si="16"/>
        <v>0</v>
      </c>
      <c r="O79" s="43">
        <v>112589.2578125</v>
      </c>
      <c r="P79" s="43">
        <f t="shared" si="17"/>
        <v>16084.1796875</v>
      </c>
      <c r="Q79" s="44">
        <f t="shared" si="18"/>
        <v>0</v>
      </c>
      <c r="R79" s="49">
        <v>38604.1875</v>
      </c>
      <c r="S79" s="29">
        <f t="shared" si="19"/>
        <v>5514.8839285714284</v>
      </c>
      <c r="T79" s="46">
        <f t="shared" si="20"/>
        <v>0</v>
      </c>
      <c r="V79" s="20">
        <f>SUMIFS(InterconnectionQueue_bySub!$AP$5:$AP$322,InterconnectionQueue_bySub!$B$5:$B$322,A79)</f>
        <v>0</v>
      </c>
      <c r="W79" s="53">
        <f>SUMIFS(InterconnectionQueue_bySub!$R$5:$R$322,InterconnectionQueue_bySub!$B$5:$B$322,A79)</f>
        <v>0</v>
      </c>
      <c r="X79" s="22">
        <f t="shared" si="21"/>
        <v>1</v>
      </c>
      <c r="Y79" s="35"/>
    </row>
    <row r="80" spans="1:25" hidden="1" x14ac:dyDescent="0.35">
      <c r="A80" t="s">
        <v>91</v>
      </c>
      <c r="B80">
        <v>230</v>
      </c>
      <c r="C80" t="s">
        <v>399</v>
      </c>
      <c r="D80" t="s">
        <v>46</v>
      </c>
      <c r="E80">
        <f>SUMIFS('Solar&amp;Battery'!$AA$5:$AA$332,'Solar&amp;Battery'!$B$5:$B$332,A80)</f>
        <v>0</v>
      </c>
      <c r="F80" s="49">
        <v>3182.326904296875</v>
      </c>
      <c r="G80" s="29">
        <f t="shared" si="11"/>
        <v>454.61812918526783</v>
      </c>
      <c r="H80" s="46">
        <f t="shared" si="12"/>
        <v>0</v>
      </c>
      <c r="I80" s="43">
        <v>8023.19287109375</v>
      </c>
      <c r="J80" s="43">
        <f t="shared" si="13"/>
        <v>1146.17041015625</v>
      </c>
      <c r="K80" s="44">
        <f t="shared" si="14"/>
        <v>0</v>
      </c>
      <c r="L80" s="49">
        <v>4078.8857421875</v>
      </c>
      <c r="M80" s="29">
        <f t="shared" si="15"/>
        <v>582.69796316964289</v>
      </c>
      <c r="N80" s="46">
        <f t="shared" si="16"/>
        <v>0</v>
      </c>
      <c r="O80" s="43">
        <v>25812.126953125</v>
      </c>
      <c r="P80" s="43">
        <f t="shared" si="17"/>
        <v>3687.4467075892858</v>
      </c>
      <c r="Q80" s="44">
        <f t="shared" si="18"/>
        <v>0</v>
      </c>
      <c r="R80" s="49">
        <v>5804.40576171875</v>
      </c>
      <c r="S80" s="29">
        <f t="shared" si="19"/>
        <v>829.20082310267856</v>
      </c>
      <c r="T80" s="46">
        <f t="shared" si="20"/>
        <v>0</v>
      </c>
      <c r="V80" s="20">
        <f>SUMIFS(InterconnectionQueue_bySub!$AP$5:$AP$322,InterconnectionQueue_bySub!$B$5:$B$322,A80)</f>
        <v>0</v>
      </c>
      <c r="W80" s="53">
        <f>SUMIFS(InterconnectionQueue_bySub!$R$5:$R$322,InterconnectionQueue_bySub!$B$5:$B$322,A80)</f>
        <v>0</v>
      </c>
      <c r="X80" s="22">
        <f t="shared" si="21"/>
        <v>1</v>
      </c>
      <c r="Y80" s="35"/>
    </row>
    <row r="81" spans="1:25" x14ac:dyDescent="0.35">
      <c r="A81" t="s">
        <v>252</v>
      </c>
      <c r="B81">
        <v>230</v>
      </c>
      <c r="C81" t="s">
        <v>398</v>
      </c>
      <c r="D81" t="s">
        <v>216</v>
      </c>
      <c r="E81">
        <f>SUMIFS('Solar&amp;Battery'!$AA$5:$AA$332,'Solar&amp;Battery'!$B$5:$B$332,A81)</f>
        <v>100</v>
      </c>
      <c r="F81" s="49">
        <v>4377.33935546875</v>
      </c>
      <c r="G81" s="29">
        <f t="shared" si="11"/>
        <v>625.33419363839289</v>
      </c>
      <c r="H81" s="46">
        <f t="shared" si="12"/>
        <v>0.15991449215045839</v>
      </c>
      <c r="I81" s="43">
        <v>80183.765625</v>
      </c>
      <c r="J81" s="43">
        <f t="shared" si="13"/>
        <v>11454.823660714286</v>
      </c>
      <c r="K81" s="44">
        <f t="shared" si="14"/>
        <v>8.7299466986089178E-3</v>
      </c>
      <c r="L81" s="49">
        <v>15508.1591796875</v>
      </c>
      <c r="M81" s="29">
        <f t="shared" si="15"/>
        <v>2215.4513113839284</v>
      </c>
      <c r="N81" s="46">
        <f t="shared" si="16"/>
        <v>4.5137529985948048E-2</v>
      </c>
      <c r="O81" s="43">
        <v>192322.765625</v>
      </c>
      <c r="P81" s="43">
        <f t="shared" si="17"/>
        <v>27474.680803571428</v>
      </c>
      <c r="Q81" s="44">
        <f t="shared" si="18"/>
        <v>3.6397147146110254E-3</v>
      </c>
      <c r="R81" s="49">
        <v>22691.189453125</v>
      </c>
      <c r="S81" s="29">
        <f t="shared" si="19"/>
        <v>3241.5984933035716</v>
      </c>
      <c r="T81" s="46">
        <f t="shared" si="20"/>
        <v>3.0848977813439257E-2</v>
      </c>
      <c r="V81" s="20">
        <f>SUMIFS(InterconnectionQueue_bySub!$AP$5:$AP$322,InterconnectionQueue_bySub!$B$5:$B$322,A81)</f>
        <v>0</v>
      </c>
      <c r="W81" s="53">
        <f>SUMIFS(InterconnectionQueue_bySub!$R$5:$R$322,InterconnectionQueue_bySub!$B$5:$B$322,A81)</f>
        <v>0</v>
      </c>
      <c r="X81" s="22">
        <f t="shared" si="21"/>
        <v>1</v>
      </c>
      <c r="Y81" s="35"/>
    </row>
    <row r="82" spans="1:25" x14ac:dyDescent="0.35">
      <c r="A82" t="s">
        <v>182</v>
      </c>
      <c r="B82">
        <v>230</v>
      </c>
      <c r="C82" t="s">
        <v>399</v>
      </c>
      <c r="D82" t="s">
        <v>113</v>
      </c>
      <c r="E82">
        <f>SUMIFS('Solar&amp;Battery'!$AA$5:$AA$332,'Solar&amp;Battery'!$B$5:$B$332,A82)</f>
        <v>600</v>
      </c>
      <c r="F82" s="49">
        <v>47975.25390625</v>
      </c>
      <c r="G82" s="29">
        <f t="shared" si="11"/>
        <v>6853.6077008928569</v>
      </c>
      <c r="H82" s="46">
        <f t="shared" si="12"/>
        <v>8.7545133334934633E-2</v>
      </c>
      <c r="I82" s="43">
        <v>126374.8515625</v>
      </c>
      <c r="J82" s="43">
        <f t="shared" si="13"/>
        <v>18053.550223214286</v>
      </c>
      <c r="K82" s="44">
        <f t="shared" si="14"/>
        <v>3.323446040150517E-2</v>
      </c>
      <c r="L82" s="49">
        <v>83910.8046875</v>
      </c>
      <c r="M82" s="29">
        <f t="shared" si="15"/>
        <v>11987.2578125</v>
      </c>
      <c r="N82" s="46">
        <f t="shared" si="16"/>
        <v>5.0053148884003786E-2</v>
      </c>
      <c r="O82" s="43">
        <v>326149.9375</v>
      </c>
      <c r="P82" s="43">
        <f t="shared" si="17"/>
        <v>46592.848214285717</v>
      </c>
      <c r="Q82" s="44">
        <f t="shared" si="18"/>
        <v>1.2877512815712252E-2</v>
      </c>
      <c r="R82" s="49">
        <v>143068.703125</v>
      </c>
      <c r="S82" s="29">
        <f t="shared" si="19"/>
        <v>20438.386160714286</v>
      </c>
      <c r="T82" s="46">
        <f t="shared" si="20"/>
        <v>2.9356525279539539E-2</v>
      </c>
      <c r="V82" s="20">
        <f>SUMIFS(InterconnectionQueue_bySub!$AP$5:$AP$322,InterconnectionQueue_bySub!$B$5:$B$322,A82)</f>
        <v>0</v>
      </c>
      <c r="W82" s="53">
        <f>SUMIFS(InterconnectionQueue_bySub!$R$5:$R$322,InterconnectionQueue_bySub!$B$5:$B$322,A82)</f>
        <v>200</v>
      </c>
      <c r="X82" s="22">
        <f t="shared" si="21"/>
        <v>1</v>
      </c>
      <c r="Y82" s="35"/>
    </row>
    <row r="83" spans="1:25" hidden="1" x14ac:dyDescent="0.35">
      <c r="A83" t="s">
        <v>258</v>
      </c>
      <c r="B83">
        <v>230</v>
      </c>
      <c r="C83" t="s">
        <v>398</v>
      </c>
      <c r="D83" t="s">
        <v>216</v>
      </c>
      <c r="E83">
        <f>SUMIFS('Solar&amp;Battery'!$AA$5:$AA$332,'Solar&amp;Battery'!$B$5:$B$332,A83)</f>
        <v>0</v>
      </c>
      <c r="F83" s="49">
        <v>3022.986083984375</v>
      </c>
      <c r="G83" s="29">
        <f t="shared" si="11"/>
        <v>431.85515485491072</v>
      </c>
      <c r="H83" s="46">
        <f t="shared" si="12"/>
        <v>0</v>
      </c>
      <c r="I83" s="43">
        <v>94219.0078125</v>
      </c>
      <c r="J83" s="43">
        <f t="shared" si="13"/>
        <v>13459.858258928571</v>
      </c>
      <c r="K83" s="44">
        <f t="shared" si="14"/>
        <v>0</v>
      </c>
      <c r="L83" s="49">
        <v>10238.1982421875</v>
      </c>
      <c r="M83" s="29">
        <f t="shared" si="15"/>
        <v>1462.5997488839287</v>
      </c>
      <c r="N83" s="46">
        <f t="shared" si="16"/>
        <v>0</v>
      </c>
      <c r="O83" s="43">
        <v>231222.875</v>
      </c>
      <c r="P83" s="43">
        <f t="shared" si="17"/>
        <v>33031.839285714283</v>
      </c>
      <c r="Q83" s="44">
        <f t="shared" si="18"/>
        <v>0</v>
      </c>
      <c r="R83" s="49">
        <v>18550.609375</v>
      </c>
      <c r="S83" s="29">
        <f t="shared" si="19"/>
        <v>2650.0870535714284</v>
      </c>
      <c r="T83" s="46">
        <f t="shared" si="20"/>
        <v>0</v>
      </c>
      <c r="V83" s="20">
        <f>SUMIFS(InterconnectionQueue_bySub!$AP$5:$AP$322,InterconnectionQueue_bySub!$B$5:$B$322,A83)</f>
        <v>0</v>
      </c>
      <c r="W83" s="53">
        <f>SUMIFS(InterconnectionQueue_bySub!$R$5:$R$322,InterconnectionQueue_bySub!$B$5:$B$322,A83)</f>
        <v>0</v>
      </c>
      <c r="X83" s="22">
        <f t="shared" si="21"/>
        <v>1</v>
      </c>
      <c r="Y83" s="35"/>
    </row>
    <row r="84" spans="1:25" x14ac:dyDescent="0.35">
      <c r="A84" t="s">
        <v>277</v>
      </c>
      <c r="B84">
        <v>230</v>
      </c>
      <c r="C84" t="s">
        <v>398</v>
      </c>
      <c r="D84" t="s">
        <v>216</v>
      </c>
      <c r="E84">
        <f>SUMIFS('Solar&amp;Battery'!$AA$5:$AA$332,'Solar&amp;Battery'!$B$5:$B$332,A84)</f>
        <v>400</v>
      </c>
      <c r="F84" s="49">
        <v>22458.37109375</v>
      </c>
      <c r="G84" s="29">
        <f t="shared" si="11"/>
        <v>3208.3387276785716</v>
      </c>
      <c r="H84" s="46">
        <f t="shared" si="12"/>
        <v>0.12467511505227641</v>
      </c>
      <c r="I84" s="43">
        <v>165664.71875</v>
      </c>
      <c r="J84" s="43">
        <f t="shared" si="13"/>
        <v>23666.388392857141</v>
      </c>
      <c r="K84" s="44">
        <f t="shared" si="14"/>
        <v>1.6901607180617631E-2</v>
      </c>
      <c r="L84" s="49">
        <v>49591.35546875</v>
      </c>
      <c r="M84" s="29">
        <f t="shared" si="15"/>
        <v>7084.4793526785716</v>
      </c>
      <c r="N84" s="46">
        <f t="shared" si="16"/>
        <v>5.6461453282203998E-2</v>
      </c>
      <c r="O84" s="43">
        <v>363054.53125</v>
      </c>
      <c r="P84" s="43">
        <f t="shared" si="17"/>
        <v>51864.933035714283</v>
      </c>
      <c r="Q84" s="44">
        <f t="shared" si="18"/>
        <v>7.7123400453358209E-3</v>
      </c>
      <c r="R84" s="49">
        <v>89005.3984375</v>
      </c>
      <c r="S84" s="29">
        <f t="shared" si="19"/>
        <v>12715.056919642857</v>
      </c>
      <c r="T84" s="46">
        <f t="shared" si="20"/>
        <v>3.1458765975483756E-2</v>
      </c>
      <c r="V84" s="20">
        <f>SUMIFS(InterconnectionQueue_bySub!$AP$5:$AP$322,InterconnectionQueue_bySub!$B$5:$B$322,A84)</f>
        <v>0</v>
      </c>
      <c r="W84" s="53">
        <f>SUMIFS(InterconnectionQueue_bySub!$R$5:$R$322,InterconnectionQueue_bySub!$B$5:$B$322,A84)</f>
        <v>390</v>
      </c>
      <c r="X84" s="22">
        <f t="shared" si="21"/>
        <v>1</v>
      </c>
      <c r="Y84" s="35"/>
    </row>
    <row r="85" spans="1:25" hidden="1" x14ac:dyDescent="0.35">
      <c r="A85" t="s">
        <v>255</v>
      </c>
      <c r="B85">
        <v>115</v>
      </c>
      <c r="C85" t="s">
        <v>398</v>
      </c>
      <c r="D85" t="s">
        <v>216</v>
      </c>
      <c r="E85">
        <f>SUMIFS('Solar&amp;Battery'!$AA$5:$AA$332,'Solar&amp;Battery'!$B$5:$B$332,A85)</f>
        <v>0</v>
      </c>
      <c r="F85" s="49">
        <v>7246.11328125</v>
      </c>
      <c r="G85" s="29">
        <f t="shared" si="11"/>
        <v>1035.1590401785713</v>
      </c>
      <c r="H85" s="46">
        <f t="shared" si="12"/>
        <v>0</v>
      </c>
      <c r="I85" s="43">
        <v>48106.90234375</v>
      </c>
      <c r="J85" s="43">
        <f t="shared" si="13"/>
        <v>6872.4146205357147</v>
      </c>
      <c r="K85" s="44">
        <f t="shared" si="14"/>
        <v>0</v>
      </c>
      <c r="L85" s="49">
        <v>17190.958984375</v>
      </c>
      <c r="M85" s="29">
        <f t="shared" si="15"/>
        <v>2455.8512834821427</v>
      </c>
      <c r="N85" s="46">
        <f t="shared" si="16"/>
        <v>0</v>
      </c>
      <c r="O85" s="43">
        <v>128298.0390625</v>
      </c>
      <c r="P85" s="43">
        <f t="shared" si="17"/>
        <v>18328.291294642859</v>
      </c>
      <c r="Q85" s="44">
        <f t="shared" si="18"/>
        <v>0</v>
      </c>
      <c r="R85" s="49">
        <v>42308.09375</v>
      </c>
      <c r="S85" s="29">
        <f t="shared" si="19"/>
        <v>6044.0133928571431</v>
      </c>
      <c r="T85" s="46">
        <f t="shared" si="20"/>
        <v>0</v>
      </c>
      <c r="V85" s="20">
        <f>SUMIFS(InterconnectionQueue_bySub!$AP$5:$AP$322,InterconnectionQueue_bySub!$B$5:$B$322,A85)</f>
        <v>0</v>
      </c>
      <c r="W85" s="53">
        <f>SUMIFS(InterconnectionQueue_bySub!$R$5:$R$322,InterconnectionQueue_bySub!$B$5:$B$322,A85)</f>
        <v>0</v>
      </c>
      <c r="X85" s="22">
        <f t="shared" si="21"/>
        <v>1</v>
      </c>
      <c r="Y85" s="35"/>
    </row>
    <row r="86" spans="1:25" hidden="1" x14ac:dyDescent="0.35">
      <c r="A86" t="s">
        <v>105</v>
      </c>
      <c r="B86">
        <v>230</v>
      </c>
      <c r="C86" t="s">
        <v>399</v>
      </c>
      <c r="D86" t="s">
        <v>46</v>
      </c>
      <c r="E86">
        <f>SUMIFS('Solar&amp;Battery'!$AA$5:$AA$332,'Solar&amp;Battery'!$B$5:$B$332,A86)</f>
        <v>0</v>
      </c>
      <c r="F86" s="49">
        <v>12511.1103515625</v>
      </c>
      <c r="G86" s="29">
        <f t="shared" si="11"/>
        <v>1787.3014787946429</v>
      </c>
      <c r="H86" s="46">
        <f t="shared" si="12"/>
        <v>0</v>
      </c>
      <c r="I86" s="43">
        <v>45315.8359375</v>
      </c>
      <c r="J86" s="43">
        <f t="shared" si="13"/>
        <v>6473.6908482142853</v>
      </c>
      <c r="K86" s="44">
        <f t="shared" si="14"/>
        <v>0</v>
      </c>
      <c r="L86" s="49">
        <v>17986.68359375</v>
      </c>
      <c r="M86" s="29">
        <f t="shared" si="15"/>
        <v>2569.5262276785716</v>
      </c>
      <c r="N86" s="46">
        <f t="shared" si="16"/>
        <v>0</v>
      </c>
      <c r="O86" s="43">
        <v>95884.5</v>
      </c>
      <c r="P86" s="43">
        <f t="shared" si="17"/>
        <v>13697.785714285714</v>
      </c>
      <c r="Q86" s="44">
        <f t="shared" si="18"/>
        <v>0</v>
      </c>
      <c r="R86" s="49">
        <v>41066.26171875</v>
      </c>
      <c r="S86" s="29">
        <f t="shared" si="19"/>
        <v>5866.6088169642853</v>
      </c>
      <c r="T86" s="46">
        <f t="shared" si="20"/>
        <v>0</v>
      </c>
      <c r="V86" s="20">
        <f>SUMIFS(InterconnectionQueue_bySub!$AP$5:$AP$322,InterconnectionQueue_bySub!$B$5:$B$322,A86)</f>
        <v>0</v>
      </c>
      <c r="W86" s="53">
        <f>SUMIFS(InterconnectionQueue_bySub!$R$5:$R$322,InterconnectionQueue_bySub!$B$5:$B$322,A86)</f>
        <v>0</v>
      </c>
      <c r="X86" s="22">
        <f t="shared" si="21"/>
        <v>1</v>
      </c>
      <c r="Y86" s="35"/>
    </row>
    <row r="87" spans="1:25" hidden="1" x14ac:dyDescent="0.35">
      <c r="A87" t="s">
        <v>94</v>
      </c>
      <c r="B87">
        <v>230</v>
      </c>
      <c r="C87" t="s">
        <v>399</v>
      </c>
      <c r="D87" t="s">
        <v>46</v>
      </c>
      <c r="E87">
        <f>SUMIFS('Solar&amp;Battery'!$AA$5:$AA$332,'Solar&amp;Battery'!$B$5:$B$332,A87)</f>
        <v>0</v>
      </c>
      <c r="F87" s="49">
        <v>1043.302124023438</v>
      </c>
      <c r="G87" s="29">
        <f t="shared" si="11"/>
        <v>149.04316057477686</v>
      </c>
      <c r="H87" s="46">
        <f t="shared" si="12"/>
        <v>0</v>
      </c>
      <c r="I87" s="43">
        <v>7660.228515625</v>
      </c>
      <c r="J87" s="43">
        <f t="shared" si="13"/>
        <v>1094.318359375</v>
      </c>
      <c r="K87" s="44">
        <f t="shared" si="14"/>
        <v>0</v>
      </c>
      <c r="L87" s="49">
        <v>2245.671142578125</v>
      </c>
      <c r="M87" s="29">
        <f t="shared" si="15"/>
        <v>320.81016322544644</v>
      </c>
      <c r="N87" s="46">
        <f t="shared" si="16"/>
        <v>0</v>
      </c>
      <c r="O87" s="43">
        <v>27422.689453125</v>
      </c>
      <c r="P87" s="43">
        <f t="shared" si="17"/>
        <v>3917.5270647321427</v>
      </c>
      <c r="Q87" s="44">
        <f t="shared" si="18"/>
        <v>0</v>
      </c>
      <c r="R87" s="49">
        <v>5445.201171875</v>
      </c>
      <c r="S87" s="29">
        <f t="shared" si="19"/>
        <v>777.88588169642856</v>
      </c>
      <c r="T87" s="46">
        <f t="shared" si="20"/>
        <v>0</v>
      </c>
      <c r="V87" s="20">
        <f>SUMIFS(InterconnectionQueue_bySub!$AP$5:$AP$322,InterconnectionQueue_bySub!$B$5:$B$322,A87)</f>
        <v>0</v>
      </c>
      <c r="W87" s="53">
        <f>SUMIFS(InterconnectionQueue_bySub!$R$5:$R$322,InterconnectionQueue_bySub!$B$5:$B$322,A87)</f>
        <v>0</v>
      </c>
      <c r="X87" s="22">
        <f t="shared" si="21"/>
        <v>1</v>
      </c>
      <c r="Y87" s="35"/>
    </row>
    <row r="88" spans="1:25" x14ac:dyDescent="0.35">
      <c r="A88" t="s">
        <v>109</v>
      </c>
      <c r="B88">
        <v>115</v>
      </c>
      <c r="C88" t="s">
        <v>399</v>
      </c>
      <c r="D88" t="s">
        <v>102</v>
      </c>
      <c r="E88">
        <f>SUMIFS('Solar&amp;Battery'!$AA$5:$AA$332,'Solar&amp;Battery'!$B$5:$B$332,A88)</f>
        <v>200</v>
      </c>
      <c r="F88" s="49">
        <v>21340.849609375</v>
      </c>
      <c r="G88" s="29">
        <f t="shared" si="11"/>
        <v>3048.6928013392858</v>
      </c>
      <c r="H88" s="46">
        <f t="shared" si="12"/>
        <v>6.5601886786409019E-2</v>
      </c>
      <c r="I88" s="43">
        <v>79302.515625</v>
      </c>
      <c r="J88" s="43">
        <f t="shared" si="13"/>
        <v>11328.930803571429</v>
      </c>
      <c r="K88" s="44">
        <f t="shared" si="14"/>
        <v>1.7653916637653953E-2</v>
      </c>
      <c r="L88" s="49">
        <v>48976.02734375</v>
      </c>
      <c r="M88" s="29">
        <f t="shared" si="15"/>
        <v>6996.5753348214284</v>
      </c>
      <c r="N88" s="46">
        <f t="shared" si="16"/>
        <v>2.8585413638671918E-2</v>
      </c>
      <c r="O88" s="43">
        <v>155316.84375</v>
      </c>
      <c r="P88" s="43">
        <f t="shared" si="17"/>
        <v>22188.120535714286</v>
      </c>
      <c r="Q88" s="44">
        <f t="shared" si="18"/>
        <v>9.0138324099185152E-3</v>
      </c>
      <c r="R88" s="49">
        <v>65365.93359375</v>
      </c>
      <c r="S88" s="29">
        <f t="shared" si="19"/>
        <v>9337.9905133928569</v>
      </c>
      <c r="T88" s="46">
        <f t="shared" si="20"/>
        <v>2.1417884256056306E-2</v>
      </c>
      <c r="V88" s="20">
        <f>SUMIFS(InterconnectionQueue_bySub!$AP$5:$AP$322,InterconnectionQueue_bySub!$B$5:$B$322,A88)</f>
        <v>200</v>
      </c>
      <c r="W88" s="53">
        <f>SUMIFS(InterconnectionQueue_bySub!$R$5:$R$322,InterconnectionQueue_bySub!$B$5:$B$322,A88)</f>
        <v>200</v>
      </c>
      <c r="X88" s="22">
        <f t="shared" si="21"/>
        <v>1</v>
      </c>
      <c r="Y88" s="35"/>
    </row>
    <row r="89" spans="1:25" hidden="1" x14ac:dyDescent="0.35">
      <c r="A89" t="s">
        <v>96</v>
      </c>
      <c r="B89">
        <v>230</v>
      </c>
      <c r="C89" t="s">
        <v>399</v>
      </c>
      <c r="D89" t="s">
        <v>46</v>
      </c>
      <c r="E89">
        <f>SUMIFS('Solar&amp;Battery'!$AA$5:$AA$332,'Solar&amp;Battery'!$B$5:$B$332,A89)</f>
        <v>0</v>
      </c>
      <c r="F89" s="49">
        <v>2252.442626953125</v>
      </c>
      <c r="G89" s="29">
        <f t="shared" si="11"/>
        <v>321.77751813616072</v>
      </c>
      <c r="H89" s="46">
        <f t="shared" si="12"/>
        <v>0</v>
      </c>
      <c r="I89" s="43">
        <v>18927.640625</v>
      </c>
      <c r="J89" s="43">
        <f t="shared" si="13"/>
        <v>2703.9486607142858</v>
      </c>
      <c r="K89" s="44">
        <f t="shared" si="14"/>
        <v>0</v>
      </c>
      <c r="L89" s="49">
        <v>6103.234375</v>
      </c>
      <c r="M89" s="29">
        <f t="shared" si="15"/>
        <v>871.890625</v>
      </c>
      <c r="N89" s="46">
        <f t="shared" si="16"/>
        <v>0</v>
      </c>
      <c r="O89" s="43">
        <v>47790.5</v>
      </c>
      <c r="P89" s="43">
        <f t="shared" si="17"/>
        <v>6827.2142857142853</v>
      </c>
      <c r="Q89" s="44">
        <f t="shared" si="18"/>
        <v>0</v>
      </c>
      <c r="R89" s="49">
        <v>20803.544921875</v>
      </c>
      <c r="S89" s="29">
        <f t="shared" si="19"/>
        <v>2971.9349888392858</v>
      </c>
      <c r="T89" s="46">
        <f t="shared" si="20"/>
        <v>0</v>
      </c>
      <c r="V89" s="20">
        <f>SUMIFS(InterconnectionQueue_bySub!$AP$5:$AP$322,InterconnectionQueue_bySub!$B$5:$B$322,A89)</f>
        <v>0</v>
      </c>
      <c r="W89" s="53">
        <f>SUMIFS(InterconnectionQueue_bySub!$R$5:$R$322,InterconnectionQueue_bySub!$B$5:$B$322,A89)</f>
        <v>0</v>
      </c>
      <c r="X89" s="22">
        <f t="shared" si="21"/>
        <v>1</v>
      </c>
      <c r="Y89" s="35"/>
    </row>
    <row r="90" spans="1:25" hidden="1" x14ac:dyDescent="0.35">
      <c r="A90" t="s">
        <v>245</v>
      </c>
      <c r="B90">
        <v>115</v>
      </c>
      <c r="C90" t="s">
        <v>398</v>
      </c>
      <c r="D90" t="s">
        <v>216</v>
      </c>
      <c r="E90">
        <f>SUMIFS('Solar&amp;Battery'!$AA$5:$AA$332,'Solar&amp;Battery'!$B$5:$B$332,A90)</f>
        <v>0</v>
      </c>
      <c r="F90" s="49">
        <v>7454.0927734375</v>
      </c>
      <c r="G90" s="29">
        <f t="shared" si="11"/>
        <v>1064.8703962053571</v>
      </c>
      <c r="H90" s="46">
        <f t="shared" si="12"/>
        <v>0</v>
      </c>
      <c r="I90" s="43">
        <v>154864.4375</v>
      </c>
      <c r="J90" s="43">
        <f t="shared" si="13"/>
        <v>22123.491071428572</v>
      </c>
      <c r="K90" s="44">
        <f t="shared" si="14"/>
        <v>0</v>
      </c>
      <c r="L90" s="49">
        <v>40164.09765625</v>
      </c>
      <c r="M90" s="29">
        <f t="shared" si="15"/>
        <v>5737.7282366071431</v>
      </c>
      <c r="N90" s="46">
        <f t="shared" si="16"/>
        <v>0</v>
      </c>
      <c r="O90" s="43">
        <v>330525.25</v>
      </c>
      <c r="P90" s="43">
        <f t="shared" si="17"/>
        <v>47217.892857142855</v>
      </c>
      <c r="Q90" s="44">
        <f t="shared" si="18"/>
        <v>0</v>
      </c>
      <c r="R90" s="49">
        <v>60466.73828125</v>
      </c>
      <c r="S90" s="29">
        <f t="shared" si="19"/>
        <v>8638.10546875</v>
      </c>
      <c r="T90" s="46">
        <f t="shared" si="20"/>
        <v>0</v>
      </c>
      <c r="V90" s="20">
        <f>SUMIFS(InterconnectionQueue_bySub!$AP$5:$AP$322,InterconnectionQueue_bySub!$B$5:$B$322,A90)</f>
        <v>0</v>
      </c>
      <c r="W90" s="53">
        <f>SUMIFS(InterconnectionQueue_bySub!$R$5:$R$322,InterconnectionQueue_bySub!$B$5:$B$322,A90)</f>
        <v>0</v>
      </c>
      <c r="X90" s="22">
        <f t="shared" si="21"/>
        <v>1</v>
      </c>
      <c r="Y90" s="35"/>
    </row>
    <row r="91" spans="1:25" x14ac:dyDescent="0.35">
      <c r="A91" t="s">
        <v>152</v>
      </c>
      <c r="B91">
        <v>115</v>
      </c>
      <c r="C91" t="s">
        <v>398</v>
      </c>
      <c r="D91" t="s">
        <v>111</v>
      </c>
      <c r="E91">
        <f>SUMIFS('Solar&amp;Battery'!$AA$5:$AA$332,'Solar&amp;Battery'!$B$5:$B$332,A91)</f>
        <v>56</v>
      </c>
      <c r="F91" s="49">
        <v>16732.783203125</v>
      </c>
      <c r="G91" s="29">
        <f t="shared" si="11"/>
        <v>2390.3976004464284</v>
      </c>
      <c r="H91" s="46">
        <f t="shared" si="12"/>
        <v>2.3427065016105059E-2</v>
      </c>
      <c r="I91" s="43">
        <v>158394.421875</v>
      </c>
      <c r="J91" s="43">
        <f t="shared" si="13"/>
        <v>22627.774553571428</v>
      </c>
      <c r="K91" s="44">
        <f t="shared" si="14"/>
        <v>2.474834627126922E-3</v>
      </c>
      <c r="L91" s="49">
        <v>42169.5625</v>
      </c>
      <c r="M91" s="29">
        <f t="shared" si="15"/>
        <v>6024.2232142857147</v>
      </c>
      <c r="N91" s="46">
        <f t="shared" si="16"/>
        <v>9.2958042901203908E-3</v>
      </c>
      <c r="O91" s="43">
        <v>328603.4375</v>
      </c>
      <c r="P91" s="43">
        <f t="shared" si="17"/>
        <v>46943.348214285717</v>
      </c>
      <c r="Q91" s="44">
        <f t="shared" si="18"/>
        <v>1.1929272651020274E-3</v>
      </c>
      <c r="R91" s="49">
        <v>79385.7109375</v>
      </c>
      <c r="S91" s="29">
        <f t="shared" si="19"/>
        <v>11340.815848214286</v>
      </c>
      <c r="T91" s="46">
        <f t="shared" si="20"/>
        <v>4.9379163500673281E-3</v>
      </c>
      <c r="V91" s="20">
        <f>SUMIFS(InterconnectionQueue_bySub!$AP$5:$AP$322,InterconnectionQueue_bySub!$B$5:$B$322,A91)</f>
        <v>55</v>
      </c>
      <c r="W91" s="53">
        <f>SUMIFS(InterconnectionQueue_bySub!$R$5:$R$322,InterconnectionQueue_bySub!$B$5:$B$322,A91)</f>
        <v>155</v>
      </c>
      <c r="X91" s="22">
        <f t="shared" si="21"/>
        <v>2</v>
      </c>
      <c r="Y91" s="35"/>
    </row>
    <row r="92" spans="1:25" x14ac:dyDescent="0.35">
      <c r="A92" t="s">
        <v>205</v>
      </c>
      <c r="B92">
        <v>230</v>
      </c>
      <c r="C92" t="s">
        <v>398</v>
      </c>
      <c r="D92" t="s">
        <v>111</v>
      </c>
      <c r="E92">
        <f>SUMIFS('Solar&amp;Battery'!$AA$5:$AA$332,'Solar&amp;Battery'!$B$5:$B$332,A92)</f>
        <v>500</v>
      </c>
      <c r="F92" s="49">
        <v>20488.7265625</v>
      </c>
      <c r="G92" s="29">
        <f t="shared" si="11"/>
        <v>2926.9609375</v>
      </c>
      <c r="H92" s="46">
        <f t="shared" si="12"/>
        <v>0.17082564840344747</v>
      </c>
      <c r="I92" s="43">
        <v>121647.046875</v>
      </c>
      <c r="J92" s="43">
        <f t="shared" si="13"/>
        <v>17378.149553571428</v>
      </c>
      <c r="K92" s="44">
        <f t="shared" si="14"/>
        <v>2.8771762980785473E-2</v>
      </c>
      <c r="L92" s="49">
        <v>44192.12890625</v>
      </c>
      <c r="M92" s="29">
        <f t="shared" si="15"/>
        <v>6313.1612723214284</v>
      </c>
      <c r="N92" s="46">
        <f t="shared" si="16"/>
        <v>7.9199624155355017E-2</v>
      </c>
      <c r="O92" s="43">
        <v>282177.6875</v>
      </c>
      <c r="P92" s="43">
        <f t="shared" si="17"/>
        <v>40311.098214285717</v>
      </c>
      <c r="Q92" s="44">
        <f t="shared" si="18"/>
        <v>1.2403532082953935E-2</v>
      </c>
      <c r="R92" s="49">
        <v>113034.5546875</v>
      </c>
      <c r="S92" s="29">
        <f t="shared" si="19"/>
        <v>16147.793526785714</v>
      </c>
      <c r="T92" s="46">
        <f t="shared" si="20"/>
        <v>3.0963982736750231E-2</v>
      </c>
      <c r="V92" s="20">
        <f>SUMIFS(InterconnectionQueue_bySub!$AP$5:$AP$322,InterconnectionQueue_bySub!$B$5:$B$322,A92)</f>
        <v>0</v>
      </c>
      <c r="W92" s="53">
        <f>SUMIFS(InterconnectionQueue_bySub!$R$5:$R$322,InterconnectionQueue_bySub!$B$5:$B$322,A92)</f>
        <v>150</v>
      </c>
      <c r="X92" s="22">
        <f t="shared" si="21"/>
        <v>1</v>
      </c>
      <c r="Y92" s="35"/>
    </row>
    <row r="93" spans="1:25" hidden="1" x14ac:dyDescent="0.35">
      <c r="A93" t="s">
        <v>204</v>
      </c>
      <c r="B93">
        <v>115</v>
      </c>
      <c r="C93" t="s">
        <v>398</v>
      </c>
      <c r="D93" t="s">
        <v>111</v>
      </c>
      <c r="E93">
        <f>SUMIFS('Solar&amp;Battery'!$AA$5:$AA$332,'Solar&amp;Battery'!$B$5:$B$332,A93)</f>
        <v>0</v>
      </c>
      <c r="F93" s="49">
        <v>76060.078125</v>
      </c>
      <c r="G93" s="29">
        <f t="shared" si="11"/>
        <v>10865.725446428571</v>
      </c>
      <c r="H93" s="46">
        <f t="shared" si="12"/>
        <v>0</v>
      </c>
      <c r="I93" s="43">
        <v>177917.453125</v>
      </c>
      <c r="J93" s="43">
        <f t="shared" si="13"/>
        <v>25416.779017857141</v>
      </c>
      <c r="K93" s="44">
        <f t="shared" si="14"/>
        <v>0</v>
      </c>
      <c r="L93" s="49">
        <v>138873.765625</v>
      </c>
      <c r="M93" s="29">
        <f t="shared" si="15"/>
        <v>19839.109375</v>
      </c>
      <c r="N93" s="46">
        <f t="shared" si="16"/>
        <v>0</v>
      </c>
      <c r="O93" s="43">
        <v>400777</v>
      </c>
      <c r="P93" s="43">
        <f t="shared" si="17"/>
        <v>57253.857142857145</v>
      </c>
      <c r="Q93" s="44">
        <f t="shared" si="18"/>
        <v>0</v>
      </c>
      <c r="R93" s="49">
        <v>205285.3125</v>
      </c>
      <c r="S93" s="29">
        <f t="shared" si="19"/>
        <v>29326.473214285714</v>
      </c>
      <c r="T93" s="46">
        <f t="shared" si="20"/>
        <v>0</v>
      </c>
      <c r="V93" s="20">
        <f>SUMIFS(InterconnectionQueue_bySub!$AP$5:$AP$322,InterconnectionQueue_bySub!$B$5:$B$322,A93)</f>
        <v>0</v>
      </c>
      <c r="W93" s="53">
        <f>SUMIFS(InterconnectionQueue_bySub!$R$5:$R$322,InterconnectionQueue_bySub!$B$5:$B$322,A93)</f>
        <v>150</v>
      </c>
      <c r="X93" s="22">
        <f t="shared" si="21"/>
        <v>2</v>
      </c>
      <c r="Y93" s="35"/>
    </row>
    <row r="94" spans="1:25" hidden="1" x14ac:dyDescent="0.35">
      <c r="A94" t="s">
        <v>63</v>
      </c>
      <c r="B94">
        <v>230</v>
      </c>
      <c r="C94" t="s">
        <v>399</v>
      </c>
      <c r="D94" t="s">
        <v>46</v>
      </c>
      <c r="E94">
        <f>SUMIFS('Solar&amp;Battery'!$AA$5:$AA$332,'Solar&amp;Battery'!$B$5:$B$332,A94)</f>
        <v>0</v>
      </c>
      <c r="F94" s="49">
        <v>2146.232177734375</v>
      </c>
      <c r="G94" s="29">
        <f t="shared" si="11"/>
        <v>306.60459681919644</v>
      </c>
      <c r="H94" s="46">
        <f t="shared" si="12"/>
        <v>0</v>
      </c>
      <c r="I94" s="43">
        <v>5579.49267578125</v>
      </c>
      <c r="J94" s="43">
        <f t="shared" si="13"/>
        <v>797.07038225446433</v>
      </c>
      <c r="K94" s="44">
        <f t="shared" si="14"/>
        <v>0</v>
      </c>
      <c r="L94" s="49">
        <v>2301.919677734375</v>
      </c>
      <c r="M94" s="29">
        <f t="shared" si="15"/>
        <v>328.84566824776783</v>
      </c>
      <c r="N94" s="46">
        <f t="shared" si="16"/>
        <v>0</v>
      </c>
      <c r="O94" s="43">
        <v>7136.9111328125</v>
      </c>
      <c r="P94" s="43">
        <f t="shared" si="17"/>
        <v>1019.5587332589286</v>
      </c>
      <c r="Q94" s="44">
        <f t="shared" si="18"/>
        <v>0</v>
      </c>
      <c r="R94" s="49">
        <v>2386.617431640625</v>
      </c>
      <c r="S94" s="29">
        <f t="shared" si="19"/>
        <v>340.94534737723217</v>
      </c>
      <c r="T94" s="46">
        <f t="shared" si="20"/>
        <v>0</v>
      </c>
      <c r="V94" s="20">
        <f>SUMIFS(InterconnectionQueue_bySub!$AP$5:$AP$322,InterconnectionQueue_bySub!$B$5:$B$322,A94)</f>
        <v>0</v>
      </c>
      <c r="W94" s="53">
        <f>SUMIFS(InterconnectionQueue_bySub!$R$5:$R$322,InterconnectionQueue_bySub!$B$5:$B$322,A94)</f>
        <v>0</v>
      </c>
      <c r="X94" s="22">
        <f t="shared" si="21"/>
        <v>1</v>
      </c>
      <c r="Y94" s="35"/>
    </row>
    <row r="95" spans="1:25" x14ac:dyDescent="0.35">
      <c r="A95" t="s">
        <v>44</v>
      </c>
      <c r="B95">
        <v>500</v>
      </c>
      <c r="C95" t="s">
        <v>400</v>
      </c>
      <c r="D95" t="s">
        <v>424</v>
      </c>
      <c r="E95">
        <f>SUMIFS('Solar&amp;Battery'!$AA$5:$AA$332,'Solar&amp;Battery'!$B$5:$B$332,A95)</f>
        <v>900</v>
      </c>
      <c r="F95" s="49">
        <v>32843</v>
      </c>
      <c r="G95" s="29">
        <f t="shared" si="11"/>
        <v>4691.8571428571431</v>
      </c>
      <c r="H95" s="46">
        <f t="shared" si="12"/>
        <v>0.19182169716530156</v>
      </c>
      <c r="I95" s="43">
        <v>55547</v>
      </c>
      <c r="J95" s="43">
        <f t="shared" si="13"/>
        <v>7935.2857142857147</v>
      </c>
      <c r="K95" s="44">
        <f t="shared" si="14"/>
        <v>0.11341746628980863</v>
      </c>
      <c r="L95" s="49"/>
      <c r="M95" s="29">
        <f t="shared" si="15"/>
        <v>0</v>
      </c>
      <c r="N95" s="46" t="e">
        <f t="shared" si="16"/>
        <v>#DIV/0!</v>
      </c>
      <c r="O95" s="43"/>
      <c r="P95" s="43">
        <f t="shared" si="17"/>
        <v>0</v>
      </c>
      <c r="Q95" s="44" t="e">
        <f t="shared" si="18"/>
        <v>#DIV/0!</v>
      </c>
      <c r="R95" s="49"/>
      <c r="S95" s="29">
        <f t="shared" si="19"/>
        <v>0</v>
      </c>
      <c r="T95" s="46" t="e">
        <f t="shared" si="20"/>
        <v>#DIV/0!</v>
      </c>
      <c r="V95" s="20">
        <f>SUMIFS(InterconnectionQueue_bySub!$AP$5:$AP$322,InterconnectionQueue_bySub!$B$5:$B$322,A95)</f>
        <v>1315</v>
      </c>
      <c r="W95" s="53">
        <f>SUMIFS(InterconnectionQueue_bySub!$R$5:$R$322,InterconnectionQueue_bySub!$B$5:$B$322,A95)</f>
        <v>1315</v>
      </c>
      <c r="X95" s="22">
        <f t="shared" si="21"/>
        <v>3</v>
      </c>
      <c r="Y95" s="35"/>
    </row>
    <row r="96" spans="1:25" hidden="1" x14ac:dyDescent="0.35">
      <c r="A96" t="s">
        <v>185</v>
      </c>
      <c r="B96">
        <v>115</v>
      </c>
      <c r="C96" t="s">
        <v>398</v>
      </c>
      <c r="D96" t="s">
        <v>111</v>
      </c>
      <c r="E96">
        <f>SUMIFS('Solar&amp;Battery'!$AA$5:$AA$332,'Solar&amp;Battery'!$B$5:$B$332,A96)</f>
        <v>0</v>
      </c>
      <c r="F96" s="49">
        <v>85614.21875</v>
      </c>
      <c r="G96" s="29">
        <f t="shared" si="11"/>
        <v>12230.602678571429</v>
      </c>
      <c r="H96" s="46">
        <f t="shared" si="12"/>
        <v>0</v>
      </c>
      <c r="I96" s="43">
        <v>187680.484375</v>
      </c>
      <c r="J96" s="43">
        <f t="shared" si="13"/>
        <v>26811.497767857141</v>
      </c>
      <c r="K96" s="44">
        <f t="shared" si="14"/>
        <v>0</v>
      </c>
      <c r="L96" s="49">
        <v>124151.046875</v>
      </c>
      <c r="M96" s="29">
        <f t="shared" si="15"/>
        <v>17735.863839285714</v>
      </c>
      <c r="N96" s="46">
        <f t="shared" si="16"/>
        <v>0</v>
      </c>
      <c r="O96" s="43">
        <v>390772.3125</v>
      </c>
      <c r="P96" s="43">
        <f t="shared" si="17"/>
        <v>55824.616071428572</v>
      </c>
      <c r="Q96" s="44">
        <f t="shared" si="18"/>
        <v>0</v>
      </c>
      <c r="R96" s="49">
        <v>207334.4375</v>
      </c>
      <c r="S96" s="29">
        <f t="shared" si="19"/>
        <v>29619.205357142859</v>
      </c>
      <c r="T96" s="46">
        <f t="shared" si="20"/>
        <v>0</v>
      </c>
      <c r="V96" s="20">
        <f>SUMIFS(InterconnectionQueue_bySub!$AP$5:$AP$322,InterconnectionQueue_bySub!$B$5:$B$322,A96)</f>
        <v>0</v>
      </c>
      <c r="W96" s="53">
        <f>SUMIFS(InterconnectionQueue_bySub!$R$5:$R$322,InterconnectionQueue_bySub!$B$5:$B$322,A96)</f>
        <v>125</v>
      </c>
      <c r="X96" s="22">
        <f t="shared" si="21"/>
        <v>2</v>
      </c>
      <c r="Y96" s="35"/>
    </row>
    <row r="97" spans="1:25" hidden="1" x14ac:dyDescent="0.35">
      <c r="A97" t="s">
        <v>377</v>
      </c>
      <c r="B97">
        <v>500</v>
      </c>
      <c r="C97" t="s">
        <v>398</v>
      </c>
      <c r="D97" t="s">
        <v>111</v>
      </c>
      <c r="E97">
        <f>SUMIFS('Solar&amp;Battery'!$AA$5:$AA$332,'Solar&amp;Battery'!$B$5:$B$332,A97)</f>
        <v>0</v>
      </c>
      <c r="F97" s="49">
        <v>14133.955078125</v>
      </c>
      <c r="G97" s="29">
        <f t="shared" si="11"/>
        <v>2019.1364397321429</v>
      </c>
      <c r="H97" s="46">
        <f t="shared" si="12"/>
        <v>0</v>
      </c>
      <c r="I97" s="43">
        <v>63410.3515625</v>
      </c>
      <c r="J97" s="43">
        <f t="shared" si="13"/>
        <v>9058.6216517857138</v>
      </c>
      <c r="K97" s="44">
        <f t="shared" si="14"/>
        <v>0</v>
      </c>
      <c r="L97" s="49">
        <v>19840.158203125</v>
      </c>
      <c r="M97" s="29">
        <f t="shared" si="15"/>
        <v>2834.3083147321427</v>
      </c>
      <c r="N97" s="46">
        <f t="shared" si="16"/>
        <v>0</v>
      </c>
      <c r="O97" s="43">
        <v>125226.2109375</v>
      </c>
      <c r="P97" s="43">
        <f t="shared" si="17"/>
        <v>17889.458705357141</v>
      </c>
      <c r="Q97" s="44">
        <f t="shared" si="18"/>
        <v>0</v>
      </c>
      <c r="R97" s="49">
        <v>45725.77734375</v>
      </c>
      <c r="S97" s="29">
        <f t="shared" si="19"/>
        <v>6532.25390625</v>
      </c>
      <c r="T97" s="46">
        <f t="shared" si="20"/>
        <v>0</v>
      </c>
      <c r="V97" s="20">
        <f>SUMIFS(InterconnectionQueue_bySub!$AP$5:$AP$322,InterconnectionQueue_bySub!$B$5:$B$322,A97)</f>
        <v>0</v>
      </c>
      <c r="W97" s="53">
        <f>SUMIFS(InterconnectionQueue_bySub!$R$5:$R$322,InterconnectionQueue_bySub!$B$5:$B$322,A97)</f>
        <v>110</v>
      </c>
      <c r="X97" s="22">
        <f t="shared" si="21"/>
        <v>2</v>
      </c>
      <c r="Y97" s="35"/>
    </row>
    <row r="98" spans="1:25" hidden="1" x14ac:dyDescent="0.35">
      <c r="A98" t="s">
        <v>264</v>
      </c>
      <c r="B98">
        <v>115</v>
      </c>
      <c r="C98" t="s">
        <v>398</v>
      </c>
      <c r="D98" t="s">
        <v>216</v>
      </c>
      <c r="E98">
        <f>SUMIFS('Solar&amp;Battery'!$AA$5:$AA$332,'Solar&amp;Battery'!$B$5:$B$332,A98)</f>
        <v>0</v>
      </c>
      <c r="F98" s="49">
        <v>11692.4755859375</v>
      </c>
      <c r="G98" s="29">
        <f t="shared" si="11"/>
        <v>1670.3536551339287</v>
      </c>
      <c r="H98" s="46">
        <f t="shared" si="12"/>
        <v>0</v>
      </c>
      <c r="I98" s="43">
        <v>104987.0703125</v>
      </c>
      <c r="J98" s="43">
        <f t="shared" si="13"/>
        <v>14998.152901785714</v>
      </c>
      <c r="K98" s="44">
        <f t="shared" si="14"/>
        <v>0</v>
      </c>
      <c r="L98" s="49">
        <v>23714.298828125</v>
      </c>
      <c r="M98" s="29">
        <f t="shared" si="15"/>
        <v>3387.7569754464284</v>
      </c>
      <c r="N98" s="46">
        <f t="shared" si="16"/>
        <v>0</v>
      </c>
      <c r="O98" s="43">
        <v>198925.6875</v>
      </c>
      <c r="P98" s="43">
        <f t="shared" si="17"/>
        <v>28417.955357142859</v>
      </c>
      <c r="Q98" s="44">
        <f t="shared" si="18"/>
        <v>0</v>
      </c>
      <c r="R98" s="49">
        <v>41755.9921875</v>
      </c>
      <c r="S98" s="29">
        <f t="shared" si="19"/>
        <v>5965.1417410714284</v>
      </c>
      <c r="T98" s="46">
        <f t="shared" si="20"/>
        <v>0</v>
      </c>
      <c r="V98" s="20">
        <f>SUMIFS(InterconnectionQueue_bySub!$AP$5:$AP$322,InterconnectionQueue_bySub!$B$5:$B$322,A98)</f>
        <v>0</v>
      </c>
      <c r="W98" s="53">
        <f>SUMIFS(InterconnectionQueue_bySub!$R$5:$R$322,InterconnectionQueue_bySub!$B$5:$B$322,A98)</f>
        <v>0</v>
      </c>
      <c r="X98" s="22">
        <f t="shared" si="21"/>
        <v>1</v>
      </c>
      <c r="Y98" s="35"/>
    </row>
    <row r="99" spans="1:25" x14ac:dyDescent="0.35">
      <c r="A99" t="s">
        <v>406</v>
      </c>
      <c r="B99">
        <v>230</v>
      </c>
      <c r="C99" t="s">
        <v>403</v>
      </c>
      <c r="D99" t="s">
        <v>25</v>
      </c>
      <c r="E99">
        <f>SUMIFS('Solar&amp;Battery'!$AA$5:$AA$332,'Solar&amp;Battery'!$B$5:$B$332,A99)</f>
        <v>500</v>
      </c>
      <c r="F99" s="49">
        <v>10926.8427734375</v>
      </c>
      <c r="G99" s="29">
        <f t="shared" si="11"/>
        <v>1560.9775390625</v>
      </c>
      <c r="H99" s="46">
        <f t="shared" si="12"/>
        <v>0.32031210410643873</v>
      </c>
      <c r="I99" s="43">
        <v>85104.5625</v>
      </c>
      <c r="J99" s="43">
        <f t="shared" si="13"/>
        <v>12157.794642857143</v>
      </c>
      <c r="K99" s="44">
        <f t="shared" si="14"/>
        <v>4.1125879708270634E-2</v>
      </c>
      <c r="L99" s="49">
        <v>26795.837890625</v>
      </c>
      <c r="M99" s="29">
        <f t="shared" si="15"/>
        <v>3827.9768415178573</v>
      </c>
      <c r="N99" s="46">
        <f t="shared" si="16"/>
        <v>0.13061730013020181</v>
      </c>
      <c r="O99" s="43">
        <v>160681.8125</v>
      </c>
      <c r="P99" s="43">
        <f t="shared" si="17"/>
        <v>22954.544642857141</v>
      </c>
      <c r="Q99" s="44">
        <f t="shared" si="18"/>
        <v>2.1782178988054422E-2</v>
      </c>
      <c r="R99" s="49">
        <v>53529.1640625</v>
      </c>
      <c r="S99" s="29">
        <f t="shared" si="19"/>
        <v>7647.0234375</v>
      </c>
      <c r="T99" s="46">
        <f t="shared" si="20"/>
        <v>6.5384917947036172E-2</v>
      </c>
      <c r="V99" s="20">
        <f>SUMIFS(InterconnectionQueue_bySub!$AP$5:$AP$322,InterconnectionQueue_bySub!$B$5:$B$322,A99)</f>
        <v>0</v>
      </c>
      <c r="W99" s="53">
        <f>SUMIFS(InterconnectionQueue_bySub!$R$5:$R$322,InterconnectionQueue_bySub!$B$5:$B$322,A99)</f>
        <v>0</v>
      </c>
      <c r="X99" s="22">
        <f t="shared" si="21"/>
        <v>1</v>
      </c>
      <c r="Y99" s="35"/>
    </row>
    <row r="100" spans="1:25" x14ac:dyDescent="0.35">
      <c r="A100" t="s">
        <v>119</v>
      </c>
      <c r="B100">
        <v>230</v>
      </c>
      <c r="C100" t="s">
        <v>399</v>
      </c>
      <c r="D100" t="s">
        <v>113</v>
      </c>
      <c r="E100">
        <f>SUMIFS('Solar&amp;Battery'!$AA$5:$AA$332,'Solar&amp;Battery'!$B$5:$B$332,A100)</f>
        <v>106.875</v>
      </c>
      <c r="F100" s="49">
        <v>1574.911743164062</v>
      </c>
      <c r="G100" s="29">
        <f t="shared" si="11"/>
        <v>224.9873918805803</v>
      </c>
      <c r="H100" s="46">
        <f t="shared" si="12"/>
        <v>0.47502661863260115</v>
      </c>
      <c r="I100" s="43">
        <v>78944.1875</v>
      </c>
      <c r="J100" s="43">
        <f t="shared" si="13"/>
        <v>11277.741071428571</v>
      </c>
      <c r="K100" s="44">
        <f t="shared" si="14"/>
        <v>9.4766318292907898E-3</v>
      </c>
      <c r="L100" s="49">
        <v>3478.795654296875</v>
      </c>
      <c r="M100" s="29">
        <f t="shared" si="15"/>
        <v>496.97080775669644</v>
      </c>
      <c r="N100" s="46">
        <f t="shared" si="16"/>
        <v>0.21505287298952</v>
      </c>
      <c r="O100" s="43">
        <v>181144.34375</v>
      </c>
      <c r="P100" s="43">
        <f t="shared" si="17"/>
        <v>25877.763392857141</v>
      </c>
      <c r="Q100" s="44">
        <f t="shared" si="18"/>
        <v>4.1299937084013976E-3</v>
      </c>
      <c r="R100" s="49">
        <v>29032.029296875</v>
      </c>
      <c r="S100" s="29">
        <f t="shared" si="19"/>
        <v>4147.4327566964284</v>
      </c>
      <c r="T100" s="46">
        <f t="shared" si="20"/>
        <v>2.5768953053534153E-2</v>
      </c>
      <c r="V100" s="20">
        <f>SUMIFS(InterconnectionQueue_bySub!$AP$5:$AP$322,InterconnectionQueue_bySub!$B$5:$B$322,A100)</f>
        <v>105.2</v>
      </c>
      <c r="W100" s="53">
        <f>SUMIFS(InterconnectionQueue_bySub!$R$5:$R$322,InterconnectionQueue_bySub!$B$5:$B$322,A100)</f>
        <v>105.2</v>
      </c>
      <c r="X100" s="22">
        <f t="shared" si="21"/>
        <v>1</v>
      </c>
      <c r="Y100" s="35"/>
    </row>
    <row r="101" spans="1:25" hidden="1" x14ac:dyDescent="0.35">
      <c r="A101" t="s">
        <v>68</v>
      </c>
      <c r="B101">
        <v>230</v>
      </c>
      <c r="C101" t="s">
        <v>399</v>
      </c>
      <c r="D101" t="s">
        <v>46</v>
      </c>
      <c r="E101">
        <f>SUMIFS('Solar&amp;Battery'!$AA$5:$AA$332,'Solar&amp;Battery'!$B$5:$B$332,A101)</f>
        <v>0</v>
      </c>
      <c r="F101" s="49">
        <v>2145.066162109375</v>
      </c>
      <c r="G101" s="29">
        <f t="shared" si="11"/>
        <v>306.43802315848217</v>
      </c>
      <c r="H101" s="46">
        <f t="shared" si="12"/>
        <v>0</v>
      </c>
      <c r="I101" s="43">
        <v>5364.30419921875</v>
      </c>
      <c r="J101" s="43">
        <f t="shared" si="13"/>
        <v>766.32917131696433</v>
      </c>
      <c r="K101" s="44">
        <f t="shared" si="14"/>
        <v>0</v>
      </c>
      <c r="L101" s="49">
        <v>2290.85400390625</v>
      </c>
      <c r="M101" s="29">
        <f t="shared" si="15"/>
        <v>327.26485770089283</v>
      </c>
      <c r="N101" s="46">
        <f t="shared" si="16"/>
        <v>0</v>
      </c>
      <c r="O101" s="43">
        <v>6288.43115234375</v>
      </c>
      <c r="P101" s="43">
        <f t="shared" si="17"/>
        <v>898.34730747767856</v>
      </c>
      <c r="Q101" s="44">
        <f t="shared" si="18"/>
        <v>0</v>
      </c>
      <c r="R101" s="49">
        <v>2382.1474609375</v>
      </c>
      <c r="S101" s="29">
        <f t="shared" si="19"/>
        <v>340.30678013392856</v>
      </c>
      <c r="T101" s="46">
        <f t="shared" si="20"/>
        <v>0</v>
      </c>
      <c r="V101" s="20">
        <f>SUMIFS(InterconnectionQueue_bySub!$AP$5:$AP$322,InterconnectionQueue_bySub!$B$5:$B$322,A101)</f>
        <v>0</v>
      </c>
      <c r="W101" s="53">
        <f>SUMIFS(InterconnectionQueue_bySub!$R$5:$R$322,InterconnectionQueue_bySub!$B$5:$B$322,A101)</f>
        <v>0</v>
      </c>
      <c r="X101" s="22">
        <f t="shared" si="21"/>
        <v>1</v>
      </c>
      <c r="Y101" s="35"/>
    </row>
    <row r="102" spans="1:25" hidden="1" x14ac:dyDescent="0.35">
      <c r="A102" t="s">
        <v>271</v>
      </c>
      <c r="B102">
        <v>115</v>
      </c>
      <c r="C102" t="s">
        <v>398</v>
      </c>
      <c r="D102" t="s">
        <v>216</v>
      </c>
      <c r="E102">
        <f>SUMIFS('Solar&amp;Battery'!$AA$5:$AA$332,'Solar&amp;Battery'!$B$5:$B$332,A102)</f>
        <v>0</v>
      </c>
      <c r="F102" s="49">
        <v>6271.1748046875</v>
      </c>
      <c r="G102" s="29">
        <f t="shared" si="11"/>
        <v>895.88211495535711</v>
      </c>
      <c r="H102" s="46">
        <f t="shared" si="12"/>
        <v>0</v>
      </c>
      <c r="I102" s="43">
        <v>145139.390625</v>
      </c>
      <c r="J102" s="43">
        <f t="shared" si="13"/>
        <v>20734.198660714286</v>
      </c>
      <c r="K102" s="44">
        <f t="shared" si="14"/>
        <v>0</v>
      </c>
      <c r="L102" s="49">
        <v>24344.09765625</v>
      </c>
      <c r="M102" s="29">
        <f t="shared" si="15"/>
        <v>3477.7282366071427</v>
      </c>
      <c r="N102" s="46">
        <f t="shared" si="16"/>
        <v>0</v>
      </c>
      <c r="O102" s="43">
        <v>274869.6875</v>
      </c>
      <c r="P102" s="43">
        <f t="shared" si="17"/>
        <v>39267.098214285717</v>
      </c>
      <c r="Q102" s="44">
        <f t="shared" si="18"/>
        <v>0</v>
      </c>
      <c r="R102" s="49">
        <v>56461.9296875</v>
      </c>
      <c r="S102" s="29">
        <f t="shared" si="19"/>
        <v>8065.9899553571431</v>
      </c>
      <c r="T102" s="46">
        <f t="shared" si="20"/>
        <v>0</v>
      </c>
      <c r="V102" s="20">
        <f>SUMIFS(InterconnectionQueue_bySub!$AP$5:$AP$322,InterconnectionQueue_bySub!$B$5:$B$322,A102)</f>
        <v>0</v>
      </c>
      <c r="W102" s="53">
        <f>SUMIFS(InterconnectionQueue_bySub!$R$5:$R$322,InterconnectionQueue_bySub!$B$5:$B$322,A102)</f>
        <v>0</v>
      </c>
      <c r="X102" s="22">
        <f t="shared" si="21"/>
        <v>1</v>
      </c>
      <c r="Y102" s="35"/>
    </row>
    <row r="103" spans="1:25" x14ac:dyDescent="0.35">
      <c r="A103" t="s">
        <v>37</v>
      </c>
      <c r="B103">
        <v>500</v>
      </c>
      <c r="C103" t="s">
        <v>400</v>
      </c>
      <c r="D103" t="s">
        <v>424</v>
      </c>
      <c r="E103">
        <f>SUMIFS('Solar&amp;Battery'!$AA$5:$AA$332,'Solar&amp;Battery'!$B$5:$B$332,A103)</f>
        <v>2100</v>
      </c>
      <c r="F103" s="49">
        <v>130271</v>
      </c>
      <c r="G103" s="29">
        <f t="shared" si="11"/>
        <v>18610.142857142859</v>
      </c>
      <c r="H103" s="46">
        <f t="shared" si="12"/>
        <v>0.11284169155069047</v>
      </c>
      <c r="I103" s="43">
        <v>140690</v>
      </c>
      <c r="J103" s="43">
        <f t="shared" si="13"/>
        <v>20098.571428571428</v>
      </c>
      <c r="K103" s="44">
        <f t="shared" si="14"/>
        <v>0.10448503802686758</v>
      </c>
      <c r="L103" s="49"/>
      <c r="M103" s="29">
        <f t="shared" si="15"/>
        <v>0</v>
      </c>
      <c r="N103" s="46" t="e">
        <f t="shared" si="16"/>
        <v>#DIV/0!</v>
      </c>
      <c r="O103" s="43"/>
      <c r="P103" s="43">
        <f t="shared" si="17"/>
        <v>0</v>
      </c>
      <c r="Q103" s="44" t="e">
        <f t="shared" si="18"/>
        <v>#DIV/0!</v>
      </c>
      <c r="R103" s="49"/>
      <c r="S103" s="29">
        <f t="shared" si="19"/>
        <v>0</v>
      </c>
      <c r="T103" s="46" t="e">
        <f t="shared" si="20"/>
        <v>#DIV/0!</v>
      </c>
      <c r="V103" s="20">
        <f>SUMIFS(InterconnectionQueue_bySub!$AP$5:$AP$322,InterconnectionQueue_bySub!$B$5:$B$322,A103)</f>
        <v>1770</v>
      </c>
      <c r="W103" s="53">
        <f>SUMIFS(InterconnectionQueue_bySub!$R$5:$R$322,InterconnectionQueue_bySub!$B$5:$B$322,A103)</f>
        <v>3070</v>
      </c>
      <c r="X103" s="22">
        <f t="shared" si="21"/>
        <v>2</v>
      </c>
      <c r="Y103" s="35"/>
    </row>
    <row r="104" spans="1:25" hidden="1" x14ac:dyDescent="0.35">
      <c r="A104" t="s">
        <v>282</v>
      </c>
      <c r="B104">
        <v>115</v>
      </c>
      <c r="C104" t="s">
        <v>398</v>
      </c>
      <c r="D104" t="s">
        <v>216</v>
      </c>
      <c r="E104">
        <f>SUMIFS('Solar&amp;Battery'!$AA$5:$AA$332,'Solar&amp;Battery'!$B$5:$B$332,A104)</f>
        <v>0</v>
      </c>
      <c r="F104" s="49">
        <v>8899.390625</v>
      </c>
      <c r="G104" s="29">
        <f t="shared" si="11"/>
        <v>1271.3415178571429</v>
      </c>
      <c r="H104" s="46">
        <f t="shared" si="12"/>
        <v>0</v>
      </c>
      <c r="I104" s="43">
        <v>68021.6796875</v>
      </c>
      <c r="J104" s="43">
        <f t="shared" si="13"/>
        <v>9717.3828125</v>
      </c>
      <c r="K104" s="44">
        <f t="shared" si="14"/>
        <v>0</v>
      </c>
      <c r="L104" s="49">
        <v>24217.28125</v>
      </c>
      <c r="M104" s="29">
        <f t="shared" si="15"/>
        <v>3459.6116071428573</v>
      </c>
      <c r="N104" s="46">
        <f t="shared" si="16"/>
        <v>0</v>
      </c>
      <c r="O104" s="43">
        <v>145991.046875</v>
      </c>
      <c r="P104" s="43">
        <f t="shared" si="17"/>
        <v>20855.863839285714</v>
      </c>
      <c r="Q104" s="44">
        <f t="shared" si="18"/>
        <v>0</v>
      </c>
      <c r="R104" s="49">
        <v>52178.61328125</v>
      </c>
      <c r="S104" s="29">
        <f t="shared" si="19"/>
        <v>7454.0876116071431</v>
      </c>
      <c r="T104" s="46">
        <f t="shared" si="20"/>
        <v>0</v>
      </c>
      <c r="V104" s="20">
        <f>SUMIFS(InterconnectionQueue_bySub!$AP$5:$AP$322,InterconnectionQueue_bySub!$B$5:$B$322,A104)</f>
        <v>0</v>
      </c>
      <c r="W104" s="53">
        <f>SUMIFS(InterconnectionQueue_bySub!$R$5:$R$322,InterconnectionQueue_bySub!$B$5:$B$322,A104)</f>
        <v>0</v>
      </c>
      <c r="X104" s="22">
        <f t="shared" si="21"/>
        <v>1</v>
      </c>
      <c r="Y104" s="35"/>
    </row>
    <row r="105" spans="1:25" hidden="1" x14ac:dyDescent="0.35">
      <c r="A105" t="s">
        <v>369</v>
      </c>
      <c r="B105">
        <v>230</v>
      </c>
      <c r="C105" t="s">
        <v>399</v>
      </c>
      <c r="D105" t="s">
        <v>46</v>
      </c>
      <c r="E105">
        <f>SUMIFS('Solar&amp;Battery'!$AA$5:$AA$332,'Solar&amp;Battery'!$B$5:$B$332,A105)</f>
        <v>0</v>
      </c>
      <c r="F105" s="49">
        <v>186.0605163574219</v>
      </c>
      <c r="G105" s="29">
        <f t="shared" si="11"/>
        <v>26.580073765345986</v>
      </c>
      <c r="H105" s="46">
        <f t="shared" si="12"/>
        <v>0</v>
      </c>
      <c r="I105" s="43">
        <v>5545.72509765625</v>
      </c>
      <c r="J105" s="43">
        <f t="shared" si="13"/>
        <v>792.24644252232144</v>
      </c>
      <c r="K105" s="44">
        <f t="shared" si="14"/>
        <v>0</v>
      </c>
      <c r="L105" s="49">
        <v>1273.828002929688</v>
      </c>
      <c r="M105" s="29">
        <f t="shared" si="15"/>
        <v>181.97542898995542</v>
      </c>
      <c r="N105" s="46">
        <f t="shared" si="16"/>
        <v>0</v>
      </c>
      <c r="O105" s="43">
        <v>7228.197265625</v>
      </c>
      <c r="P105" s="43">
        <f t="shared" si="17"/>
        <v>1032.599609375</v>
      </c>
      <c r="Q105" s="44">
        <f t="shared" si="18"/>
        <v>0</v>
      </c>
      <c r="R105" s="49">
        <v>2772.8115234375</v>
      </c>
      <c r="S105" s="29">
        <f t="shared" si="19"/>
        <v>396.11593191964283</v>
      </c>
      <c r="T105" s="46">
        <f t="shared" si="20"/>
        <v>0</v>
      </c>
      <c r="V105" s="20">
        <f>SUMIFS(InterconnectionQueue_bySub!$AP$5:$AP$322,InterconnectionQueue_bySub!$B$5:$B$322,A105)</f>
        <v>0</v>
      </c>
      <c r="W105" s="53">
        <f>SUMIFS(InterconnectionQueue_bySub!$R$5:$R$322,InterconnectionQueue_bySub!$B$5:$B$322,A105)</f>
        <v>0</v>
      </c>
      <c r="X105" s="22">
        <f t="shared" si="21"/>
        <v>1</v>
      </c>
      <c r="Y105" s="35"/>
    </row>
    <row r="106" spans="1:25" x14ac:dyDescent="0.35">
      <c r="A106" t="s">
        <v>41</v>
      </c>
      <c r="B106">
        <v>230</v>
      </c>
      <c r="C106" t="s">
        <v>403</v>
      </c>
      <c r="D106" t="s">
        <v>25</v>
      </c>
      <c r="E106">
        <f>SUMIFS('Solar&amp;Battery'!$AA$5:$AA$332,'Solar&amp;Battery'!$B$5:$B$332,A106)</f>
        <v>100</v>
      </c>
      <c r="F106" s="49">
        <v>28465.53515625</v>
      </c>
      <c r="G106" s="29">
        <f t="shared" si="11"/>
        <v>4066.5050223214284</v>
      </c>
      <c r="H106" s="46">
        <f t="shared" si="12"/>
        <v>2.4591141398102447E-2</v>
      </c>
      <c r="I106" s="43">
        <v>112534.5859375</v>
      </c>
      <c r="J106" s="43">
        <f t="shared" si="13"/>
        <v>16076.369419642857</v>
      </c>
      <c r="K106" s="44">
        <f t="shared" si="14"/>
        <v>6.2203099088912039E-3</v>
      </c>
      <c r="L106" s="49">
        <v>49218.08984375</v>
      </c>
      <c r="M106" s="29">
        <f t="shared" si="15"/>
        <v>7031.1556919642853</v>
      </c>
      <c r="N106" s="46">
        <f t="shared" si="16"/>
        <v>1.4222412983158267E-2</v>
      </c>
      <c r="O106" s="43">
        <v>216077.546875</v>
      </c>
      <c r="P106" s="43">
        <f t="shared" si="17"/>
        <v>30868.220982142859</v>
      </c>
      <c r="Q106" s="44">
        <f t="shared" si="18"/>
        <v>3.2395776892309275E-3</v>
      </c>
      <c r="R106" s="49">
        <v>82807.65625</v>
      </c>
      <c r="S106" s="29">
        <f t="shared" si="19"/>
        <v>11829.665178571429</v>
      </c>
      <c r="T106" s="46">
        <f t="shared" si="20"/>
        <v>8.4533246284216618E-3</v>
      </c>
      <c r="V106" s="20">
        <f>SUMIFS(InterconnectionQueue_bySub!$AP$5:$AP$322,InterconnectionQueue_bySub!$B$5:$B$322,A106)</f>
        <v>0</v>
      </c>
      <c r="W106" s="53">
        <f>SUMIFS(InterconnectionQueue_bySub!$R$5:$R$322,InterconnectionQueue_bySub!$B$5:$B$322,A106)</f>
        <v>0</v>
      </c>
      <c r="X106" s="22">
        <f t="shared" si="21"/>
        <v>1</v>
      </c>
      <c r="Y106" s="35"/>
    </row>
    <row r="107" spans="1:25" x14ac:dyDescent="0.35">
      <c r="A107" s="37" t="s">
        <v>41</v>
      </c>
      <c r="B107" s="37">
        <v>230</v>
      </c>
      <c r="C107" s="37" t="s">
        <v>403</v>
      </c>
      <c r="D107" s="37" t="s">
        <v>25</v>
      </c>
      <c r="E107" s="37">
        <f>SUMIFS('Solar&amp;Battery'!$AA$5:$AA$332,'Solar&amp;Battery'!$B$5:$B$332,A107)</f>
        <v>100</v>
      </c>
      <c r="F107" s="50">
        <v>28465.53515625</v>
      </c>
      <c r="G107" s="38">
        <f t="shared" si="11"/>
        <v>4066.5050223214284</v>
      </c>
      <c r="H107" s="47">
        <f t="shared" si="12"/>
        <v>2.4591141398102447E-2</v>
      </c>
      <c r="I107" s="38">
        <v>112534.5859375</v>
      </c>
      <c r="J107" s="38">
        <f t="shared" si="13"/>
        <v>16076.369419642857</v>
      </c>
      <c r="K107" s="39">
        <f t="shared" si="14"/>
        <v>6.2203099088912039E-3</v>
      </c>
      <c r="L107" s="50">
        <v>49218.08984375</v>
      </c>
      <c r="M107" s="38">
        <f t="shared" si="15"/>
        <v>7031.1556919642853</v>
      </c>
      <c r="N107" s="47">
        <f t="shared" si="16"/>
        <v>1.4222412983158267E-2</v>
      </c>
      <c r="O107" s="38">
        <v>216077.546875</v>
      </c>
      <c r="P107" s="38">
        <f t="shared" si="17"/>
        <v>30868.220982142859</v>
      </c>
      <c r="Q107" s="39">
        <f t="shared" si="18"/>
        <v>3.2395776892309275E-3</v>
      </c>
      <c r="R107" s="50">
        <v>82807.65625</v>
      </c>
      <c r="S107" s="38">
        <f t="shared" si="19"/>
        <v>11829.665178571429</v>
      </c>
      <c r="T107" s="47">
        <f t="shared" si="20"/>
        <v>8.4533246284216618E-3</v>
      </c>
      <c r="V107" s="20">
        <f>SUMIFS(InterconnectionQueue_bySub!$AP$5:$AP$322,InterconnectionQueue_bySub!$B$5:$B$322,A107)</f>
        <v>0</v>
      </c>
      <c r="W107" s="53">
        <f>SUMIFS(InterconnectionQueue_bySub!$R$5:$R$322,InterconnectionQueue_bySub!$B$5:$B$322,A107)</f>
        <v>0</v>
      </c>
      <c r="X107" s="22">
        <f t="shared" si="21"/>
        <v>1</v>
      </c>
      <c r="Y107" s="35"/>
    </row>
    <row r="108" spans="1:25" x14ac:dyDescent="0.35">
      <c r="A108" t="s">
        <v>29</v>
      </c>
      <c r="B108">
        <v>500</v>
      </c>
      <c r="C108" t="s">
        <v>400</v>
      </c>
      <c r="D108" t="s">
        <v>25</v>
      </c>
      <c r="E108">
        <f>SUMIFS('Solar&amp;Battery'!$AA$5:$AA$332,'Solar&amp;Battery'!$B$5:$B$332,A108)</f>
        <v>1400</v>
      </c>
      <c r="F108" s="49">
        <v>13864.16015625</v>
      </c>
      <c r="G108" s="29">
        <f t="shared" si="11"/>
        <v>1980.5943080357142</v>
      </c>
      <c r="H108" s="46">
        <f t="shared" si="12"/>
        <v>0.70685853954032218</v>
      </c>
      <c r="I108" s="43">
        <v>62215.70703125</v>
      </c>
      <c r="J108" s="43">
        <f t="shared" si="13"/>
        <v>8887.9581473214294</v>
      </c>
      <c r="K108" s="44">
        <f t="shared" si="14"/>
        <v>0.15751649330413633</v>
      </c>
      <c r="L108" s="49">
        <v>26181.4765625</v>
      </c>
      <c r="M108" s="29">
        <f t="shared" si="15"/>
        <v>3740.2109375</v>
      </c>
      <c r="N108" s="46">
        <f t="shared" si="16"/>
        <v>0.37431043954322429</v>
      </c>
      <c r="O108" s="43">
        <v>120934.4765625</v>
      </c>
      <c r="P108" s="43">
        <f t="shared" si="17"/>
        <v>17276.353794642859</v>
      </c>
      <c r="Q108" s="44">
        <f t="shared" si="18"/>
        <v>8.103561762170669E-2</v>
      </c>
      <c r="R108" s="49">
        <v>50110.74609375</v>
      </c>
      <c r="S108" s="29">
        <f t="shared" si="19"/>
        <v>7158.6780133928569</v>
      </c>
      <c r="T108" s="46">
        <f t="shared" si="20"/>
        <v>0.19556683473971051</v>
      </c>
      <c r="V108" s="20">
        <f>SUMIFS(InterconnectionQueue_bySub!$AP$5:$AP$322,InterconnectionQueue_bySub!$B$5:$B$322,A108)</f>
        <v>710</v>
      </c>
      <c r="W108" s="53">
        <f>SUMIFS(InterconnectionQueue_bySub!$R$5:$R$322,InterconnectionQueue_bySub!$B$5:$B$322,A108)</f>
        <v>2135</v>
      </c>
      <c r="X108" s="22">
        <f t="shared" si="21"/>
        <v>2</v>
      </c>
      <c r="Y108" s="35"/>
    </row>
    <row r="109" spans="1:25" x14ac:dyDescent="0.35">
      <c r="A109" t="s">
        <v>189</v>
      </c>
      <c r="B109">
        <v>230</v>
      </c>
      <c r="C109" t="s">
        <v>430</v>
      </c>
      <c r="D109" t="s">
        <v>431</v>
      </c>
      <c r="E109">
        <f>SUMIFS('Solar&amp;Battery'!$AA$5:$AA$332,'Solar&amp;Battery'!$B$5:$B$332,A109)</f>
        <v>500</v>
      </c>
      <c r="F109" s="49">
        <v>39716</v>
      </c>
      <c r="G109" s="29">
        <f t="shared" si="11"/>
        <v>5673.7142857142853</v>
      </c>
      <c r="H109" s="46">
        <f t="shared" si="12"/>
        <v>8.81256924161547E-2</v>
      </c>
      <c r="I109" s="43">
        <v>65564</v>
      </c>
      <c r="J109" s="43">
        <f t="shared" si="13"/>
        <v>9366.2857142857138</v>
      </c>
      <c r="K109" s="44">
        <f t="shared" si="14"/>
        <v>5.3382954060154968E-2</v>
      </c>
      <c r="L109" s="49">
        <v>106517</v>
      </c>
      <c r="M109" s="29">
        <f t="shared" si="15"/>
        <v>15216.714285714286</v>
      </c>
      <c r="N109" s="46">
        <f t="shared" si="16"/>
        <v>3.2858604729761445E-2</v>
      </c>
      <c r="O109" s="43"/>
      <c r="P109" s="43">
        <f t="shared" si="17"/>
        <v>0</v>
      </c>
      <c r="Q109" s="44" t="e">
        <f t="shared" si="18"/>
        <v>#DIV/0!</v>
      </c>
      <c r="R109" s="49"/>
      <c r="S109" s="29">
        <f t="shared" si="19"/>
        <v>0</v>
      </c>
      <c r="T109" s="46" t="e">
        <f t="shared" si="20"/>
        <v>#DIV/0!</v>
      </c>
      <c r="V109" s="20">
        <f>SUMIFS(InterconnectionQueue_bySub!$AP$5:$AP$322,InterconnectionQueue_bySub!$B$5:$B$322,A109)</f>
        <v>300</v>
      </c>
      <c r="W109" s="53">
        <f>SUMIFS(InterconnectionQueue_bySub!$R$5:$R$322,InterconnectionQueue_bySub!$B$5:$B$322,A109)</f>
        <v>300</v>
      </c>
      <c r="X109" s="22">
        <f t="shared" si="21"/>
        <v>1</v>
      </c>
      <c r="Y109" s="35"/>
    </row>
    <row r="110" spans="1:25" x14ac:dyDescent="0.35">
      <c r="A110" t="s">
        <v>179</v>
      </c>
      <c r="B110">
        <v>230</v>
      </c>
      <c r="C110" t="s">
        <v>398</v>
      </c>
      <c r="D110" t="s">
        <v>111</v>
      </c>
      <c r="E110">
        <f>SUMIFS('Solar&amp;Battery'!$AA$5:$AA$332,'Solar&amp;Battery'!$B$5:$B$332,A110)</f>
        <v>1000</v>
      </c>
      <c r="F110" s="49">
        <v>65270.59375</v>
      </c>
      <c r="G110" s="29">
        <f t="shared" si="11"/>
        <v>9324.3705357142862</v>
      </c>
      <c r="H110" s="46">
        <f t="shared" si="12"/>
        <v>0.1072458453007408</v>
      </c>
      <c r="I110" s="43">
        <v>144130.375</v>
      </c>
      <c r="J110" s="43">
        <f t="shared" si="13"/>
        <v>20590.053571428572</v>
      </c>
      <c r="K110" s="44">
        <f t="shared" si="14"/>
        <v>4.8567139300095485E-2</v>
      </c>
      <c r="L110" s="49">
        <v>157318.921875</v>
      </c>
      <c r="M110" s="29">
        <f t="shared" si="15"/>
        <v>22474.131696428572</v>
      </c>
      <c r="N110" s="46">
        <f t="shared" si="16"/>
        <v>4.449560114302048E-2</v>
      </c>
      <c r="O110" s="43">
        <v>371508.75</v>
      </c>
      <c r="P110" s="43">
        <f t="shared" si="17"/>
        <v>53072.678571428572</v>
      </c>
      <c r="Q110" s="44">
        <f t="shared" si="18"/>
        <v>1.8842086491906315E-2</v>
      </c>
      <c r="R110" s="49">
        <v>295713.9375</v>
      </c>
      <c r="S110" s="29">
        <f t="shared" si="19"/>
        <v>42244.848214285717</v>
      </c>
      <c r="T110" s="46">
        <f t="shared" si="20"/>
        <v>2.3671525458619953E-2</v>
      </c>
      <c r="V110" s="20">
        <f>SUMIFS(InterconnectionQueue_bySub!$AP$5:$AP$322,InterconnectionQueue_bySub!$B$5:$B$322,A110)</f>
        <v>40.93</v>
      </c>
      <c r="W110" s="53">
        <f>SUMIFS(InterconnectionQueue_bySub!$R$5:$R$322,InterconnectionQueue_bySub!$B$5:$B$322,A110)</f>
        <v>100.92999999999999</v>
      </c>
      <c r="X110" s="22">
        <f t="shared" si="21"/>
        <v>1</v>
      </c>
      <c r="Y110" s="35"/>
    </row>
    <row r="111" spans="1:25" x14ac:dyDescent="0.35">
      <c r="A111" t="s">
        <v>142</v>
      </c>
      <c r="B111">
        <v>230</v>
      </c>
      <c r="C111" s="34" t="s">
        <v>428</v>
      </c>
      <c r="D111" t="s">
        <v>111</v>
      </c>
      <c r="E111" s="34">
        <f>SUMIFS('Solar&amp;Battery'!$AA$5:$AA$332,'Solar&amp;Battery'!$B$5:$B$332,A111)+SUMIFS('Solar&amp;Battery'!$AA$5:$AA$332,'Solar&amp;Battery'!$B$5:$B$332,"Solar SS")</f>
        <v>630</v>
      </c>
      <c r="F111" s="49">
        <v>21857.580078125</v>
      </c>
      <c r="G111" s="29">
        <f t="shared" si="11"/>
        <v>3122.5114397321427</v>
      </c>
      <c r="H111" s="46">
        <f t="shared" si="12"/>
        <v>0.20176066994779146</v>
      </c>
      <c r="I111" s="43">
        <v>118999.4140625</v>
      </c>
      <c r="J111" s="43">
        <f t="shared" si="13"/>
        <v>16999.916294642859</v>
      </c>
      <c r="K111" s="44">
        <f t="shared" si="14"/>
        <v>3.705900600219604E-2</v>
      </c>
      <c r="L111" s="49">
        <v>49919.98046875</v>
      </c>
      <c r="M111" s="29">
        <f t="shared" si="15"/>
        <v>7131.42578125</v>
      </c>
      <c r="N111" s="46">
        <f t="shared" si="16"/>
        <v>8.8341380717499848E-2</v>
      </c>
      <c r="O111" s="43">
        <v>295990.375</v>
      </c>
      <c r="P111" s="43">
        <f t="shared" si="17"/>
        <v>42284.339285714283</v>
      </c>
      <c r="Q111" s="44">
        <f t="shared" si="18"/>
        <v>1.4899133122149666E-2</v>
      </c>
      <c r="R111" s="49">
        <v>67785.0234375</v>
      </c>
      <c r="S111" s="29">
        <f t="shared" si="19"/>
        <v>9683.5747767857138</v>
      </c>
      <c r="T111" s="46">
        <f t="shared" si="20"/>
        <v>6.5058618797501244E-2</v>
      </c>
      <c r="V111" s="20">
        <f>SUMIFS(InterconnectionQueue_bySub!$AP$5:$AP$322,InterconnectionQueue_bySub!$B$5:$B$322,A111)</f>
        <v>100.64</v>
      </c>
      <c r="W111" s="53">
        <f>SUMIFS(InterconnectionQueue_bySub!$R$5:$R$322,InterconnectionQueue_bySub!$B$5:$B$322,A111)</f>
        <v>100.64</v>
      </c>
      <c r="X111" s="22">
        <f t="shared" si="21"/>
        <v>1</v>
      </c>
      <c r="Y111" s="35"/>
    </row>
    <row r="112" spans="1:25" hidden="1" x14ac:dyDescent="0.35">
      <c r="A112" t="s">
        <v>156</v>
      </c>
      <c r="B112">
        <v>230</v>
      </c>
      <c r="C112" t="s">
        <v>399</v>
      </c>
      <c r="D112" t="s">
        <v>431</v>
      </c>
      <c r="E112">
        <f>SUMIFS('Solar&amp;Battery'!$AA$5:$AA$332,'Solar&amp;Battery'!$B$5:$B$332,A112)</f>
        <v>0</v>
      </c>
      <c r="F112" s="49"/>
      <c r="G112" s="29">
        <f t="shared" si="11"/>
        <v>0</v>
      </c>
      <c r="H112" s="46" t="e">
        <f t="shared" si="12"/>
        <v>#DIV/0!</v>
      </c>
      <c r="I112" s="43"/>
      <c r="J112" s="43">
        <f t="shared" si="13"/>
        <v>0</v>
      </c>
      <c r="K112" s="44" t="e">
        <f t="shared" si="14"/>
        <v>#DIV/0!</v>
      </c>
      <c r="L112" s="49"/>
      <c r="M112" s="29">
        <f t="shared" si="15"/>
        <v>0</v>
      </c>
      <c r="N112" s="46" t="e">
        <f t="shared" si="16"/>
        <v>#DIV/0!</v>
      </c>
      <c r="O112" s="43"/>
      <c r="P112" s="43">
        <f t="shared" si="17"/>
        <v>0</v>
      </c>
      <c r="Q112" s="44" t="e">
        <f t="shared" si="18"/>
        <v>#DIV/0!</v>
      </c>
      <c r="R112" s="49"/>
      <c r="S112" s="29">
        <f t="shared" si="19"/>
        <v>0</v>
      </c>
      <c r="T112" s="46" t="e">
        <f t="shared" si="20"/>
        <v>#DIV/0!</v>
      </c>
      <c r="V112" s="20">
        <f>SUMIFS(InterconnectionQueue_bySub!$AP$5:$AP$322,InterconnectionQueue_bySub!$B$5:$B$322,A112)</f>
        <v>0</v>
      </c>
      <c r="W112" s="53">
        <f>SUMIFS(InterconnectionQueue_bySub!$R$5:$R$322,InterconnectionQueue_bySub!$B$5:$B$322,A112)</f>
        <v>0</v>
      </c>
      <c r="X112" s="22">
        <f t="shared" si="21"/>
        <v>1</v>
      </c>
      <c r="Y112" s="35"/>
    </row>
    <row r="113" spans="1:25" hidden="1" x14ac:dyDescent="0.35">
      <c r="A113" t="s">
        <v>280</v>
      </c>
      <c r="B113">
        <v>115</v>
      </c>
      <c r="C113" t="s">
        <v>398</v>
      </c>
      <c r="D113" t="s">
        <v>216</v>
      </c>
      <c r="E113">
        <f>SUMIFS('Solar&amp;Battery'!$AA$5:$AA$332,'Solar&amp;Battery'!$B$5:$B$332,A113)</f>
        <v>0</v>
      </c>
      <c r="F113" s="49">
        <v>20444.080078125</v>
      </c>
      <c r="G113" s="29">
        <f t="shared" si="11"/>
        <v>2920.5828683035716</v>
      </c>
      <c r="H113" s="46">
        <f t="shared" si="12"/>
        <v>0</v>
      </c>
      <c r="I113" s="43">
        <v>107070.484375</v>
      </c>
      <c r="J113" s="43">
        <f t="shared" si="13"/>
        <v>15295.783482142857</v>
      </c>
      <c r="K113" s="44">
        <f t="shared" si="14"/>
        <v>0</v>
      </c>
      <c r="L113" s="49">
        <v>44373.69921875</v>
      </c>
      <c r="M113" s="29">
        <f t="shared" si="15"/>
        <v>6339.0998883928569</v>
      </c>
      <c r="N113" s="46">
        <f t="shared" si="16"/>
        <v>0</v>
      </c>
      <c r="O113" s="43">
        <v>264712.28125</v>
      </c>
      <c r="P113" s="43">
        <f t="shared" si="17"/>
        <v>37816.040178571428</v>
      </c>
      <c r="Q113" s="44">
        <f t="shared" si="18"/>
        <v>0</v>
      </c>
      <c r="R113" s="49">
        <v>68044.78125</v>
      </c>
      <c r="S113" s="29">
        <f t="shared" si="19"/>
        <v>9720.6830357142862</v>
      </c>
      <c r="T113" s="46">
        <f t="shared" si="20"/>
        <v>0</v>
      </c>
      <c r="V113" s="20">
        <f>SUMIFS(InterconnectionQueue_bySub!$AP$5:$AP$322,InterconnectionQueue_bySub!$B$5:$B$322,A113)</f>
        <v>0</v>
      </c>
      <c r="W113" s="53">
        <f>SUMIFS(InterconnectionQueue_bySub!$R$5:$R$322,InterconnectionQueue_bySub!$B$5:$B$322,A113)</f>
        <v>0</v>
      </c>
      <c r="X113" s="22">
        <f t="shared" si="21"/>
        <v>1</v>
      </c>
      <c r="Y113" s="35"/>
    </row>
    <row r="114" spans="1:25" hidden="1" x14ac:dyDescent="0.35">
      <c r="A114" t="s">
        <v>59</v>
      </c>
      <c r="B114">
        <v>230</v>
      </c>
      <c r="C114" t="s">
        <v>399</v>
      </c>
      <c r="D114" t="s">
        <v>46</v>
      </c>
      <c r="E114">
        <f>SUMIFS('Solar&amp;Battery'!$AA$5:$AA$332,'Solar&amp;Battery'!$B$5:$B$332,A114)</f>
        <v>0</v>
      </c>
      <c r="F114" s="49">
        <v>587.60992431640625</v>
      </c>
      <c r="G114" s="29">
        <f t="shared" si="11"/>
        <v>83.94427490234375</v>
      </c>
      <c r="H114" s="46">
        <f t="shared" si="12"/>
        <v>0</v>
      </c>
      <c r="I114" s="43">
        <v>5344.43603515625</v>
      </c>
      <c r="J114" s="43">
        <f t="shared" si="13"/>
        <v>763.49086216517856</v>
      </c>
      <c r="K114" s="44">
        <f t="shared" si="14"/>
        <v>0</v>
      </c>
      <c r="L114" s="49">
        <v>653.59375</v>
      </c>
      <c r="M114" s="29">
        <f t="shared" si="15"/>
        <v>93.370535714285708</v>
      </c>
      <c r="N114" s="46">
        <f t="shared" si="16"/>
        <v>0</v>
      </c>
      <c r="O114" s="43">
        <v>13539.6240234375</v>
      </c>
      <c r="P114" s="43">
        <f t="shared" si="17"/>
        <v>1934.2320033482142</v>
      </c>
      <c r="Q114" s="44">
        <f t="shared" si="18"/>
        <v>0</v>
      </c>
      <c r="R114" s="49">
        <v>3468.510009765625</v>
      </c>
      <c r="S114" s="29">
        <f t="shared" si="19"/>
        <v>495.50142996651783</v>
      </c>
      <c r="T114" s="46">
        <f t="shared" si="20"/>
        <v>0</v>
      </c>
      <c r="V114" s="20">
        <f>SUMIFS(InterconnectionQueue_bySub!$AP$5:$AP$322,InterconnectionQueue_bySub!$B$5:$B$322,A114)</f>
        <v>0</v>
      </c>
      <c r="W114" s="53">
        <f>SUMIFS(InterconnectionQueue_bySub!$R$5:$R$322,InterconnectionQueue_bySub!$B$5:$B$322,A114)</f>
        <v>0</v>
      </c>
      <c r="X114" s="22">
        <f t="shared" si="21"/>
        <v>1</v>
      </c>
      <c r="Y114" s="35"/>
    </row>
    <row r="115" spans="1:25" hidden="1" x14ac:dyDescent="0.35">
      <c r="A115" t="s">
        <v>159</v>
      </c>
      <c r="B115">
        <v>115</v>
      </c>
      <c r="C115" t="s">
        <v>398</v>
      </c>
      <c r="D115" t="s">
        <v>111</v>
      </c>
      <c r="E115">
        <f>SUMIFS('Solar&amp;Battery'!$AA$5:$AA$332,'Solar&amp;Battery'!$B$5:$B$332,A115)</f>
        <v>0</v>
      </c>
      <c r="F115" s="49">
        <v>19062.3046875</v>
      </c>
      <c r="G115" s="29">
        <f t="shared" si="11"/>
        <v>2723.1863839285716</v>
      </c>
      <c r="H115" s="46">
        <f t="shared" si="12"/>
        <v>0</v>
      </c>
      <c r="I115" s="43">
        <v>155456.1875</v>
      </c>
      <c r="J115" s="43">
        <f t="shared" si="13"/>
        <v>22208.026785714286</v>
      </c>
      <c r="K115" s="44">
        <f t="shared" si="14"/>
        <v>0</v>
      </c>
      <c r="L115" s="49">
        <v>49999.73828125</v>
      </c>
      <c r="M115" s="29">
        <f t="shared" si="15"/>
        <v>7142.8197544642853</v>
      </c>
      <c r="N115" s="46">
        <f t="shared" si="16"/>
        <v>0</v>
      </c>
      <c r="O115" s="43">
        <v>326049.4375</v>
      </c>
      <c r="P115" s="43">
        <f t="shared" si="17"/>
        <v>46578.491071428572</v>
      </c>
      <c r="Q115" s="44">
        <f t="shared" si="18"/>
        <v>0</v>
      </c>
      <c r="R115" s="49">
        <v>90605.734375</v>
      </c>
      <c r="S115" s="29">
        <f t="shared" si="19"/>
        <v>12943.676339285714</v>
      </c>
      <c r="T115" s="46">
        <f t="shared" si="20"/>
        <v>0</v>
      </c>
      <c r="V115" s="20">
        <f>SUMIFS(InterconnectionQueue_bySub!$AP$5:$AP$322,InterconnectionQueue_bySub!$B$5:$B$322,A115)</f>
        <v>0</v>
      </c>
      <c r="W115" s="53">
        <f>SUMIFS(InterconnectionQueue_bySub!$R$5:$R$322,InterconnectionQueue_bySub!$B$5:$B$322,A115)</f>
        <v>100</v>
      </c>
      <c r="X115" s="22">
        <f t="shared" si="21"/>
        <v>2</v>
      </c>
      <c r="Y115" s="35"/>
    </row>
    <row r="116" spans="1:25" hidden="1" x14ac:dyDescent="0.35">
      <c r="A116" t="s">
        <v>35</v>
      </c>
      <c r="B116">
        <v>115</v>
      </c>
      <c r="C116" t="s">
        <v>400</v>
      </c>
      <c r="D116" t="s">
        <v>22</v>
      </c>
      <c r="E116">
        <f>SUMIFS('Solar&amp;Battery'!$AA$5:$AA$332,'Solar&amp;Battery'!$B$5:$B$332,A116)</f>
        <v>0</v>
      </c>
      <c r="F116" s="49">
        <v>856.83807373046875</v>
      </c>
      <c r="G116" s="29">
        <f t="shared" si="11"/>
        <v>122.40543910435268</v>
      </c>
      <c r="H116" s="46">
        <f t="shared" si="12"/>
        <v>0</v>
      </c>
      <c r="I116" s="43">
        <v>3217.482666015625</v>
      </c>
      <c r="J116" s="43">
        <f t="shared" si="13"/>
        <v>459.640380859375</v>
      </c>
      <c r="K116" s="44">
        <f t="shared" si="14"/>
        <v>0</v>
      </c>
      <c r="L116" s="49">
        <v>1293.520263671875</v>
      </c>
      <c r="M116" s="29">
        <f t="shared" si="15"/>
        <v>184.78860909598214</v>
      </c>
      <c r="N116" s="46">
        <f t="shared" si="16"/>
        <v>0</v>
      </c>
      <c r="O116" s="43">
        <v>14914.6240234375</v>
      </c>
      <c r="P116" s="43">
        <f t="shared" si="17"/>
        <v>2130.6605747767858</v>
      </c>
      <c r="Q116" s="44">
        <f t="shared" si="18"/>
        <v>0</v>
      </c>
      <c r="R116" s="49">
        <v>4541.86376953125</v>
      </c>
      <c r="S116" s="29">
        <f t="shared" si="19"/>
        <v>648.83768136160711</v>
      </c>
      <c r="T116" s="46">
        <f t="shared" si="20"/>
        <v>0</v>
      </c>
      <c r="V116" s="20">
        <f>SUMIFS(InterconnectionQueue_bySub!$AP$5:$AP$322,InterconnectionQueue_bySub!$B$5:$B$322,A116)</f>
        <v>0</v>
      </c>
      <c r="W116" s="53">
        <f>SUMIFS(InterconnectionQueue_bySub!$R$5:$R$322,InterconnectionQueue_bySub!$B$5:$B$322,A116)</f>
        <v>0</v>
      </c>
      <c r="X116" s="22">
        <f t="shared" si="21"/>
        <v>1</v>
      </c>
      <c r="Y116" s="35"/>
    </row>
    <row r="117" spans="1:25" hidden="1" x14ac:dyDescent="0.35">
      <c r="A117" t="s">
        <v>228</v>
      </c>
      <c r="B117">
        <v>230</v>
      </c>
      <c r="C117" t="s">
        <v>398</v>
      </c>
      <c r="D117" t="s">
        <v>216</v>
      </c>
      <c r="E117">
        <f>SUMIFS('Solar&amp;Battery'!$AA$5:$AA$332,'Solar&amp;Battery'!$B$5:$B$332,A117)</f>
        <v>0</v>
      </c>
      <c r="F117" s="49">
        <v>1577.370849609375</v>
      </c>
      <c r="G117" s="29">
        <f t="shared" si="11"/>
        <v>225.33869280133928</v>
      </c>
      <c r="H117" s="46">
        <f t="shared" si="12"/>
        <v>0</v>
      </c>
      <c r="I117" s="43">
        <v>130602.015625</v>
      </c>
      <c r="J117" s="43">
        <f t="shared" si="13"/>
        <v>18657.430803571428</v>
      </c>
      <c r="K117" s="44">
        <f t="shared" si="14"/>
        <v>0</v>
      </c>
      <c r="L117" s="49">
        <v>5144.1025390625</v>
      </c>
      <c r="M117" s="29">
        <f t="shared" si="15"/>
        <v>734.87179129464289</v>
      </c>
      <c r="N117" s="46">
        <f t="shared" si="16"/>
        <v>0</v>
      </c>
      <c r="O117" s="43">
        <v>267654.5</v>
      </c>
      <c r="P117" s="43">
        <f t="shared" si="17"/>
        <v>38236.357142857145</v>
      </c>
      <c r="Q117" s="44">
        <f t="shared" si="18"/>
        <v>0</v>
      </c>
      <c r="R117" s="49">
        <v>8742.8916015625</v>
      </c>
      <c r="S117" s="29">
        <f t="shared" si="19"/>
        <v>1248.9845145089287</v>
      </c>
      <c r="T117" s="46">
        <f t="shared" si="20"/>
        <v>0</v>
      </c>
      <c r="V117" s="20">
        <f>SUMIFS(InterconnectionQueue_bySub!$AP$5:$AP$322,InterconnectionQueue_bySub!$B$5:$B$322,A117)</f>
        <v>0</v>
      </c>
      <c r="W117" s="53">
        <f>SUMIFS(InterconnectionQueue_bySub!$R$5:$R$322,InterconnectionQueue_bySub!$B$5:$B$322,A117)</f>
        <v>0</v>
      </c>
      <c r="X117" s="22">
        <f t="shared" si="21"/>
        <v>1</v>
      </c>
      <c r="Y117" s="35"/>
    </row>
    <row r="118" spans="1:25" hidden="1" x14ac:dyDescent="0.35">
      <c r="A118" t="s">
        <v>72</v>
      </c>
      <c r="B118">
        <v>115</v>
      </c>
      <c r="C118" t="s">
        <v>399</v>
      </c>
      <c r="D118" t="s">
        <v>53</v>
      </c>
      <c r="E118">
        <f>SUMIFS('Solar&amp;Battery'!$AA$5:$AA$332,'Solar&amp;Battery'!$B$5:$B$332,A118)</f>
        <v>0</v>
      </c>
      <c r="F118" s="49">
        <v>2242.53662109375</v>
      </c>
      <c r="G118" s="29">
        <f t="shared" si="11"/>
        <v>320.36237444196428</v>
      </c>
      <c r="H118" s="46">
        <f t="shared" si="12"/>
        <v>0</v>
      </c>
      <c r="I118" s="43">
        <v>16487.111328125</v>
      </c>
      <c r="J118" s="43">
        <f t="shared" si="13"/>
        <v>2355.3016183035716</v>
      </c>
      <c r="K118" s="44">
        <f t="shared" si="14"/>
        <v>0</v>
      </c>
      <c r="L118" s="49">
        <v>7913.6982421875</v>
      </c>
      <c r="M118" s="29">
        <f t="shared" si="15"/>
        <v>1130.5283203125</v>
      </c>
      <c r="N118" s="46">
        <f t="shared" si="16"/>
        <v>0</v>
      </c>
      <c r="O118" s="43">
        <v>27593.46875</v>
      </c>
      <c r="P118" s="43">
        <f t="shared" si="17"/>
        <v>3941.9241071428573</v>
      </c>
      <c r="Q118" s="44">
        <f t="shared" si="18"/>
        <v>0</v>
      </c>
      <c r="R118" s="49">
        <v>9840.2822265625</v>
      </c>
      <c r="S118" s="29">
        <f t="shared" si="19"/>
        <v>1405.7546037946429</v>
      </c>
      <c r="T118" s="46">
        <f t="shared" si="20"/>
        <v>0</v>
      </c>
      <c r="V118" s="20">
        <f>SUMIFS(InterconnectionQueue_bySub!$AP$5:$AP$322,InterconnectionQueue_bySub!$B$5:$B$322,A118)</f>
        <v>0</v>
      </c>
      <c r="W118" s="53">
        <f>SUMIFS(InterconnectionQueue_bySub!$R$5:$R$322,InterconnectionQueue_bySub!$B$5:$B$322,A118)</f>
        <v>150</v>
      </c>
      <c r="X118" s="22">
        <f t="shared" si="21"/>
        <v>2</v>
      </c>
      <c r="Y118" s="35"/>
    </row>
    <row r="119" spans="1:25" hidden="1" x14ac:dyDescent="0.35">
      <c r="A119" t="s">
        <v>155</v>
      </c>
      <c r="B119">
        <v>115</v>
      </c>
      <c r="C119" t="s">
        <v>398</v>
      </c>
      <c r="D119" t="s">
        <v>111</v>
      </c>
      <c r="E119">
        <f>SUMIFS('Solar&amp;Battery'!$AA$5:$AA$332,'Solar&amp;Battery'!$B$5:$B$332,A119)</f>
        <v>0</v>
      </c>
      <c r="F119" s="49">
        <v>20670.509765625</v>
      </c>
      <c r="G119" s="29">
        <f t="shared" si="11"/>
        <v>2952.9299665178573</v>
      </c>
      <c r="H119" s="46">
        <f t="shared" si="12"/>
        <v>0</v>
      </c>
      <c r="I119" s="43">
        <v>170533.765625</v>
      </c>
      <c r="J119" s="43">
        <f t="shared" si="13"/>
        <v>24361.966517857141</v>
      </c>
      <c r="K119" s="44">
        <f t="shared" si="14"/>
        <v>0</v>
      </c>
      <c r="L119" s="49">
        <v>45593.31640625</v>
      </c>
      <c r="M119" s="29">
        <f t="shared" si="15"/>
        <v>6513.3309151785716</v>
      </c>
      <c r="N119" s="46">
        <f t="shared" si="16"/>
        <v>0</v>
      </c>
      <c r="O119" s="43">
        <v>371313.46875</v>
      </c>
      <c r="P119" s="43">
        <f t="shared" si="17"/>
        <v>53044.78125</v>
      </c>
      <c r="Q119" s="44">
        <f t="shared" si="18"/>
        <v>0</v>
      </c>
      <c r="R119" s="49">
        <v>81377.8125</v>
      </c>
      <c r="S119" s="29">
        <f t="shared" si="19"/>
        <v>11625.401785714286</v>
      </c>
      <c r="T119" s="46">
        <f t="shared" si="20"/>
        <v>0</v>
      </c>
      <c r="V119" s="20">
        <f>SUMIFS(InterconnectionQueue_bySub!$AP$5:$AP$322,InterconnectionQueue_bySub!$B$5:$B$322,A119)</f>
        <v>0</v>
      </c>
      <c r="W119" s="53">
        <f>SUMIFS(InterconnectionQueue_bySub!$R$5:$R$322,InterconnectionQueue_bySub!$B$5:$B$322,A119)</f>
        <v>100</v>
      </c>
      <c r="X119" s="22">
        <f t="shared" si="21"/>
        <v>2</v>
      </c>
      <c r="Y119" s="35"/>
    </row>
    <row r="120" spans="1:25" hidden="1" x14ac:dyDescent="0.35">
      <c r="A120" t="s">
        <v>164</v>
      </c>
      <c r="B120">
        <v>115</v>
      </c>
      <c r="C120" t="s">
        <v>398</v>
      </c>
      <c r="D120" t="s">
        <v>111</v>
      </c>
      <c r="E120">
        <f>SUMIFS('Solar&amp;Battery'!$AA$5:$AA$332,'Solar&amp;Battery'!$B$5:$B$332,A120)</f>
        <v>0</v>
      </c>
      <c r="F120" s="49">
        <v>29777.998046875</v>
      </c>
      <c r="G120" s="29">
        <f t="shared" si="11"/>
        <v>4253.9997209821431</v>
      </c>
      <c r="H120" s="46">
        <f t="shared" si="12"/>
        <v>0</v>
      </c>
      <c r="I120" s="43">
        <v>116086.890625</v>
      </c>
      <c r="J120" s="43">
        <f t="shared" si="13"/>
        <v>16583.841517857141</v>
      </c>
      <c r="K120" s="44">
        <f t="shared" si="14"/>
        <v>0</v>
      </c>
      <c r="L120" s="49">
        <v>60740.90625</v>
      </c>
      <c r="M120" s="29">
        <f t="shared" si="15"/>
        <v>8677.2723214285706</v>
      </c>
      <c r="N120" s="46">
        <f t="shared" si="16"/>
        <v>0</v>
      </c>
      <c r="O120" s="43">
        <v>299222.28125</v>
      </c>
      <c r="P120" s="43">
        <f t="shared" si="17"/>
        <v>42746.040178571428</v>
      </c>
      <c r="Q120" s="44">
        <f t="shared" si="18"/>
        <v>0</v>
      </c>
      <c r="R120" s="49">
        <v>139752.765625</v>
      </c>
      <c r="S120" s="29">
        <f t="shared" si="19"/>
        <v>19964.680803571428</v>
      </c>
      <c r="T120" s="46">
        <f t="shared" si="20"/>
        <v>0</v>
      </c>
      <c r="V120" s="20">
        <f>SUMIFS(InterconnectionQueue_bySub!$AP$5:$AP$322,InterconnectionQueue_bySub!$B$5:$B$322,A120)</f>
        <v>0</v>
      </c>
      <c r="W120" s="53">
        <f>SUMIFS(InterconnectionQueue_bySub!$R$5:$R$322,InterconnectionQueue_bySub!$B$5:$B$322,A120)</f>
        <v>100</v>
      </c>
      <c r="X120" s="22">
        <f t="shared" si="21"/>
        <v>2</v>
      </c>
      <c r="Y120" s="35"/>
    </row>
    <row r="121" spans="1:25" x14ac:dyDescent="0.35">
      <c r="A121" t="s">
        <v>191</v>
      </c>
      <c r="B121">
        <v>230</v>
      </c>
      <c r="C121" t="s">
        <v>398</v>
      </c>
      <c r="D121" t="s">
        <v>111</v>
      </c>
      <c r="E121">
        <f>SUMIFS('Solar&amp;Battery'!$AA$5:$AA$332,'Solar&amp;Battery'!$B$5:$B$332,A121)</f>
        <v>1200</v>
      </c>
      <c r="F121" s="49">
        <v>89203.6015625</v>
      </c>
      <c r="G121" s="29">
        <f t="shared" si="11"/>
        <v>12743.371651785714</v>
      </c>
      <c r="H121" s="46">
        <f t="shared" si="12"/>
        <v>9.4166601492144772E-2</v>
      </c>
      <c r="I121" s="43">
        <v>177735.0625</v>
      </c>
      <c r="J121" s="43">
        <f t="shared" si="13"/>
        <v>25390.723214285714</v>
      </c>
      <c r="K121" s="44">
        <f t="shared" si="14"/>
        <v>4.7261355648382547E-2</v>
      </c>
      <c r="L121" s="49">
        <v>177868.3125</v>
      </c>
      <c r="M121" s="29">
        <f t="shared" si="15"/>
        <v>25409.758928571428</v>
      </c>
      <c r="N121" s="46">
        <f t="shared" si="16"/>
        <v>4.7225949816103417E-2</v>
      </c>
      <c r="O121" s="43">
        <v>400646.125</v>
      </c>
      <c r="P121" s="43">
        <f t="shared" si="17"/>
        <v>57235.160714285717</v>
      </c>
      <c r="Q121" s="44">
        <f t="shared" si="18"/>
        <v>2.0966133143057356E-2</v>
      </c>
      <c r="R121" s="49">
        <v>248847.15625</v>
      </c>
      <c r="S121" s="29">
        <f t="shared" si="19"/>
        <v>35549.59375</v>
      </c>
      <c r="T121" s="46">
        <f t="shared" si="20"/>
        <v>3.3755660006663225E-2</v>
      </c>
      <c r="V121" s="20">
        <f>SUMIFS(InterconnectionQueue_bySub!$AP$5:$AP$322,InterconnectionQueue_bySub!$B$5:$B$322,A121)</f>
        <v>35</v>
      </c>
      <c r="W121" s="53">
        <f>SUMIFS(InterconnectionQueue_bySub!$R$5:$R$322,InterconnectionQueue_bySub!$B$5:$B$322,A121)</f>
        <v>95</v>
      </c>
      <c r="X121" s="22">
        <f t="shared" si="21"/>
        <v>1</v>
      </c>
      <c r="Y121" s="35"/>
    </row>
    <row r="122" spans="1:25" hidden="1" x14ac:dyDescent="0.35">
      <c r="A122" t="s">
        <v>174</v>
      </c>
      <c r="B122">
        <v>115</v>
      </c>
      <c r="C122" t="s">
        <v>398</v>
      </c>
      <c r="D122" t="s">
        <v>111</v>
      </c>
      <c r="E122">
        <f>SUMIFS('Solar&amp;Battery'!$AA$5:$AA$332,'Solar&amp;Battery'!$B$5:$B$332,A122)</f>
        <v>0</v>
      </c>
      <c r="F122" s="49">
        <v>92241.2109375</v>
      </c>
      <c r="G122" s="29">
        <f t="shared" si="11"/>
        <v>13177.315848214286</v>
      </c>
      <c r="H122" s="46">
        <f t="shared" si="12"/>
        <v>0</v>
      </c>
      <c r="I122" s="43">
        <v>182415.5</v>
      </c>
      <c r="J122" s="43">
        <f t="shared" si="13"/>
        <v>26059.357142857141</v>
      </c>
      <c r="K122" s="44">
        <f t="shared" si="14"/>
        <v>0</v>
      </c>
      <c r="L122" s="49">
        <v>193767.234375</v>
      </c>
      <c r="M122" s="29">
        <f t="shared" si="15"/>
        <v>27681.033482142859</v>
      </c>
      <c r="N122" s="46">
        <f t="shared" si="16"/>
        <v>0</v>
      </c>
      <c r="O122" s="43">
        <v>401014.96875</v>
      </c>
      <c r="P122" s="43">
        <f t="shared" si="17"/>
        <v>57287.852678571428</v>
      </c>
      <c r="Q122" s="44">
        <f t="shared" si="18"/>
        <v>0</v>
      </c>
      <c r="R122" s="49">
        <v>282007.65625</v>
      </c>
      <c r="S122" s="29">
        <f t="shared" si="19"/>
        <v>40286.808035714283</v>
      </c>
      <c r="T122" s="46">
        <f t="shared" si="20"/>
        <v>0</v>
      </c>
      <c r="V122" s="20">
        <f>SUMIFS(InterconnectionQueue_bySub!$AP$5:$AP$322,InterconnectionQueue_bySub!$B$5:$B$322,A122)</f>
        <v>0</v>
      </c>
      <c r="W122" s="53">
        <f>SUMIFS(InterconnectionQueue_bySub!$R$5:$R$322,InterconnectionQueue_bySub!$B$5:$B$322,A122)</f>
        <v>85</v>
      </c>
      <c r="X122" s="22">
        <f t="shared" si="21"/>
        <v>2</v>
      </c>
      <c r="Y122" s="35"/>
    </row>
    <row r="123" spans="1:25" hidden="1" x14ac:dyDescent="0.35">
      <c r="A123" t="s">
        <v>181</v>
      </c>
      <c r="B123">
        <v>115</v>
      </c>
      <c r="C123" t="s">
        <v>401</v>
      </c>
      <c r="D123" t="s">
        <v>111</v>
      </c>
      <c r="E123">
        <f>SUMIFS('Solar&amp;Battery'!$AA$5:$AA$332,'Solar&amp;Battery'!$B$5:$B$332,A123)</f>
        <v>0</v>
      </c>
      <c r="F123" s="49">
        <v>89082.03125</v>
      </c>
      <c r="G123" s="29">
        <f t="shared" si="11"/>
        <v>12726.004464285714</v>
      </c>
      <c r="H123" s="46">
        <f t="shared" si="12"/>
        <v>0</v>
      </c>
      <c r="I123" s="43">
        <v>164165.578125</v>
      </c>
      <c r="J123" s="43">
        <f t="shared" si="13"/>
        <v>23452.225446428572</v>
      </c>
      <c r="K123" s="44">
        <f t="shared" si="14"/>
        <v>0</v>
      </c>
      <c r="L123" s="49">
        <v>170801.390625</v>
      </c>
      <c r="M123" s="29">
        <f t="shared" si="15"/>
        <v>24400.198660714286</v>
      </c>
      <c r="N123" s="46">
        <f t="shared" si="16"/>
        <v>0</v>
      </c>
      <c r="O123" s="43">
        <v>373103.96875</v>
      </c>
      <c r="P123" s="43">
        <f t="shared" si="17"/>
        <v>53300.566964285717</v>
      </c>
      <c r="Q123" s="44">
        <f t="shared" si="18"/>
        <v>0</v>
      </c>
      <c r="R123" s="49">
        <v>280468.71875</v>
      </c>
      <c r="S123" s="29">
        <f t="shared" si="19"/>
        <v>40066.959821428572</v>
      </c>
      <c r="T123" s="46">
        <f t="shared" si="20"/>
        <v>0</v>
      </c>
      <c r="V123" s="20">
        <f>SUMIFS(InterconnectionQueue_bySub!$AP$5:$AP$322,InterconnectionQueue_bySub!$B$5:$B$322,A123)</f>
        <v>13.5</v>
      </c>
      <c r="W123" s="53">
        <f>SUMIFS(InterconnectionQueue_bySub!$R$5:$R$322,InterconnectionQueue_bySub!$B$5:$B$322,A123)</f>
        <v>13.5</v>
      </c>
      <c r="X123" s="22">
        <f t="shared" si="21"/>
        <v>3</v>
      </c>
      <c r="Y123" s="35"/>
    </row>
    <row r="124" spans="1:25" hidden="1" x14ac:dyDescent="0.35">
      <c r="A124" t="s">
        <v>84</v>
      </c>
      <c r="B124">
        <v>230</v>
      </c>
      <c r="C124" t="s">
        <v>399</v>
      </c>
      <c r="D124" t="s">
        <v>46</v>
      </c>
      <c r="E124">
        <f>SUMIFS('Solar&amp;Battery'!$AA$5:$AA$332,'Solar&amp;Battery'!$B$5:$B$332,A124)</f>
        <v>0</v>
      </c>
      <c r="F124" s="49">
        <v>336.25308227539063</v>
      </c>
      <c r="G124" s="29">
        <f t="shared" si="11"/>
        <v>48.03615461077009</v>
      </c>
      <c r="H124" s="46">
        <f t="shared" si="12"/>
        <v>0</v>
      </c>
      <c r="I124" s="43">
        <v>606.95111083984375</v>
      </c>
      <c r="J124" s="43">
        <f t="shared" si="13"/>
        <v>86.707301548549111</v>
      </c>
      <c r="K124" s="44">
        <f t="shared" si="14"/>
        <v>0</v>
      </c>
      <c r="L124" s="49">
        <v>1342.986450195312</v>
      </c>
      <c r="M124" s="29">
        <f t="shared" si="15"/>
        <v>191.85520717075886</v>
      </c>
      <c r="N124" s="46">
        <f t="shared" si="16"/>
        <v>0</v>
      </c>
      <c r="O124" s="43">
        <v>3509.9375</v>
      </c>
      <c r="P124" s="43">
        <f t="shared" si="17"/>
        <v>501.41964285714283</v>
      </c>
      <c r="Q124" s="44">
        <f t="shared" si="18"/>
        <v>0</v>
      </c>
      <c r="R124" s="49">
        <v>4098.29833984375</v>
      </c>
      <c r="S124" s="29">
        <f t="shared" si="19"/>
        <v>585.47119140625</v>
      </c>
      <c r="T124" s="46">
        <f t="shared" si="20"/>
        <v>0</v>
      </c>
      <c r="V124" s="20">
        <f>SUMIFS(InterconnectionQueue_bySub!$AP$5:$AP$322,InterconnectionQueue_bySub!$B$5:$B$322,A124)</f>
        <v>0</v>
      </c>
      <c r="W124" s="53">
        <f>SUMIFS(InterconnectionQueue_bySub!$R$5:$R$322,InterconnectionQueue_bySub!$B$5:$B$322,A124)</f>
        <v>0</v>
      </c>
      <c r="X124" s="22">
        <f t="shared" si="21"/>
        <v>1</v>
      </c>
      <c r="Y124" s="35"/>
    </row>
    <row r="125" spans="1:25" hidden="1" x14ac:dyDescent="0.35">
      <c r="A125" t="s">
        <v>73</v>
      </c>
      <c r="B125">
        <v>230</v>
      </c>
      <c r="C125" t="s">
        <v>399</v>
      </c>
      <c r="D125" t="s">
        <v>46</v>
      </c>
      <c r="E125">
        <f>SUMIFS('Solar&amp;Battery'!$AA$5:$AA$332,'Solar&amp;Battery'!$B$5:$B$332,A125)</f>
        <v>0</v>
      </c>
      <c r="F125" s="49">
        <v>626.36773681640625</v>
      </c>
      <c r="G125" s="29">
        <f t="shared" si="11"/>
        <v>89.481105259486611</v>
      </c>
      <c r="H125" s="46">
        <f t="shared" si="12"/>
        <v>0</v>
      </c>
      <c r="I125" s="43">
        <v>2393.521240234375</v>
      </c>
      <c r="J125" s="43">
        <f t="shared" si="13"/>
        <v>341.93160574776783</v>
      </c>
      <c r="K125" s="44">
        <f t="shared" si="14"/>
        <v>0</v>
      </c>
      <c r="L125" s="49">
        <v>2279.991455078125</v>
      </c>
      <c r="M125" s="29">
        <f t="shared" si="15"/>
        <v>325.71306501116072</v>
      </c>
      <c r="N125" s="46">
        <f t="shared" si="16"/>
        <v>0</v>
      </c>
      <c r="O125" s="43">
        <v>5265.86083984375</v>
      </c>
      <c r="P125" s="43">
        <f t="shared" si="17"/>
        <v>752.26583426339289</v>
      </c>
      <c r="Q125" s="44">
        <f t="shared" si="18"/>
        <v>0</v>
      </c>
      <c r="R125" s="49">
        <v>2956.17138671875</v>
      </c>
      <c r="S125" s="29">
        <f t="shared" si="19"/>
        <v>422.31019810267856</v>
      </c>
      <c r="T125" s="46">
        <f t="shared" si="20"/>
        <v>0</v>
      </c>
      <c r="V125" s="20">
        <f>SUMIFS(InterconnectionQueue_bySub!$AP$5:$AP$322,InterconnectionQueue_bySub!$B$5:$B$322,A125)</f>
        <v>0</v>
      </c>
      <c r="W125" s="53">
        <f>SUMIFS(InterconnectionQueue_bySub!$R$5:$R$322,InterconnectionQueue_bySub!$B$5:$B$322,A125)</f>
        <v>0</v>
      </c>
      <c r="X125" s="22">
        <f t="shared" si="21"/>
        <v>1</v>
      </c>
      <c r="Y125" s="35"/>
    </row>
    <row r="126" spans="1:25" hidden="1" x14ac:dyDescent="0.35">
      <c r="A126" t="s">
        <v>82</v>
      </c>
      <c r="B126">
        <v>230</v>
      </c>
      <c r="C126" t="s">
        <v>399</v>
      </c>
      <c r="D126" t="s">
        <v>46</v>
      </c>
      <c r="E126">
        <f>SUMIFS('Solar&amp;Battery'!$AA$5:$AA$332,'Solar&amp;Battery'!$B$5:$B$332,A126)</f>
        <v>0</v>
      </c>
      <c r="F126" s="49">
        <v>0</v>
      </c>
      <c r="G126" s="29">
        <f t="shared" si="11"/>
        <v>0</v>
      </c>
      <c r="H126" s="46" t="e">
        <f t="shared" si="12"/>
        <v>#DIV/0!</v>
      </c>
      <c r="I126" s="43">
        <v>0</v>
      </c>
      <c r="J126" s="43">
        <f t="shared" si="13"/>
        <v>0</v>
      </c>
      <c r="K126" s="44" t="e">
        <f t="shared" si="14"/>
        <v>#DIV/0!</v>
      </c>
      <c r="L126" s="49">
        <v>255.7679443359375</v>
      </c>
      <c r="M126" s="29">
        <f t="shared" si="15"/>
        <v>36.538277762276785</v>
      </c>
      <c r="N126" s="46">
        <f t="shared" si="16"/>
        <v>0</v>
      </c>
      <c r="O126" s="43">
        <v>369.1209716796875</v>
      </c>
      <c r="P126" s="43">
        <f t="shared" si="17"/>
        <v>52.7315673828125</v>
      </c>
      <c r="Q126" s="44">
        <f t="shared" si="18"/>
        <v>0</v>
      </c>
      <c r="R126" s="49">
        <v>2936.21142578125</v>
      </c>
      <c r="S126" s="29">
        <f t="shared" si="19"/>
        <v>419.45877511160717</v>
      </c>
      <c r="T126" s="46">
        <f t="shared" si="20"/>
        <v>0</v>
      </c>
      <c r="V126" s="20">
        <f>SUMIFS(InterconnectionQueue_bySub!$AP$5:$AP$322,InterconnectionQueue_bySub!$B$5:$B$322,A126)</f>
        <v>0</v>
      </c>
      <c r="W126" s="53">
        <f>SUMIFS(InterconnectionQueue_bySub!$R$5:$R$322,InterconnectionQueue_bySub!$B$5:$B$322,A126)</f>
        <v>300</v>
      </c>
      <c r="X126" s="22">
        <f t="shared" si="21"/>
        <v>2</v>
      </c>
      <c r="Y126" s="35"/>
    </row>
    <row r="127" spans="1:25" x14ac:dyDescent="0.35">
      <c r="A127" t="s">
        <v>248</v>
      </c>
      <c r="B127">
        <v>230</v>
      </c>
      <c r="C127" t="s">
        <v>398</v>
      </c>
      <c r="D127" t="s">
        <v>216</v>
      </c>
      <c r="E127">
        <f>SUMIFS('Solar&amp;Battery'!$AA$5:$AA$332,'Solar&amp;Battery'!$B$5:$B$332,A127)</f>
        <v>11.6</v>
      </c>
      <c r="F127" s="49">
        <v>7183.30029296875</v>
      </c>
      <c r="G127" s="29">
        <f t="shared" si="11"/>
        <v>1026.1857561383929</v>
      </c>
      <c r="H127" s="46">
        <f t="shared" si="12"/>
        <v>1.1303996309256515E-2</v>
      </c>
      <c r="I127" s="43">
        <v>78222.4765625</v>
      </c>
      <c r="J127" s="43">
        <f t="shared" si="13"/>
        <v>11174.639508928571</v>
      </c>
      <c r="K127" s="44">
        <f t="shared" si="14"/>
        <v>1.038064806540879E-3</v>
      </c>
      <c r="L127" s="49">
        <v>13221.7890625</v>
      </c>
      <c r="M127" s="29">
        <f t="shared" si="15"/>
        <v>1888.8270089285713</v>
      </c>
      <c r="N127" s="46">
        <f t="shared" si="16"/>
        <v>6.1413776619914217E-3</v>
      </c>
      <c r="O127" s="43">
        <v>163500.0625</v>
      </c>
      <c r="P127" s="43">
        <f t="shared" si="17"/>
        <v>23357.151785714286</v>
      </c>
      <c r="Q127" s="44">
        <f t="shared" si="18"/>
        <v>4.9663589578138542E-4</v>
      </c>
      <c r="R127" s="49">
        <v>17487.064453125</v>
      </c>
      <c r="S127" s="29">
        <f t="shared" si="19"/>
        <v>2498.1520647321427</v>
      </c>
      <c r="T127" s="46">
        <f t="shared" si="20"/>
        <v>4.6434323049280735E-3</v>
      </c>
      <c r="V127" s="20">
        <f>SUMIFS(InterconnectionQueue_bySub!$AP$5:$AP$322,InterconnectionQueue_bySub!$B$5:$B$322,A127)</f>
        <v>0</v>
      </c>
      <c r="W127" s="53">
        <f>SUMIFS(InterconnectionQueue_bySub!$R$5:$R$322,InterconnectionQueue_bySub!$B$5:$B$322,A127)</f>
        <v>0</v>
      </c>
      <c r="X127" s="22">
        <f t="shared" si="21"/>
        <v>1</v>
      </c>
      <c r="Y127" s="35"/>
    </row>
    <row r="128" spans="1:25" hidden="1" x14ac:dyDescent="0.35">
      <c r="A128" t="s">
        <v>150</v>
      </c>
      <c r="B128">
        <v>115</v>
      </c>
      <c r="C128" t="s">
        <v>398</v>
      </c>
      <c r="D128" t="s">
        <v>111</v>
      </c>
      <c r="E128">
        <f>SUMIFS('Solar&amp;Battery'!$AA$5:$AA$332,'Solar&amp;Battery'!$B$5:$B$332,A128)</f>
        <v>0</v>
      </c>
      <c r="F128" s="49">
        <v>22089.658203125</v>
      </c>
      <c r="G128" s="29">
        <f t="shared" si="11"/>
        <v>3155.6654575892858</v>
      </c>
      <c r="H128" s="46">
        <f t="shared" si="12"/>
        <v>0</v>
      </c>
      <c r="I128" s="43">
        <v>117408.1015625</v>
      </c>
      <c r="J128" s="43">
        <f t="shared" si="13"/>
        <v>16772.5859375</v>
      </c>
      <c r="K128" s="44">
        <f t="shared" si="14"/>
        <v>0</v>
      </c>
      <c r="L128" s="49">
        <v>53239.4453125</v>
      </c>
      <c r="M128" s="29">
        <f t="shared" si="15"/>
        <v>7605.6350446428569</v>
      </c>
      <c r="N128" s="46">
        <f t="shared" si="16"/>
        <v>0</v>
      </c>
      <c r="O128" s="43">
        <v>311190.53125</v>
      </c>
      <c r="P128" s="43">
        <f t="shared" si="17"/>
        <v>44455.790178571428</v>
      </c>
      <c r="Q128" s="44">
        <f t="shared" si="18"/>
        <v>0</v>
      </c>
      <c r="R128" s="49">
        <v>88537.3203125</v>
      </c>
      <c r="S128" s="29">
        <f t="shared" si="19"/>
        <v>12648.188616071429</v>
      </c>
      <c r="T128" s="46">
        <f t="shared" si="20"/>
        <v>0</v>
      </c>
      <c r="V128" s="20">
        <f>SUMIFS(InterconnectionQueue_bySub!$AP$5:$AP$322,InterconnectionQueue_bySub!$B$5:$B$322,A128)</f>
        <v>0</v>
      </c>
      <c r="W128" s="53">
        <f>SUMIFS(InterconnectionQueue_bySub!$R$5:$R$322,InterconnectionQueue_bySub!$B$5:$B$322,A128)</f>
        <v>0</v>
      </c>
      <c r="X128" s="22">
        <f t="shared" si="21"/>
        <v>1</v>
      </c>
      <c r="Y128" s="35"/>
    </row>
    <row r="129" spans="1:25" x14ac:dyDescent="0.35">
      <c r="A129" t="s">
        <v>198</v>
      </c>
      <c r="B129">
        <v>138</v>
      </c>
      <c r="C129" t="s">
        <v>429</v>
      </c>
      <c r="D129" t="s">
        <v>431</v>
      </c>
      <c r="E129">
        <f>SUMIFS('Solar&amp;Battery'!$AA$5:$AA$332,'Solar&amp;Battery'!$B$5:$B$332,A129)</f>
        <v>500</v>
      </c>
      <c r="F129" s="49">
        <v>49019.45</v>
      </c>
      <c r="G129" s="29">
        <f t="shared" si="11"/>
        <v>7002.778571428571</v>
      </c>
      <c r="H129" s="46">
        <f t="shared" si="12"/>
        <v>7.1400229908740315E-2</v>
      </c>
      <c r="I129" s="43">
        <v>221545.34</v>
      </c>
      <c r="J129" s="43">
        <f t="shared" si="13"/>
        <v>31649.334285714285</v>
      </c>
      <c r="K129" s="44">
        <f t="shared" si="14"/>
        <v>1.5798120601408273E-2</v>
      </c>
      <c r="L129" s="49">
        <v>59737.63</v>
      </c>
      <c r="M129" s="29">
        <f t="shared" si="15"/>
        <v>8533.9471428571433</v>
      </c>
      <c r="N129" s="46">
        <f t="shared" si="16"/>
        <v>5.8589535607622867E-2</v>
      </c>
      <c r="O129" s="43">
        <v>307383.56</v>
      </c>
      <c r="P129" s="43">
        <f t="shared" si="17"/>
        <v>43911.937142857139</v>
      </c>
      <c r="Q129" s="44">
        <f t="shared" si="18"/>
        <v>1.1386425480920321E-2</v>
      </c>
      <c r="R129" s="49">
        <v>60478.95</v>
      </c>
      <c r="S129" s="29">
        <f t="shared" si="19"/>
        <v>8639.85</v>
      </c>
      <c r="T129" s="46">
        <f t="shared" si="20"/>
        <v>5.7871375081743316E-2</v>
      </c>
      <c r="V129" s="20">
        <f>SUMIFS(InterconnectionQueue_bySub!$AP$5:$AP$322,InterconnectionQueue_bySub!$B$5:$B$322,A129)</f>
        <v>0</v>
      </c>
      <c r="W129" s="53">
        <f>SUMIFS(InterconnectionQueue_bySub!$R$5:$R$322,InterconnectionQueue_bySub!$B$5:$B$322,A129)</f>
        <v>500</v>
      </c>
      <c r="X129" s="22">
        <f t="shared" si="21"/>
        <v>1</v>
      </c>
      <c r="Y129" s="35"/>
    </row>
    <row r="130" spans="1:25" hidden="1" x14ac:dyDescent="0.35">
      <c r="A130" t="s">
        <v>170</v>
      </c>
      <c r="B130">
        <v>115</v>
      </c>
      <c r="C130" t="s">
        <v>401</v>
      </c>
      <c r="D130" t="s">
        <v>111</v>
      </c>
      <c r="E130">
        <f>SUMIFS('Solar&amp;Battery'!$AA$5:$AA$332,'Solar&amp;Battery'!$B$5:$B$332,A130)</f>
        <v>0</v>
      </c>
      <c r="F130" s="49">
        <v>22198.216796875</v>
      </c>
      <c r="G130" s="29">
        <f t="shared" si="11"/>
        <v>3171.173828125</v>
      </c>
      <c r="H130" s="46">
        <f t="shared" si="12"/>
        <v>0</v>
      </c>
      <c r="I130" s="43">
        <v>137793.359375</v>
      </c>
      <c r="J130" s="43">
        <f t="shared" si="13"/>
        <v>19684.765625</v>
      </c>
      <c r="K130" s="44">
        <f t="shared" si="14"/>
        <v>0</v>
      </c>
      <c r="L130" s="49">
        <v>70148.421875</v>
      </c>
      <c r="M130" s="29">
        <f t="shared" si="15"/>
        <v>10021.203125</v>
      </c>
      <c r="N130" s="46">
        <f t="shared" si="16"/>
        <v>0</v>
      </c>
      <c r="O130" s="43">
        <v>343301.125</v>
      </c>
      <c r="P130" s="43">
        <f t="shared" si="17"/>
        <v>49043.017857142855</v>
      </c>
      <c r="Q130" s="44">
        <f t="shared" si="18"/>
        <v>0</v>
      </c>
      <c r="R130" s="49">
        <v>126113.8046875</v>
      </c>
      <c r="S130" s="29">
        <f t="shared" si="19"/>
        <v>18016.2578125</v>
      </c>
      <c r="T130" s="46">
        <f t="shared" si="20"/>
        <v>0</v>
      </c>
      <c r="V130" s="20">
        <f>SUMIFS(InterconnectionQueue_bySub!$AP$5:$AP$322,InterconnectionQueue_bySub!$B$5:$B$322,A130)</f>
        <v>0</v>
      </c>
      <c r="W130" s="53">
        <f>SUMIFS(InterconnectionQueue_bySub!$R$5:$R$322,InterconnectionQueue_bySub!$B$5:$B$322,A130)</f>
        <v>0</v>
      </c>
      <c r="X130" s="22">
        <f t="shared" si="21"/>
        <v>1</v>
      </c>
      <c r="Y130" s="35"/>
    </row>
    <row r="131" spans="1:25" hidden="1" x14ac:dyDescent="0.35">
      <c r="A131" t="s">
        <v>61</v>
      </c>
      <c r="B131">
        <v>500</v>
      </c>
      <c r="C131" t="s">
        <v>401</v>
      </c>
      <c r="D131" t="s">
        <v>53</v>
      </c>
      <c r="E131">
        <f>SUMIFS('Solar&amp;Battery'!$AA$5:$AA$332,'Solar&amp;Battery'!$B$5:$B$332,A131)</f>
        <v>0</v>
      </c>
      <c r="F131" s="49">
        <v>5656.51904296875</v>
      </c>
      <c r="G131" s="29">
        <f t="shared" si="11"/>
        <v>808.07414899553567</v>
      </c>
      <c r="H131" s="46">
        <f t="shared" si="12"/>
        <v>0</v>
      </c>
      <c r="I131" s="43">
        <v>37681.94921875</v>
      </c>
      <c r="J131" s="43">
        <f t="shared" si="13"/>
        <v>5383.1356026785716</v>
      </c>
      <c r="K131" s="44">
        <f t="shared" si="14"/>
        <v>0</v>
      </c>
      <c r="L131" s="49">
        <v>8181.85986328125</v>
      </c>
      <c r="M131" s="29">
        <f t="shared" si="15"/>
        <v>1168.8371233258929</v>
      </c>
      <c r="N131" s="46">
        <f t="shared" si="16"/>
        <v>0</v>
      </c>
      <c r="O131" s="43">
        <v>57661.73046875</v>
      </c>
      <c r="P131" s="43">
        <f t="shared" si="17"/>
        <v>8237.3900669642862</v>
      </c>
      <c r="Q131" s="44">
        <f t="shared" si="18"/>
        <v>0</v>
      </c>
      <c r="R131" s="49">
        <v>17411.28125</v>
      </c>
      <c r="S131" s="29">
        <f t="shared" si="19"/>
        <v>2487.3258928571427</v>
      </c>
      <c r="T131" s="46">
        <f t="shared" si="20"/>
        <v>0</v>
      </c>
      <c r="V131" s="20">
        <f>SUMIFS(InterconnectionQueue_bySub!$AP$5:$AP$322,InterconnectionQueue_bySub!$B$5:$B$322,A131)</f>
        <v>0</v>
      </c>
      <c r="W131" s="53">
        <f>SUMIFS(InterconnectionQueue_bySub!$R$5:$R$322,InterconnectionQueue_bySub!$B$5:$B$322,A131)</f>
        <v>0</v>
      </c>
      <c r="X131" s="22">
        <f t="shared" si="21"/>
        <v>1</v>
      </c>
      <c r="Y131" s="35"/>
    </row>
    <row r="132" spans="1:25" hidden="1" x14ac:dyDescent="0.35">
      <c r="A132" t="s">
        <v>114</v>
      </c>
      <c r="B132">
        <v>230</v>
      </c>
      <c r="C132" t="s">
        <v>399</v>
      </c>
      <c r="D132" t="s">
        <v>113</v>
      </c>
      <c r="E132">
        <f>SUMIFS('Solar&amp;Battery'!$AA$5:$AA$332,'Solar&amp;Battery'!$B$5:$B$332,A132)</f>
        <v>0</v>
      </c>
      <c r="F132" s="49">
        <v>1946.846435546875</v>
      </c>
      <c r="G132" s="29">
        <f t="shared" si="11"/>
        <v>278.12091936383928</v>
      </c>
      <c r="H132" s="46">
        <f t="shared" si="12"/>
        <v>0</v>
      </c>
      <c r="I132" s="43">
        <v>73535.8125</v>
      </c>
      <c r="J132" s="43">
        <f t="shared" si="13"/>
        <v>10505.116071428571</v>
      </c>
      <c r="K132" s="44">
        <f t="shared" si="14"/>
        <v>0</v>
      </c>
      <c r="L132" s="49">
        <v>6837.82421875</v>
      </c>
      <c r="M132" s="29">
        <f t="shared" si="15"/>
        <v>976.83203125</v>
      </c>
      <c r="N132" s="46">
        <f t="shared" si="16"/>
        <v>0</v>
      </c>
      <c r="O132" s="43">
        <v>134156.0625</v>
      </c>
      <c r="P132" s="43">
        <f t="shared" si="17"/>
        <v>19165.151785714286</v>
      </c>
      <c r="Q132" s="44">
        <f t="shared" si="18"/>
        <v>0</v>
      </c>
      <c r="R132" s="49">
        <v>31668.326171875</v>
      </c>
      <c r="S132" s="29">
        <f t="shared" si="19"/>
        <v>4524.0465959821431</v>
      </c>
      <c r="T132" s="46">
        <f t="shared" si="20"/>
        <v>0</v>
      </c>
      <c r="V132" s="20">
        <f>SUMIFS(InterconnectionQueue_bySub!$AP$5:$AP$322,InterconnectionQueue_bySub!$B$5:$B$322,A132)</f>
        <v>0</v>
      </c>
      <c r="W132" s="53">
        <f>SUMIFS(InterconnectionQueue_bySub!$R$5:$R$322,InterconnectionQueue_bySub!$B$5:$B$322,A132)</f>
        <v>0</v>
      </c>
      <c r="X132" s="22">
        <f t="shared" si="21"/>
        <v>1</v>
      </c>
      <c r="Y132" s="35"/>
    </row>
    <row r="133" spans="1:25" hidden="1" x14ac:dyDescent="0.35">
      <c r="A133" t="s">
        <v>145</v>
      </c>
      <c r="B133">
        <v>230</v>
      </c>
      <c r="C133" t="s">
        <v>398</v>
      </c>
      <c r="D133" t="s">
        <v>111</v>
      </c>
      <c r="E133">
        <f>SUMIFS('Solar&amp;Battery'!$AA$5:$AA$332,'Solar&amp;Battery'!$B$5:$B$332,A133)</f>
        <v>0</v>
      </c>
      <c r="F133" s="49">
        <v>18138.32421875</v>
      </c>
      <c r="G133" s="29">
        <f t="shared" ref="G133:G196" si="22">F133/$G$1</f>
        <v>2591.1891741071427</v>
      </c>
      <c r="H133" s="46">
        <f t="shared" ref="H133:H196" si="23">$E133/G133</f>
        <v>0</v>
      </c>
      <c r="I133" s="43">
        <v>84065.015625</v>
      </c>
      <c r="J133" s="43">
        <f t="shared" ref="J133:J196" si="24">I133/$G$1</f>
        <v>12009.287946428571</v>
      </c>
      <c r="K133" s="44">
        <f t="shared" ref="K133:K196" si="25">E133/J133</f>
        <v>0</v>
      </c>
      <c r="L133" s="49">
        <v>53667.97265625</v>
      </c>
      <c r="M133" s="29">
        <f t="shared" ref="M133:M196" si="26">L133/$G$1</f>
        <v>7666.8532366071431</v>
      </c>
      <c r="N133" s="46">
        <f t="shared" ref="N133:N196" si="27">$E133/M133</f>
        <v>0</v>
      </c>
      <c r="O133" s="43">
        <v>297137.75</v>
      </c>
      <c r="P133" s="43">
        <f t="shared" ref="P133:P196" si="28">O133/$G$1</f>
        <v>42448.25</v>
      </c>
      <c r="Q133" s="44">
        <f t="shared" ref="Q133:Q196" si="29">E133/P133</f>
        <v>0</v>
      </c>
      <c r="R133" s="49">
        <v>81771.3203125</v>
      </c>
      <c r="S133" s="29">
        <f t="shared" ref="S133:S196" si="30">R133/$G$1</f>
        <v>11681.6171875</v>
      </c>
      <c r="T133" s="46">
        <f t="shared" ref="T133:T196" si="31">$E133/S133</f>
        <v>0</v>
      </c>
      <c r="V133" s="20">
        <f>SUMIFS(InterconnectionQueue_bySub!$AP$5:$AP$322,InterconnectionQueue_bySub!$B$5:$B$322,A133)</f>
        <v>0</v>
      </c>
      <c r="W133" s="53">
        <f>SUMIFS(InterconnectionQueue_bySub!$R$5:$R$322,InterconnectionQueue_bySub!$B$5:$B$322,A133)</f>
        <v>0</v>
      </c>
      <c r="X133" s="22">
        <f t="shared" ref="X133:X196" si="32">IF(V133&gt;E133,3,IF(W133&gt;E133,2,1))</f>
        <v>1</v>
      </c>
      <c r="Y133" s="35"/>
    </row>
    <row r="134" spans="1:25" hidden="1" x14ac:dyDescent="0.35">
      <c r="A134" t="s">
        <v>65</v>
      </c>
      <c r="B134">
        <v>230</v>
      </c>
      <c r="C134" t="s">
        <v>401</v>
      </c>
      <c r="D134" t="s">
        <v>46</v>
      </c>
      <c r="E134">
        <f>SUMIFS('Solar&amp;Battery'!$AA$5:$AA$332,'Solar&amp;Battery'!$B$5:$B$332,A134)</f>
        <v>0</v>
      </c>
      <c r="F134" s="49">
        <v>122.1771240234375</v>
      </c>
      <c r="G134" s="29">
        <f t="shared" si="22"/>
        <v>17.453874860491073</v>
      </c>
      <c r="H134" s="46">
        <f t="shared" si="23"/>
        <v>0</v>
      </c>
      <c r="I134" s="43">
        <v>955.25677490234375</v>
      </c>
      <c r="J134" s="43">
        <f t="shared" si="24"/>
        <v>136.46525355747767</v>
      </c>
      <c r="K134" s="44">
        <f t="shared" si="25"/>
        <v>0</v>
      </c>
      <c r="L134" s="49">
        <v>2384.4501953125</v>
      </c>
      <c r="M134" s="29">
        <f t="shared" si="26"/>
        <v>340.6357421875</v>
      </c>
      <c r="N134" s="46">
        <f t="shared" si="27"/>
        <v>0</v>
      </c>
      <c r="O134" s="43">
        <v>18229.89453125</v>
      </c>
      <c r="P134" s="43">
        <f t="shared" si="28"/>
        <v>2604.2706473214284</v>
      </c>
      <c r="Q134" s="44">
        <f t="shared" si="29"/>
        <v>0</v>
      </c>
      <c r="R134" s="49">
        <v>5294.62841796875</v>
      </c>
      <c r="S134" s="29">
        <f t="shared" si="30"/>
        <v>756.37548828125</v>
      </c>
      <c r="T134" s="46">
        <f t="shared" si="31"/>
        <v>0</v>
      </c>
      <c r="V134" s="20">
        <f>SUMIFS(InterconnectionQueue_bySub!$AP$5:$AP$322,InterconnectionQueue_bySub!$B$5:$B$322,A134)</f>
        <v>0</v>
      </c>
      <c r="W134" s="53">
        <f>SUMIFS(InterconnectionQueue_bySub!$R$5:$R$322,InterconnectionQueue_bySub!$B$5:$B$322,A134)</f>
        <v>0</v>
      </c>
      <c r="X134" s="22">
        <f t="shared" si="32"/>
        <v>1</v>
      </c>
      <c r="Y134" s="35"/>
    </row>
    <row r="135" spans="1:25" hidden="1" x14ac:dyDescent="0.35">
      <c r="A135" t="s">
        <v>74</v>
      </c>
      <c r="B135">
        <v>230</v>
      </c>
      <c r="C135" t="s">
        <v>399</v>
      </c>
      <c r="D135" t="s">
        <v>46</v>
      </c>
      <c r="E135">
        <f>SUMIFS('Solar&amp;Battery'!$AA$5:$AA$332,'Solar&amp;Battery'!$B$5:$B$332,A135)</f>
        <v>0</v>
      </c>
      <c r="F135" s="49">
        <v>1816.174438476562</v>
      </c>
      <c r="G135" s="29">
        <f t="shared" si="22"/>
        <v>259.45349121093744</v>
      </c>
      <c r="H135" s="46">
        <f t="shared" si="23"/>
        <v>0</v>
      </c>
      <c r="I135" s="43">
        <v>3170.23779296875</v>
      </c>
      <c r="J135" s="43">
        <f t="shared" si="24"/>
        <v>452.89111328125</v>
      </c>
      <c r="K135" s="44">
        <f t="shared" si="25"/>
        <v>0</v>
      </c>
      <c r="L135" s="49">
        <v>2216.16455078125</v>
      </c>
      <c r="M135" s="29">
        <f t="shared" si="26"/>
        <v>316.59493582589283</v>
      </c>
      <c r="N135" s="46">
        <f t="shared" si="27"/>
        <v>0</v>
      </c>
      <c r="O135" s="43">
        <v>5961.21435546875</v>
      </c>
      <c r="P135" s="43">
        <f t="shared" si="28"/>
        <v>851.60205078125</v>
      </c>
      <c r="Q135" s="44">
        <f t="shared" si="29"/>
        <v>0</v>
      </c>
      <c r="R135" s="49">
        <v>2662.02001953125</v>
      </c>
      <c r="S135" s="29">
        <f t="shared" si="30"/>
        <v>380.28857421875</v>
      </c>
      <c r="T135" s="46">
        <f t="shared" si="31"/>
        <v>0</v>
      </c>
      <c r="V135" s="20">
        <f>SUMIFS(InterconnectionQueue_bySub!$AP$5:$AP$322,InterconnectionQueue_bySub!$B$5:$B$322,A135)</f>
        <v>0</v>
      </c>
      <c r="W135" s="53">
        <f>SUMIFS(InterconnectionQueue_bySub!$R$5:$R$322,InterconnectionQueue_bySub!$B$5:$B$322,A135)</f>
        <v>0</v>
      </c>
      <c r="X135" s="22">
        <f t="shared" si="32"/>
        <v>1</v>
      </c>
      <c r="Y135" s="35"/>
    </row>
    <row r="136" spans="1:25" hidden="1" x14ac:dyDescent="0.35">
      <c r="A136" t="s">
        <v>242</v>
      </c>
      <c r="B136">
        <v>115</v>
      </c>
      <c r="C136" t="s">
        <v>398</v>
      </c>
      <c r="D136" t="s">
        <v>216</v>
      </c>
      <c r="E136">
        <f>SUMIFS('Solar&amp;Battery'!$AA$5:$AA$332,'Solar&amp;Battery'!$B$5:$B$332,A136)</f>
        <v>0</v>
      </c>
      <c r="F136" s="49">
        <v>29427.978515625</v>
      </c>
      <c r="G136" s="29">
        <f t="shared" si="22"/>
        <v>4203.9969308035716</v>
      </c>
      <c r="H136" s="46">
        <f t="shared" si="23"/>
        <v>0</v>
      </c>
      <c r="I136" s="43">
        <v>142361.65625</v>
      </c>
      <c r="J136" s="43">
        <f t="shared" si="24"/>
        <v>20337.379464285714</v>
      </c>
      <c r="K136" s="44">
        <f t="shared" si="25"/>
        <v>0</v>
      </c>
      <c r="L136" s="49">
        <v>49111.96875</v>
      </c>
      <c r="M136" s="29">
        <f t="shared" si="26"/>
        <v>7015.9955357142853</v>
      </c>
      <c r="N136" s="46">
        <f t="shared" si="27"/>
        <v>0</v>
      </c>
      <c r="O136" s="43">
        <v>297292</v>
      </c>
      <c r="P136" s="43">
        <f t="shared" si="28"/>
        <v>42470.285714285717</v>
      </c>
      <c r="Q136" s="44">
        <f t="shared" si="29"/>
        <v>0</v>
      </c>
      <c r="R136" s="49">
        <v>72758.734375</v>
      </c>
      <c r="S136" s="29">
        <f t="shared" si="30"/>
        <v>10394.104910714286</v>
      </c>
      <c r="T136" s="46">
        <f t="shared" si="31"/>
        <v>0</v>
      </c>
      <c r="V136" s="20">
        <f>SUMIFS(InterconnectionQueue_bySub!$AP$5:$AP$322,InterconnectionQueue_bySub!$B$5:$B$322,A136)</f>
        <v>0</v>
      </c>
      <c r="W136" s="53">
        <f>SUMIFS(InterconnectionQueue_bySub!$R$5:$R$322,InterconnectionQueue_bySub!$B$5:$B$322,A136)</f>
        <v>0</v>
      </c>
      <c r="X136" s="22">
        <f t="shared" si="32"/>
        <v>1</v>
      </c>
      <c r="Y136" s="35"/>
    </row>
    <row r="137" spans="1:25" hidden="1" x14ac:dyDescent="0.35">
      <c r="A137" t="s">
        <v>235</v>
      </c>
      <c r="B137">
        <v>230</v>
      </c>
      <c r="C137" t="s">
        <v>398</v>
      </c>
      <c r="D137" t="s">
        <v>216</v>
      </c>
      <c r="E137">
        <f>SUMIFS('Solar&amp;Battery'!$AA$5:$AA$332,'Solar&amp;Battery'!$B$5:$B$332,A137)</f>
        <v>0</v>
      </c>
      <c r="F137" s="49">
        <v>3604.638671875</v>
      </c>
      <c r="G137" s="29">
        <f t="shared" si="22"/>
        <v>514.94838169642856</v>
      </c>
      <c r="H137" s="46">
        <f t="shared" si="23"/>
        <v>0</v>
      </c>
      <c r="I137" s="43">
        <v>53322.8984375</v>
      </c>
      <c r="J137" s="43">
        <f t="shared" si="24"/>
        <v>7617.5569196428569</v>
      </c>
      <c r="K137" s="44">
        <f t="shared" si="25"/>
        <v>0</v>
      </c>
      <c r="L137" s="49">
        <v>21880.41015625</v>
      </c>
      <c r="M137" s="29">
        <f t="shared" si="26"/>
        <v>3125.7728794642858</v>
      </c>
      <c r="N137" s="46">
        <f t="shared" si="27"/>
        <v>0</v>
      </c>
      <c r="O137" s="43">
        <v>185333.546875</v>
      </c>
      <c r="P137" s="43">
        <f t="shared" si="28"/>
        <v>26476.220982142859</v>
      </c>
      <c r="Q137" s="44">
        <f t="shared" si="29"/>
        <v>0</v>
      </c>
      <c r="R137" s="49">
        <v>35149.3984375</v>
      </c>
      <c r="S137" s="29">
        <f t="shared" si="30"/>
        <v>5021.3426339285716</v>
      </c>
      <c r="T137" s="46">
        <f t="shared" si="31"/>
        <v>0</v>
      </c>
      <c r="V137" s="20">
        <f>SUMIFS(InterconnectionQueue_bySub!$AP$5:$AP$322,InterconnectionQueue_bySub!$B$5:$B$322,A137)</f>
        <v>0</v>
      </c>
      <c r="W137" s="53">
        <f>SUMIFS(InterconnectionQueue_bySub!$R$5:$R$322,InterconnectionQueue_bySub!$B$5:$B$322,A137)</f>
        <v>0</v>
      </c>
      <c r="X137" s="22">
        <f t="shared" si="32"/>
        <v>1</v>
      </c>
      <c r="Y137" s="35"/>
    </row>
    <row r="138" spans="1:25" hidden="1" x14ac:dyDescent="0.35">
      <c r="A138" t="s">
        <v>372</v>
      </c>
      <c r="B138">
        <v>230</v>
      </c>
      <c r="C138" t="s">
        <v>399</v>
      </c>
      <c r="D138" t="s">
        <v>46</v>
      </c>
      <c r="E138">
        <f>SUMIFS('Solar&amp;Battery'!$AA$5:$AA$332,'Solar&amp;Battery'!$B$5:$B$332,A138)</f>
        <v>0</v>
      </c>
      <c r="F138" s="49">
        <v>2134.3671875</v>
      </c>
      <c r="G138" s="29">
        <f t="shared" si="22"/>
        <v>304.90959821428572</v>
      </c>
      <c r="H138" s="46">
        <f t="shared" si="23"/>
        <v>0</v>
      </c>
      <c r="I138" s="43">
        <v>5678.400390625</v>
      </c>
      <c r="J138" s="43">
        <f t="shared" si="24"/>
        <v>811.20005580357144</v>
      </c>
      <c r="K138" s="44">
        <f t="shared" si="25"/>
        <v>0</v>
      </c>
      <c r="L138" s="49">
        <v>2300.1005859375</v>
      </c>
      <c r="M138" s="29">
        <f t="shared" si="26"/>
        <v>328.58579799107144</v>
      </c>
      <c r="N138" s="46">
        <f t="shared" si="27"/>
        <v>0</v>
      </c>
      <c r="O138" s="43">
        <v>7486.9541015625</v>
      </c>
      <c r="P138" s="43">
        <f t="shared" si="28"/>
        <v>1069.5648716517858</v>
      </c>
      <c r="Q138" s="44">
        <f t="shared" si="29"/>
        <v>0</v>
      </c>
      <c r="R138" s="49">
        <v>2391.461181640625</v>
      </c>
      <c r="S138" s="29">
        <f t="shared" si="30"/>
        <v>341.63731166294644</v>
      </c>
      <c r="T138" s="46">
        <f t="shared" si="31"/>
        <v>0</v>
      </c>
      <c r="V138" s="20">
        <f>SUMIFS(InterconnectionQueue_bySub!$AP$5:$AP$322,InterconnectionQueue_bySub!$B$5:$B$322,A138)</f>
        <v>0</v>
      </c>
      <c r="W138" s="53">
        <f>SUMIFS(InterconnectionQueue_bySub!$R$5:$R$322,InterconnectionQueue_bySub!$B$5:$B$322,A138)</f>
        <v>0</v>
      </c>
      <c r="X138" s="22">
        <f t="shared" si="32"/>
        <v>1</v>
      </c>
      <c r="Y138" s="35"/>
    </row>
    <row r="139" spans="1:25" hidden="1" x14ac:dyDescent="0.35">
      <c r="A139" t="s">
        <v>214</v>
      </c>
      <c r="B139">
        <v>230</v>
      </c>
      <c r="C139" t="s">
        <v>399</v>
      </c>
      <c r="D139" t="s">
        <v>111</v>
      </c>
      <c r="E139">
        <f>SUMIFS('Solar&amp;Battery'!$AA$5:$AA$332,'Solar&amp;Battery'!$B$5:$B$332,A139)</f>
        <v>0</v>
      </c>
      <c r="F139" s="49">
        <v>1758.243286132812</v>
      </c>
      <c r="G139" s="29">
        <f t="shared" si="22"/>
        <v>251.17761230468744</v>
      </c>
      <c r="H139" s="46">
        <f t="shared" si="23"/>
        <v>0</v>
      </c>
      <c r="I139" s="43">
        <v>61007.2109375</v>
      </c>
      <c r="J139" s="43">
        <f t="shared" si="24"/>
        <v>8715.3158482142862</v>
      </c>
      <c r="K139" s="44">
        <f t="shared" si="25"/>
        <v>0</v>
      </c>
      <c r="L139" s="49">
        <v>5270.986328125</v>
      </c>
      <c r="M139" s="29">
        <f t="shared" si="26"/>
        <v>752.998046875</v>
      </c>
      <c r="N139" s="46">
        <f t="shared" si="27"/>
        <v>0</v>
      </c>
      <c r="O139" s="43">
        <v>146211.109375</v>
      </c>
      <c r="P139" s="43">
        <f t="shared" si="28"/>
        <v>20887.301339285714</v>
      </c>
      <c r="Q139" s="44">
        <f t="shared" si="29"/>
        <v>0</v>
      </c>
      <c r="R139" s="49">
        <v>15335.2744140625</v>
      </c>
      <c r="S139" s="29">
        <f t="shared" si="30"/>
        <v>2190.7534877232142</v>
      </c>
      <c r="T139" s="46">
        <f t="shared" si="31"/>
        <v>0</v>
      </c>
      <c r="V139" s="20">
        <f>SUMIFS(InterconnectionQueue_bySub!$AP$5:$AP$322,InterconnectionQueue_bySub!$B$5:$B$322,A139)</f>
        <v>0</v>
      </c>
      <c r="W139" s="53">
        <f>SUMIFS(InterconnectionQueue_bySub!$R$5:$R$322,InterconnectionQueue_bySub!$B$5:$B$322,A139)</f>
        <v>0</v>
      </c>
      <c r="X139" s="22">
        <f t="shared" si="32"/>
        <v>1</v>
      </c>
      <c r="Y139" s="35"/>
    </row>
    <row r="140" spans="1:25" hidden="1" x14ac:dyDescent="0.35">
      <c r="A140" t="s">
        <v>221</v>
      </c>
      <c r="B140">
        <v>115</v>
      </c>
      <c r="C140" t="s">
        <v>398</v>
      </c>
      <c r="D140" t="s">
        <v>216</v>
      </c>
      <c r="E140">
        <f>SUMIFS('Solar&amp;Battery'!$AA$5:$AA$332,'Solar&amp;Battery'!$B$5:$B$332,A140)</f>
        <v>0</v>
      </c>
      <c r="F140" s="49">
        <v>1921.919677734375</v>
      </c>
      <c r="G140" s="29">
        <f t="shared" si="22"/>
        <v>274.55995396205356</v>
      </c>
      <c r="H140" s="46">
        <f t="shared" si="23"/>
        <v>0</v>
      </c>
      <c r="I140" s="43">
        <v>16308.3857421875</v>
      </c>
      <c r="J140" s="43">
        <f t="shared" si="24"/>
        <v>2329.7693917410716</v>
      </c>
      <c r="K140" s="44">
        <f t="shared" si="25"/>
        <v>0</v>
      </c>
      <c r="L140" s="49">
        <v>5424.56689453125</v>
      </c>
      <c r="M140" s="29">
        <f t="shared" si="26"/>
        <v>774.93812779017856</v>
      </c>
      <c r="N140" s="46">
        <f t="shared" si="27"/>
        <v>0</v>
      </c>
      <c r="O140" s="43">
        <v>52973.90234375</v>
      </c>
      <c r="P140" s="43">
        <f t="shared" si="28"/>
        <v>7567.7003348214284</v>
      </c>
      <c r="Q140" s="44">
        <f t="shared" si="29"/>
        <v>0</v>
      </c>
      <c r="R140" s="49">
        <v>6339.02587890625</v>
      </c>
      <c r="S140" s="29">
        <f t="shared" si="30"/>
        <v>905.57512555803567</v>
      </c>
      <c r="T140" s="46">
        <f t="shared" si="31"/>
        <v>0</v>
      </c>
      <c r="V140" s="20">
        <f>SUMIFS(InterconnectionQueue_bySub!$AP$5:$AP$322,InterconnectionQueue_bySub!$B$5:$B$322,A140)</f>
        <v>0</v>
      </c>
      <c r="W140" s="53">
        <f>SUMIFS(InterconnectionQueue_bySub!$R$5:$R$322,InterconnectionQueue_bySub!$B$5:$B$322,A140)</f>
        <v>0</v>
      </c>
      <c r="X140" s="22">
        <f t="shared" si="32"/>
        <v>1</v>
      </c>
      <c r="Y140" s="35"/>
    </row>
    <row r="141" spans="1:25" hidden="1" x14ac:dyDescent="0.35">
      <c r="A141" t="s">
        <v>110</v>
      </c>
      <c r="B141">
        <v>115</v>
      </c>
      <c r="C141" t="s">
        <v>398</v>
      </c>
      <c r="D141" t="s">
        <v>111</v>
      </c>
      <c r="E141">
        <f>SUMIFS('Solar&amp;Battery'!$AA$5:$AA$332,'Solar&amp;Battery'!$B$5:$B$332,A141)</f>
        <v>0</v>
      </c>
      <c r="F141" s="49">
        <v>7779.2978515625</v>
      </c>
      <c r="G141" s="29">
        <f t="shared" si="22"/>
        <v>1111.3282645089287</v>
      </c>
      <c r="H141" s="46">
        <f t="shared" si="23"/>
        <v>0</v>
      </c>
      <c r="I141" s="43">
        <v>91688.1328125</v>
      </c>
      <c r="J141" s="43">
        <f t="shared" si="24"/>
        <v>13098.3046875</v>
      </c>
      <c r="K141" s="44">
        <f t="shared" si="25"/>
        <v>0</v>
      </c>
      <c r="L141" s="49">
        <v>19031.45703125</v>
      </c>
      <c r="M141" s="29">
        <f t="shared" si="26"/>
        <v>2718.7795758928573</v>
      </c>
      <c r="N141" s="46">
        <f t="shared" si="27"/>
        <v>0</v>
      </c>
      <c r="O141" s="43">
        <v>195997.09375</v>
      </c>
      <c r="P141" s="43">
        <f t="shared" si="28"/>
        <v>27999.584821428572</v>
      </c>
      <c r="Q141" s="44">
        <f t="shared" si="29"/>
        <v>0</v>
      </c>
      <c r="R141" s="49">
        <v>55249.59375</v>
      </c>
      <c r="S141" s="29">
        <f t="shared" si="30"/>
        <v>7892.7991071428569</v>
      </c>
      <c r="T141" s="46">
        <f t="shared" si="31"/>
        <v>0</v>
      </c>
      <c r="V141" s="20">
        <f>SUMIFS(InterconnectionQueue_bySub!$AP$5:$AP$322,InterconnectionQueue_bySub!$B$5:$B$322,A141)</f>
        <v>0</v>
      </c>
      <c r="W141" s="53">
        <f>SUMIFS(InterconnectionQueue_bySub!$R$5:$R$322,InterconnectionQueue_bySub!$B$5:$B$322,A141)</f>
        <v>0</v>
      </c>
      <c r="X141" s="22">
        <f t="shared" si="32"/>
        <v>1</v>
      </c>
      <c r="Y141" s="35"/>
    </row>
    <row r="142" spans="1:25" hidden="1" x14ac:dyDescent="0.35">
      <c r="A142" t="s">
        <v>203</v>
      </c>
      <c r="B142">
        <v>115</v>
      </c>
      <c r="C142" t="s">
        <v>398</v>
      </c>
      <c r="D142" t="s">
        <v>111</v>
      </c>
      <c r="E142">
        <f>SUMIFS('Solar&amp;Battery'!$AA$5:$AA$332,'Solar&amp;Battery'!$B$5:$B$332,A142)</f>
        <v>0</v>
      </c>
      <c r="F142" s="49">
        <v>26946.599609375</v>
      </c>
      <c r="G142" s="29">
        <f t="shared" si="22"/>
        <v>3849.5142299107142</v>
      </c>
      <c r="H142" s="46">
        <f t="shared" si="23"/>
        <v>0</v>
      </c>
      <c r="I142" s="43">
        <v>85647.40625</v>
      </c>
      <c r="J142" s="43">
        <f t="shared" si="24"/>
        <v>12235.34375</v>
      </c>
      <c r="K142" s="44">
        <f t="shared" si="25"/>
        <v>0</v>
      </c>
      <c r="L142" s="49">
        <v>70109.6953125</v>
      </c>
      <c r="M142" s="29">
        <f t="shared" si="26"/>
        <v>10015.670758928571</v>
      </c>
      <c r="N142" s="46">
        <f t="shared" si="27"/>
        <v>0</v>
      </c>
      <c r="O142" s="43">
        <v>274349.96875</v>
      </c>
      <c r="P142" s="43">
        <f t="shared" si="28"/>
        <v>39192.852678571428</v>
      </c>
      <c r="Q142" s="44">
        <f t="shared" si="29"/>
        <v>0</v>
      </c>
      <c r="R142" s="49">
        <v>139415.8125</v>
      </c>
      <c r="S142" s="29">
        <f t="shared" si="30"/>
        <v>19916.544642857141</v>
      </c>
      <c r="T142" s="46">
        <f t="shared" si="31"/>
        <v>0</v>
      </c>
      <c r="V142" s="20">
        <f>SUMIFS(InterconnectionQueue_bySub!$AP$5:$AP$322,InterconnectionQueue_bySub!$B$5:$B$322,A142)</f>
        <v>0</v>
      </c>
      <c r="W142" s="53">
        <f>SUMIFS(InterconnectionQueue_bySub!$R$5:$R$322,InterconnectionQueue_bySub!$B$5:$B$322,A142)</f>
        <v>0</v>
      </c>
      <c r="X142" s="22">
        <f t="shared" si="32"/>
        <v>1</v>
      </c>
      <c r="Y142" s="35"/>
    </row>
    <row r="143" spans="1:25" hidden="1" x14ac:dyDescent="0.35">
      <c r="A143" t="s">
        <v>149</v>
      </c>
      <c r="B143">
        <v>115</v>
      </c>
      <c r="C143" t="s">
        <v>401</v>
      </c>
      <c r="D143" t="s">
        <v>111</v>
      </c>
      <c r="E143">
        <f>SUMIFS('Solar&amp;Battery'!$AA$5:$AA$332,'Solar&amp;Battery'!$B$5:$B$332,A143)</f>
        <v>0</v>
      </c>
      <c r="F143" s="49">
        <v>14130.337890625</v>
      </c>
      <c r="G143" s="29">
        <f t="shared" si="22"/>
        <v>2018.6196986607142</v>
      </c>
      <c r="H143" s="46">
        <f t="shared" si="23"/>
        <v>0</v>
      </c>
      <c r="I143" s="43">
        <v>115531.4765625</v>
      </c>
      <c r="J143" s="43">
        <f t="shared" si="24"/>
        <v>16504.496651785714</v>
      </c>
      <c r="K143" s="44">
        <f t="shared" si="25"/>
        <v>0</v>
      </c>
      <c r="L143" s="49">
        <v>43452.57421875</v>
      </c>
      <c r="M143" s="29">
        <f t="shared" si="26"/>
        <v>6207.5106026785716</v>
      </c>
      <c r="N143" s="46">
        <f t="shared" si="27"/>
        <v>0</v>
      </c>
      <c r="O143" s="43">
        <v>263179.78125</v>
      </c>
      <c r="P143" s="43">
        <f t="shared" si="28"/>
        <v>37597.111607142855</v>
      </c>
      <c r="Q143" s="44">
        <f t="shared" si="29"/>
        <v>0</v>
      </c>
      <c r="R143" s="49">
        <v>67422.9296875</v>
      </c>
      <c r="S143" s="29">
        <f t="shared" si="30"/>
        <v>9631.8470982142862</v>
      </c>
      <c r="T143" s="46">
        <f t="shared" si="31"/>
        <v>0</v>
      </c>
      <c r="V143" s="20">
        <f>SUMIFS(InterconnectionQueue_bySub!$AP$5:$AP$322,InterconnectionQueue_bySub!$B$5:$B$322,A143)</f>
        <v>0</v>
      </c>
      <c r="W143" s="53">
        <f>SUMIFS(InterconnectionQueue_bySub!$R$5:$R$322,InterconnectionQueue_bySub!$B$5:$B$322,A143)</f>
        <v>0</v>
      </c>
      <c r="X143" s="22">
        <f t="shared" si="32"/>
        <v>1</v>
      </c>
      <c r="Y143" s="35"/>
    </row>
    <row r="144" spans="1:25" x14ac:dyDescent="0.35">
      <c r="A144" t="s">
        <v>95</v>
      </c>
      <c r="B144">
        <v>230</v>
      </c>
      <c r="C144" t="s">
        <v>399</v>
      </c>
      <c r="D144" t="s">
        <v>46</v>
      </c>
      <c r="E144">
        <f>SUMIFS('Solar&amp;Battery'!$AA$5:$AA$332,'Solar&amp;Battery'!$B$5:$B$332,A144)</f>
        <v>250</v>
      </c>
      <c r="F144" s="49">
        <v>18687.359375</v>
      </c>
      <c r="G144" s="29">
        <f t="shared" si="22"/>
        <v>2669.6227678571427</v>
      </c>
      <c r="H144" s="46">
        <f t="shared" si="23"/>
        <v>9.3646189645239811E-2</v>
      </c>
      <c r="I144" s="43">
        <v>31713.837890625</v>
      </c>
      <c r="J144" s="43">
        <f t="shared" si="24"/>
        <v>4530.5482700892853</v>
      </c>
      <c r="K144" s="44">
        <f t="shared" si="25"/>
        <v>5.5180959366552151E-2</v>
      </c>
      <c r="L144" s="49">
        <v>35045.55078125</v>
      </c>
      <c r="M144" s="29">
        <f t="shared" si="26"/>
        <v>5006.5072544642853</v>
      </c>
      <c r="N144" s="46">
        <f t="shared" si="27"/>
        <v>4.9935012034003516E-2</v>
      </c>
      <c r="O144" s="43">
        <v>90745.3203125</v>
      </c>
      <c r="P144" s="43">
        <f t="shared" si="28"/>
        <v>12963.6171875</v>
      </c>
      <c r="Q144" s="44">
        <f t="shared" si="29"/>
        <v>1.9284741008941491E-2</v>
      </c>
      <c r="R144" s="49">
        <v>51550.546875</v>
      </c>
      <c r="S144" s="29">
        <f t="shared" si="30"/>
        <v>7364.3638392857147</v>
      </c>
      <c r="T144" s="46">
        <f t="shared" si="31"/>
        <v>3.3947263532303699E-2</v>
      </c>
      <c r="V144" s="20">
        <f>SUMIFS(InterconnectionQueue_bySub!$AP$5:$AP$322,InterconnectionQueue_bySub!$B$5:$B$322,A144)</f>
        <v>0</v>
      </c>
      <c r="W144" s="53">
        <f>SUMIFS(InterconnectionQueue_bySub!$R$5:$R$322,InterconnectionQueue_bySub!$B$5:$B$322,A144)</f>
        <v>0</v>
      </c>
      <c r="X144" s="22">
        <f t="shared" si="32"/>
        <v>1</v>
      </c>
      <c r="Y144" s="35"/>
    </row>
    <row r="145" spans="1:25" hidden="1" x14ac:dyDescent="0.35">
      <c r="A145" t="s">
        <v>223</v>
      </c>
      <c r="B145">
        <v>115</v>
      </c>
      <c r="C145" t="s">
        <v>398</v>
      </c>
      <c r="D145" t="s">
        <v>216</v>
      </c>
      <c r="E145">
        <f>SUMIFS('Solar&amp;Battery'!$AA$5:$AA$332,'Solar&amp;Battery'!$B$5:$B$332,A145)</f>
        <v>0</v>
      </c>
      <c r="F145" s="49">
        <v>3712.02783203125</v>
      </c>
      <c r="G145" s="29">
        <f t="shared" si="22"/>
        <v>530.28969029017856</v>
      </c>
      <c r="H145" s="46">
        <f t="shared" si="23"/>
        <v>0</v>
      </c>
      <c r="I145" s="43">
        <v>9748.62109375</v>
      </c>
      <c r="J145" s="43">
        <f t="shared" si="24"/>
        <v>1392.66015625</v>
      </c>
      <c r="K145" s="44">
        <f t="shared" si="25"/>
        <v>0</v>
      </c>
      <c r="L145" s="49">
        <v>7428.8779296875</v>
      </c>
      <c r="M145" s="29">
        <f t="shared" si="26"/>
        <v>1061.2682756696429</v>
      </c>
      <c r="N145" s="46">
        <f t="shared" si="27"/>
        <v>0</v>
      </c>
      <c r="O145" s="43">
        <v>26443.48046875</v>
      </c>
      <c r="P145" s="43">
        <f t="shared" si="28"/>
        <v>3777.6400669642858</v>
      </c>
      <c r="Q145" s="44">
        <f t="shared" si="29"/>
        <v>0</v>
      </c>
      <c r="R145" s="49">
        <v>10533.1904296875</v>
      </c>
      <c r="S145" s="29">
        <f t="shared" si="30"/>
        <v>1504.7414899553571</v>
      </c>
      <c r="T145" s="46">
        <f t="shared" si="31"/>
        <v>0</v>
      </c>
      <c r="V145" s="20">
        <f>SUMIFS(InterconnectionQueue_bySub!$AP$5:$AP$322,InterconnectionQueue_bySub!$B$5:$B$322,A145)</f>
        <v>0</v>
      </c>
      <c r="W145" s="53">
        <f>SUMIFS(InterconnectionQueue_bySub!$R$5:$R$322,InterconnectionQueue_bySub!$B$5:$B$322,A145)</f>
        <v>0</v>
      </c>
      <c r="X145" s="22">
        <f t="shared" si="32"/>
        <v>1</v>
      </c>
      <c r="Y145" s="35"/>
    </row>
    <row r="146" spans="1:25" hidden="1" x14ac:dyDescent="0.35">
      <c r="A146" t="s">
        <v>239</v>
      </c>
      <c r="B146">
        <v>115</v>
      </c>
      <c r="C146" t="s">
        <v>398</v>
      </c>
      <c r="D146" t="s">
        <v>216</v>
      </c>
      <c r="E146">
        <f>SUMIFS('Solar&amp;Battery'!$AA$5:$AA$332,'Solar&amp;Battery'!$B$5:$B$332,A146)</f>
        <v>0</v>
      </c>
      <c r="F146" s="49">
        <v>8526.568359375</v>
      </c>
      <c r="G146" s="29">
        <f t="shared" si="22"/>
        <v>1218.0811941964287</v>
      </c>
      <c r="H146" s="46">
        <f t="shared" si="23"/>
        <v>0</v>
      </c>
      <c r="I146" s="43">
        <v>40116.69921875</v>
      </c>
      <c r="J146" s="43">
        <f t="shared" si="24"/>
        <v>5730.95703125</v>
      </c>
      <c r="K146" s="44">
        <f t="shared" si="25"/>
        <v>0</v>
      </c>
      <c r="L146" s="49">
        <v>10306.509765625</v>
      </c>
      <c r="M146" s="29">
        <f t="shared" si="26"/>
        <v>1472.3585379464287</v>
      </c>
      <c r="N146" s="46">
        <f t="shared" si="27"/>
        <v>0</v>
      </c>
      <c r="O146" s="43">
        <v>71009.1796875</v>
      </c>
      <c r="P146" s="43">
        <f t="shared" si="28"/>
        <v>10144.168526785714</v>
      </c>
      <c r="Q146" s="44">
        <f t="shared" si="29"/>
        <v>0</v>
      </c>
      <c r="R146" s="49">
        <v>32183.48828125</v>
      </c>
      <c r="S146" s="29">
        <f t="shared" si="30"/>
        <v>4597.6411830357147</v>
      </c>
      <c r="T146" s="46">
        <f t="shared" si="31"/>
        <v>0</v>
      </c>
      <c r="V146" s="20">
        <f>SUMIFS(InterconnectionQueue_bySub!$AP$5:$AP$322,InterconnectionQueue_bySub!$B$5:$B$322,A146)</f>
        <v>0</v>
      </c>
      <c r="W146" s="53">
        <f>SUMIFS(InterconnectionQueue_bySub!$R$5:$R$322,InterconnectionQueue_bySub!$B$5:$B$322,A146)</f>
        <v>0</v>
      </c>
      <c r="X146" s="22">
        <f t="shared" si="32"/>
        <v>1</v>
      </c>
      <c r="Y146" s="35"/>
    </row>
    <row r="147" spans="1:25" hidden="1" x14ac:dyDescent="0.35">
      <c r="A147" t="s">
        <v>186</v>
      </c>
      <c r="B147">
        <v>115</v>
      </c>
      <c r="C147" t="s">
        <v>398</v>
      </c>
      <c r="D147" t="s">
        <v>111</v>
      </c>
      <c r="E147">
        <f>SUMIFS('Solar&amp;Battery'!$AA$5:$AA$332,'Solar&amp;Battery'!$B$5:$B$332,A147)</f>
        <v>0</v>
      </c>
      <c r="F147" s="49">
        <v>44424.4140625</v>
      </c>
      <c r="G147" s="29">
        <f t="shared" si="22"/>
        <v>6346.3448660714284</v>
      </c>
      <c r="H147" s="46">
        <f t="shared" si="23"/>
        <v>0</v>
      </c>
      <c r="I147" s="43">
        <v>176707.390625</v>
      </c>
      <c r="J147" s="43">
        <f t="shared" si="24"/>
        <v>25243.912946428572</v>
      </c>
      <c r="K147" s="44">
        <f t="shared" si="25"/>
        <v>0</v>
      </c>
      <c r="L147" s="49">
        <v>109972.6328125</v>
      </c>
      <c r="M147" s="29">
        <f t="shared" si="26"/>
        <v>15710.376116071429</v>
      </c>
      <c r="N147" s="46">
        <f t="shared" si="27"/>
        <v>0</v>
      </c>
      <c r="O147" s="43">
        <v>360630.4375</v>
      </c>
      <c r="P147" s="43">
        <f t="shared" si="28"/>
        <v>51518.633928571428</v>
      </c>
      <c r="Q147" s="44">
        <f t="shared" si="29"/>
        <v>0</v>
      </c>
      <c r="R147" s="49">
        <v>174195.96875</v>
      </c>
      <c r="S147" s="29">
        <f t="shared" si="30"/>
        <v>24885.138392857141</v>
      </c>
      <c r="T147" s="46">
        <f t="shared" si="31"/>
        <v>0</v>
      </c>
      <c r="V147" s="20">
        <f>SUMIFS(InterconnectionQueue_bySub!$AP$5:$AP$322,InterconnectionQueue_bySub!$B$5:$B$322,A147)</f>
        <v>0</v>
      </c>
      <c r="W147" s="53">
        <f>SUMIFS(InterconnectionQueue_bySub!$R$5:$R$322,InterconnectionQueue_bySub!$B$5:$B$322,A147)</f>
        <v>0</v>
      </c>
      <c r="X147" s="22">
        <f t="shared" si="32"/>
        <v>1</v>
      </c>
      <c r="Y147" s="35"/>
    </row>
    <row r="148" spans="1:25" hidden="1" x14ac:dyDescent="0.35">
      <c r="A148" t="s">
        <v>347</v>
      </c>
      <c r="B148">
        <v>115</v>
      </c>
      <c r="C148" t="s">
        <v>398</v>
      </c>
      <c r="D148" t="s">
        <v>111</v>
      </c>
      <c r="E148">
        <f>SUMIFS('Solar&amp;Battery'!$AA$5:$AA$332,'Solar&amp;Battery'!$B$5:$B$332,A148)</f>
        <v>0</v>
      </c>
      <c r="F148" s="49">
        <v>9292.17578125</v>
      </c>
      <c r="G148" s="29">
        <f t="shared" si="22"/>
        <v>1327.4536830357142</v>
      </c>
      <c r="H148" s="46">
        <f t="shared" si="23"/>
        <v>0</v>
      </c>
      <c r="I148" s="43">
        <v>43664.703125</v>
      </c>
      <c r="J148" s="43">
        <f t="shared" si="24"/>
        <v>6237.8147321428569</v>
      </c>
      <c r="K148" s="44">
        <f t="shared" si="25"/>
        <v>0</v>
      </c>
      <c r="L148" s="49">
        <v>17427.39453125</v>
      </c>
      <c r="M148" s="29">
        <f t="shared" si="26"/>
        <v>2489.6277901785716</v>
      </c>
      <c r="N148" s="46">
        <f t="shared" si="27"/>
        <v>0</v>
      </c>
      <c r="O148" s="43">
        <v>102153.296875</v>
      </c>
      <c r="P148" s="43">
        <f t="shared" si="28"/>
        <v>14593.328125</v>
      </c>
      <c r="Q148" s="44">
        <f t="shared" si="29"/>
        <v>0</v>
      </c>
      <c r="R148" s="49">
        <v>26480.275390625</v>
      </c>
      <c r="S148" s="29">
        <f t="shared" si="30"/>
        <v>3782.896484375</v>
      </c>
      <c r="T148" s="46">
        <f t="shared" si="31"/>
        <v>0</v>
      </c>
      <c r="V148" s="20">
        <f>SUMIFS(InterconnectionQueue_bySub!$AP$5:$AP$322,InterconnectionQueue_bySub!$B$5:$B$322,A148)</f>
        <v>0</v>
      </c>
      <c r="W148" s="53">
        <f>SUMIFS(InterconnectionQueue_bySub!$R$5:$R$322,InterconnectionQueue_bySub!$B$5:$B$322,A148)</f>
        <v>0</v>
      </c>
      <c r="X148" s="22">
        <f t="shared" si="32"/>
        <v>1</v>
      </c>
      <c r="Y148" s="35"/>
    </row>
    <row r="149" spans="1:25" hidden="1" x14ac:dyDescent="0.35">
      <c r="A149" t="s">
        <v>168</v>
      </c>
      <c r="B149">
        <v>230</v>
      </c>
      <c r="C149" t="s">
        <v>399</v>
      </c>
      <c r="D149" t="s">
        <v>431</v>
      </c>
      <c r="E149">
        <f>SUMIFS('Solar&amp;Battery'!$AA$5:$AA$332,'Solar&amp;Battery'!$B$5:$B$332,A149)</f>
        <v>0</v>
      </c>
      <c r="F149" s="49"/>
      <c r="G149" s="29">
        <f t="shared" si="22"/>
        <v>0</v>
      </c>
      <c r="H149" s="46" t="e">
        <f t="shared" si="23"/>
        <v>#DIV/0!</v>
      </c>
      <c r="I149" s="43"/>
      <c r="J149" s="43">
        <f t="shared" si="24"/>
        <v>0</v>
      </c>
      <c r="K149" s="44" t="e">
        <f t="shared" si="25"/>
        <v>#DIV/0!</v>
      </c>
      <c r="L149" s="49"/>
      <c r="M149" s="29">
        <f t="shared" si="26"/>
        <v>0</v>
      </c>
      <c r="N149" s="46" t="e">
        <f t="shared" si="27"/>
        <v>#DIV/0!</v>
      </c>
      <c r="O149" s="43"/>
      <c r="P149" s="43">
        <f t="shared" si="28"/>
        <v>0</v>
      </c>
      <c r="Q149" s="44" t="e">
        <f t="shared" si="29"/>
        <v>#DIV/0!</v>
      </c>
      <c r="R149" s="49"/>
      <c r="S149" s="29">
        <f t="shared" si="30"/>
        <v>0</v>
      </c>
      <c r="T149" s="46" t="e">
        <f t="shared" si="31"/>
        <v>#DIV/0!</v>
      </c>
      <c r="V149" s="20">
        <f>SUMIFS(InterconnectionQueue_bySub!$AP$5:$AP$322,InterconnectionQueue_bySub!$B$5:$B$322,A149)</f>
        <v>0</v>
      </c>
      <c r="W149" s="53">
        <f>SUMIFS(InterconnectionQueue_bySub!$R$5:$R$322,InterconnectionQueue_bySub!$B$5:$B$322,A149)</f>
        <v>0</v>
      </c>
      <c r="X149" s="22">
        <f t="shared" si="32"/>
        <v>1</v>
      </c>
      <c r="Y149" s="35"/>
    </row>
    <row r="150" spans="1:25" hidden="1" x14ac:dyDescent="0.35">
      <c r="A150" t="s">
        <v>269</v>
      </c>
      <c r="B150">
        <v>115</v>
      </c>
      <c r="C150" t="s">
        <v>398</v>
      </c>
      <c r="D150" t="s">
        <v>216</v>
      </c>
      <c r="E150">
        <f>SUMIFS('Solar&amp;Battery'!$AA$5:$AA$332,'Solar&amp;Battery'!$B$5:$B$332,A150)</f>
        <v>0</v>
      </c>
      <c r="F150" s="49">
        <v>11401.720703125</v>
      </c>
      <c r="G150" s="29">
        <f t="shared" si="22"/>
        <v>1628.8172433035713</v>
      </c>
      <c r="H150" s="46">
        <f t="shared" si="23"/>
        <v>0</v>
      </c>
      <c r="I150" s="43">
        <v>95112.4609375</v>
      </c>
      <c r="J150" s="43">
        <f t="shared" si="24"/>
        <v>13587.494419642857</v>
      </c>
      <c r="K150" s="44">
        <f t="shared" si="25"/>
        <v>0</v>
      </c>
      <c r="L150" s="49">
        <v>24331.08984375</v>
      </c>
      <c r="M150" s="29">
        <f t="shared" si="26"/>
        <v>3475.8699776785716</v>
      </c>
      <c r="N150" s="46">
        <f t="shared" si="27"/>
        <v>0</v>
      </c>
      <c r="O150" s="43">
        <v>199948.625</v>
      </c>
      <c r="P150" s="43">
        <f t="shared" si="28"/>
        <v>28564.089285714286</v>
      </c>
      <c r="Q150" s="44">
        <f t="shared" si="29"/>
        <v>0</v>
      </c>
      <c r="R150" s="49">
        <v>46732.65234375</v>
      </c>
      <c r="S150" s="29">
        <f t="shared" si="30"/>
        <v>6676.0931919642853</v>
      </c>
      <c r="T150" s="46">
        <f t="shared" si="31"/>
        <v>0</v>
      </c>
      <c r="V150" s="20">
        <f>SUMIFS(InterconnectionQueue_bySub!$AP$5:$AP$322,InterconnectionQueue_bySub!$B$5:$B$322,A150)</f>
        <v>0</v>
      </c>
      <c r="W150" s="53">
        <f>SUMIFS(InterconnectionQueue_bySub!$R$5:$R$322,InterconnectionQueue_bySub!$B$5:$B$322,A150)</f>
        <v>0</v>
      </c>
      <c r="X150" s="22">
        <f t="shared" si="32"/>
        <v>1</v>
      </c>
      <c r="Y150" s="35"/>
    </row>
    <row r="151" spans="1:25" hidden="1" x14ac:dyDescent="0.35">
      <c r="A151" t="s">
        <v>196</v>
      </c>
      <c r="B151">
        <v>115</v>
      </c>
      <c r="C151" t="s">
        <v>398</v>
      </c>
      <c r="D151" t="s">
        <v>111</v>
      </c>
      <c r="E151">
        <f>SUMIFS('Solar&amp;Battery'!$AA$5:$AA$332,'Solar&amp;Battery'!$B$5:$B$332,A151)</f>
        <v>0</v>
      </c>
      <c r="F151" s="49">
        <v>40702.6015625</v>
      </c>
      <c r="G151" s="29">
        <f t="shared" si="22"/>
        <v>5814.6573660714284</v>
      </c>
      <c r="H151" s="46">
        <f t="shared" si="23"/>
        <v>0</v>
      </c>
      <c r="I151" s="43">
        <v>170149.625</v>
      </c>
      <c r="J151" s="43">
        <f t="shared" si="24"/>
        <v>24307.089285714286</v>
      </c>
      <c r="K151" s="44">
        <f t="shared" si="25"/>
        <v>0</v>
      </c>
      <c r="L151" s="49">
        <v>104633.6171875</v>
      </c>
      <c r="M151" s="29">
        <f t="shared" si="26"/>
        <v>14947.659598214286</v>
      </c>
      <c r="N151" s="46">
        <f t="shared" si="27"/>
        <v>0</v>
      </c>
      <c r="O151" s="43">
        <v>358838.53125</v>
      </c>
      <c r="P151" s="43">
        <f t="shared" si="28"/>
        <v>51262.647321428572</v>
      </c>
      <c r="Q151" s="44">
        <f t="shared" si="29"/>
        <v>0</v>
      </c>
      <c r="R151" s="49">
        <v>155776.21875</v>
      </c>
      <c r="S151" s="29">
        <f t="shared" si="30"/>
        <v>22253.745535714286</v>
      </c>
      <c r="T151" s="46">
        <f t="shared" si="31"/>
        <v>0</v>
      </c>
      <c r="V151" s="20">
        <f>SUMIFS(InterconnectionQueue_bySub!$AP$5:$AP$322,InterconnectionQueue_bySub!$B$5:$B$322,A151)</f>
        <v>0</v>
      </c>
      <c r="W151" s="53">
        <f>SUMIFS(InterconnectionQueue_bySub!$R$5:$R$322,InterconnectionQueue_bySub!$B$5:$B$322,A151)</f>
        <v>0</v>
      </c>
      <c r="X151" s="22">
        <f t="shared" si="32"/>
        <v>1</v>
      </c>
      <c r="Y151" s="35"/>
    </row>
    <row r="152" spans="1:25" hidden="1" x14ac:dyDescent="0.35">
      <c r="A152" t="s">
        <v>163</v>
      </c>
      <c r="B152">
        <v>70</v>
      </c>
      <c r="C152" t="s">
        <v>401</v>
      </c>
      <c r="D152" t="s">
        <v>111</v>
      </c>
      <c r="E152">
        <f>SUMIFS('Solar&amp;Battery'!$AA$5:$AA$332,'Solar&amp;Battery'!$B$5:$B$332,A152)</f>
        <v>0</v>
      </c>
      <c r="F152" s="49">
        <v>29746.109375</v>
      </c>
      <c r="G152" s="29">
        <f t="shared" si="22"/>
        <v>4249.4441964285716</v>
      </c>
      <c r="H152" s="46">
        <f t="shared" si="23"/>
        <v>0</v>
      </c>
      <c r="I152" s="43">
        <v>187862.28125</v>
      </c>
      <c r="J152" s="43">
        <f t="shared" si="24"/>
        <v>26837.46875</v>
      </c>
      <c r="K152" s="44">
        <f t="shared" si="25"/>
        <v>0</v>
      </c>
      <c r="L152" s="49">
        <v>82820.0625</v>
      </c>
      <c r="M152" s="29">
        <f t="shared" si="26"/>
        <v>11831.4375</v>
      </c>
      <c r="N152" s="46">
        <f t="shared" si="27"/>
        <v>0</v>
      </c>
      <c r="O152" s="43">
        <v>415276.96875</v>
      </c>
      <c r="P152" s="43">
        <f t="shared" si="28"/>
        <v>59325.28125</v>
      </c>
      <c r="Q152" s="44">
        <f t="shared" si="29"/>
        <v>0</v>
      </c>
      <c r="R152" s="49">
        <v>141573.390625</v>
      </c>
      <c r="S152" s="29">
        <f t="shared" si="30"/>
        <v>20224.770089285714</v>
      </c>
      <c r="T152" s="46">
        <f t="shared" si="31"/>
        <v>0</v>
      </c>
      <c r="V152" s="20">
        <f>SUMIFS(InterconnectionQueue_bySub!$AP$5:$AP$322,InterconnectionQueue_bySub!$B$5:$B$322,A152)</f>
        <v>0</v>
      </c>
      <c r="W152" s="53">
        <f>SUMIFS(InterconnectionQueue_bySub!$R$5:$R$322,InterconnectionQueue_bySub!$B$5:$B$322,A152)</f>
        <v>0</v>
      </c>
      <c r="X152" s="22">
        <f t="shared" si="32"/>
        <v>1</v>
      </c>
      <c r="Y152" s="35"/>
    </row>
    <row r="153" spans="1:25" x14ac:dyDescent="0.35">
      <c r="A153" t="s">
        <v>180</v>
      </c>
      <c r="B153">
        <v>230</v>
      </c>
      <c r="C153" t="s">
        <v>398</v>
      </c>
      <c r="D153" t="s">
        <v>111</v>
      </c>
      <c r="E153">
        <f>SUMIFS('Solar&amp;Battery'!$AA$5:$AA$332,'Solar&amp;Battery'!$B$5:$B$332,A153)</f>
        <v>500</v>
      </c>
      <c r="F153" s="49">
        <v>34030.6484375</v>
      </c>
      <c r="G153" s="29">
        <f t="shared" si="22"/>
        <v>4861.5212053571431</v>
      </c>
      <c r="H153" s="46">
        <f t="shared" si="23"/>
        <v>0.10284846632963897</v>
      </c>
      <c r="I153" s="43">
        <v>158343.234375</v>
      </c>
      <c r="J153" s="43">
        <f t="shared" si="24"/>
        <v>22620.462053571428</v>
      </c>
      <c r="K153" s="44">
        <f t="shared" si="25"/>
        <v>2.2103880938234753E-2</v>
      </c>
      <c r="L153" s="49">
        <v>50584.22265625</v>
      </c>
      <c r="M153" s="29">
        <f t="shared" si="26"/>
        <v>7226.3175223214284</v>
      </c>
      <c r="N153" s="46">
        <f t="shared" si="27"/>
        <v>6.9191534755502521E-2</v>
      </c>
      <c r="O153" s="43">
        <v>315140.6875</v>
      </c>
      <c r="P153" s="43">
        <f t="shared" si="28"/>
        <v>45020.098214285717</v>
      </c>
      <c r="Q153" s="44">
        <f t="shared" si="29"/>
        <v>1.110615080447205E-2</v>
      </c>
      <c r="R153" s="49">
        <v>77396.4296875</v>
      </c>
      <c r="S153" s="29">
        <f t="shared" si="30"/>
        <v>11056.6328125</v>
      </c>
      <c r="T153" s="46">
        <f t="shared" si="31"/>
        <v>4.5221724233686089E-2</v>
      </c>
      <c r="V153" s="20">
        <f>SUMIFS(InterconnectionQueue_bySub!$AP$5:$AP$322,InterconnectionQueue_bySub!$B$5:$B$322,A153)</f>
        <v>0</v>
      </c>
      <c r="W153" s="53">
        <f>SUMIFS(InterconnectionQueue_bySub!$R$5:$R$322,InterconnectionQueue_bySub!$B$5:$B$322,A153)</f>
        <v>0</v>
      </c>
      <c r="X153" s="22">
        <f t="shared" si="32"/>
        <v>1</v>
      </c>
      <c r="Y153" s="35"/>
    </row>
    <row r="154" spans="1:25" hidden="1" x14ac:dyDescent="0.35">
      <c r="A154" t="s">
        <v>87</v>
      </c>
      <c r="B154">
        <v>230</v>
      </c>
      <c r="C154" t="s">
        <v>399</v>
      </c>
      <c r="D154" t="s">
        <v>46</v>
      </c>
      <c r="E154">
        <f>SUMIFS('Solar&amp;Battery'!$AA$5:$AA$332,'Solar&amp;Battery'!$B$5:$B$332,A154)</f>
        <v>0</v>
      </c>
      <c r="F154" s="49">
        <v>0</v>
      </c>
      <c r="G154" s="29">
        <f t="shared" si="22"/>
        <v>0</v>
      </c>
      <c r="H154" s="46" t="e">
        <f t="shared" si="23"/>
        <v>#DIV/0!</v>
      </c>
      <c r="I154" s="43"/>
      <c r="J154" s="43">
        <f t="shared" si="24"/>
        <v>0</v>
      </c>
      <c r="K154" s="44" t="e">
        <f t="shared" si="25"/>
        <v>#DIV/0!</v>
      </c>
      <c r="L154" s="49">
        <v>335.3675537109375</v>
      </c>
      <c r="M154" s="29">
        <f t="shared" si="26"/>
        <v>47.909650530133931</v>
      </c>
      <c r="N154" s="46">
        <f t="shared" si="27"/>
        <v>0</v>
      </c>
      <c r="O154" s="43">
        <v>4268.814453125</v>
      </c>
      <c r="P154" s="43">
        <f t="shared" si="28"/>
        <v>609.83063616071433</v>
      </c>
      <c r="Q154" s="44">
        <f t="shared" si="29"/>
        <v>0</v>
      </c>
      <c r="R154" s="49">
        <v>3453.146728515625</v>
      </c>
      <c r="S154" s="29">
        <f t="shared" si="30"/>
        <v>493.30667550223217</v>
      </c>
      <c r="T154" s="46">
        <f t="shared" si="31"/>
        <v>0</v>
      </c>
      <c r="V154" s="20">
        <f>SUMIFS(InterconnectionQueue_bySub!$AP$5:$AP$322,InterconnectionQueue_bySub!$B$5:$B$322,A154)</f>
        <v>0</v>
      </c>
      <c r="W154" s="53">
        <f>SUMIFS(InterconnectionQueue_bySub!$R$5:$R$322,InterconnectionQueue_bySub!$B$5:$B$322,A154)</f>
        <v>0</v>
      </c>
      <c r="X154" s="22">
        <f t="shared" si="32"/>
        <v>1</v>
      </c>
      <c r="Y154" s="35"/>
    </row>
    <row r="155" spans="1:25" hidden="1" x14ac:dyDescent="0.35">
      <c r="A155" t="s">
        <v>215</v>
      </c>
      <c r="B155">
        <v>230</v>
      </c>
      <c r="C155" t="s">
        <v>398</v>
      </c>
      <c r="D155" t="s">
        <v>216</v>
      </c>
      <c r="E155">
        <f>SUMIFS('Solar&amp;Battery'!$AA$5:$AA$332,'Solar&amp;Battery'!$B$5:$B$332,A155)</f>
        <v>0</v>
      </c>
      <c r="F155" s="49">
        <v>2640.0634765625</v>
      </c>
      <c r="G155" s="29">
        <f t="shared" si="22"/>
        <v>377.15192522321428</v>
      </c>
      <c r="H155" s="46">
        <f t="shared" si="23"/>
        <v>0</v>
      </c>
      <c r="I155" s="43">
        <v>34967.8671875</v>
      </c>
      <c r="J155" s="43">
        <f t="shared" si="24"/>
        <v>4995.4095982142853</v>
      </c>
      <c r="K155" s="44">
        <f t="shared" si="25"/>
        <v>0</v>
      </c>
      <c r="L155" s="49">
        <v>9524.541015625</v>
      </c>
      <c r="M155" s="29">
        <f t="shared" si="26"/>
        <v>1360.6487165178571</v>
      </c>
      <c r="N155" s="46">
        <f t="shared" si="27"/>
        <v>0</v>
      </c>
      <c r="O155" s="43">
        <v>104077.078125</v>
      </c>
      <c r="P155" s="43">
        <f t="shared" si="28"/>
        <v>14868.154017857143</v>
      </c>
      <c r="Q155" s="44">
        <f t="shared" si="29"/>
        <v>0</v>
      </c>
      <c r="R155" s="49">
        <v>14416.4677734375</v>
      </c>
      <c r="S155" s="29">
        <f t="shared" si="30"/>
        <v>2059.4953962053573</v>
      </c>
      <c r="T155" s="46">
        <f t="shared" si="31"/>
        <v>0</v>
      </c>
      <c r="V155" s="20">
        <f>SUMIFS(InterconnectionQueue_bySub!$AP$5:$AP$322,InterconnectionQueue_bySub!$B$5:$B$322,A155)</f>
        <v>0</v>
      </c>
      <c r="W155" s="53">
        <f>SUMIFS(InterconnectionQueue_bySub!$R$5:$R$322,InterconnectionQueue_bySub!$B$5:$B$322,A155)</f>
        <v>0</v>
      </c>
      <c r="X155" s="22">
        <f t="shared" si="32"/>
        <v>1</v>
      </c>
      <c r="Y155" s="35"/>
    </row>
    <row r="156" spans="1:25" hidden="1" x14ac:dyDescent="0.35">
      <c r="A156" t="s">
        <v>147</v>
      </c>
      <c r="B156">
        <v>115</v>
      </c>
      <c r="C156" t="s">
        <v>398</v>
      </c>
      <c r="D156" t="s">
        <v>111</v>
      </c>
      <c r="E156">
        <f>SUMIFS('Solar&amp;Battery'!$AA$5:$AA$332,'Solar&amp;Battery'!$B$5:$B$332,A156)</f>
        <v>0</v>
      </c>
      <c r="F156" s="49">
        <v>14861.4580078125</v>
      </c>
      <c r="G156" s="29">
        <f t="shared" si="22"/>
        <v>2123.0654296875</v>
      </c>
      <c r="H156" s="46">
        <f t="shared" si="23"/>
        <v>0</v>
      </c>
      <c r="I156" s="43">
        <v>101795.875</v>
      </c>
      <c r="J156" s="43">
        <f t="shared" si="24"/>
        <v>14542.267857142857</v>
      </c>
      <c r="K156" s="44">
        <f t="shared" si="25"/>
        <v>0</v>
      </c>
      <c r="L156" s="49">
        <v>48082.7734375</v>
      </c>
      <c r="M156" s="29">
        <f t="shared" si="26"/>
        <v>6868.9676339285716</v>
      </c>
      <c r="N156" s="46">
        <f t="shared" si="27"/>
        <v>0</v>
      </c>
      <c r="O156" s="43">
        <v>275837.46875</v>
      </c>
      <c r="P156" s="43">
        <f t="shared" si="28"/>
        <v>39405.352678571428</v>
      </c>
      <c r="Q156" s="44">
        <f t="shared" si="29"/>
        <v>0</v>
      </c>
      <c r="R156" s="49">
        <v>70986.2734375</v>
      </c>
      <c r="S156" s="29">
        <f t="shared" si="30"/>
        <v>10140.896205357143</v>
      </c>
      <c r="T156" s="46">
        <f t="shared" si="31"/>
        <v>0</v>
      </c>
      <c r="V156" s="20">
        <f>SUMIFS(InterconnectionQueue_bySub!$AP$5:$AP$322,InterconnectionQueue_bySub!$B$5:$B$322,A156)</f>
        <v>0</v>
      </c>
      <c r="W156" s="53">
        <f>SUMIFS(InterconnectionQueue_bySub!$R$5:$R$322,InterconnectionQueue_bySub!$B$5:$B$322,A156)</f>
        <v>0</v>
      </c>
      <c r="X156" s="22">
        <f t="shared" si="32"/>
        <v>1</v>
      </c>
      <c r="Y156" s="35"/>
    </row>
    <row r="157" spans="1:25" hidden="1" x14ac:dyDescent="0.35">
      <c r="A157" t="s">
        <v>218</v>
      </c>
      <c r="B157">
        <v>115</v>
      </c>
      <c r="C157" t="s">
        <v>399</v>
      </c>
      <c r="D157" t="s">
        <v>102</v>
      </c>
      <c r="E157">
        <f>SUMIFS('Solar&amp;Battery'!$AA$5:$AA$332,'Solar&amp;Battery'!$B$5:$B$332,A157)</f>
        <v>0</v>
      </c>
      <c r="F157" s="49">
        <v>2614.042724609375</v>
      </c>
      <c r="G157" s="29">
        <f t="shared" si="22"/>
        <v>373.43467494419644</v>
      </c>
      <c r="H157" s="46">
        <f t="shared" si="23"/>
        <v>0</v>
      </c>
      <c r="I157" s="43">
        <v>26413.453125</v>
      </c>
      <c r="J157" s="43">
        <f t="shared" si="24"/>
        <v>3773.3504464285716</v>
      </c>
      <c r="K157" s="44">
        <f t="shared" si="25"/>
        <v>0</v>
      </c>
      <c r="L157" s="49">
        <v>6863.2294921875</v>
      </c>
      <c r="M157" s="29">
        <f t="shared" si="26"/>
        <v>980.46135602678567</v>
      </c>
      <c r="N157" s="46">
        <f t="shared" si="27"/>
        <v>0</v>
      </c>
      <c r="O157" s="43">
        <v>45370.8828125</v>
      </c>
      <c r="P157" s="43">
        <f t="shared" si="28"/>
        <v>6481.5546875</v>
      </c>
      <c r="Q157" s="44">
        <f t="shared" si="29"/>
        <v>0</v>
      </c>
      <c r="R157" s="49">
        <v>12716.30859375</v>
      </c>
      <c r="S157" s="29">
        <f t="shared" si="30"/>
        <v>1816.6155133928571</v>
      </c>
      <c r="T157" s="46">
        <f t="shared" si="31"/>
        <v>0</v>
      </c>
      <c r="V157" s="20">
        <f>SUMIFS(InterconnectionQueue_bySub!$AP$5:$AP$322,InterconnectionQueue_bySub!$B$5:$B$322,A157)</f>
        <v>0</v>
      </c>
      <c r="W157" s="53">
        <f>SUMIFS(InterconnectionQueue_bySub!$R$5:$R$322,InterconnectionQueue_bySub!$B$5:$B$322,A157)</f>
        <v>0</v>
      </c>
      <c r="X157" s="22">
        <f t="shared" si="32"/>
        <v>1</v>
      </c>
      <c r="Y157" s="35"/>
    </row>
    <row r="158" spans="1:25" hidden="1" x14ac:dyDescent="0.35">
      <c r="A158" t="s">
        <v>211</v>
      </c>
      <c r="B158">
        <v>115</v>
      </c>
      <c r="C158" t="s">
        <v>398</v>
      </c>
      <c r="D158" t="s">
        <v>111</v>
      </c>
      <c r="E158">
        <f>SUMIFS('Solar&amp;Battery'!$AA$5:$AA$332,'Solar&amp;Battery'!$B$5:$B$332,A158)</f>
        <v>0</v>
      </c>
      <c r="F158" s="49">
        <v>56226.00390625</v>
      </c>
      <c r="G158" s="29">
        <f t="shared" si="22"/>
        <v>8032.2862723214284</v>
      </c>
      <c r="H158" s="46">
        <f t="shared" si="23"/>
        <v>0</v>
      </c>
      <c r="I158" s="43">
        <v>186066.9375</v>
      </c>
      <c r="J158" s="43">
        <f t="shared" si="24"/>
        <v>26580.991071428572</v>
      </c>
      <c r="K158" s="44">
        <f t="shared" si="25"/>
        <v>0</v>
      </c>
      <c r="L158" s="49">
        <v>87706.7421875</v>
      </c>
      <c r="M158" s="29">
        <f t="shared" si="26"/>
        <v>12529.534598214286</v>
      </c>
      <c r="N158" s="46">
        <f t="shared" si="27"/>
        <v>0</v>
      </c>
      <c r="O158" s="43">
        <v>416058.625</v>
      </c>
      <c r="P158" s="43">
        <f t="shared" si="28"/>
        <v>59436.946428571428</v>
      </c>
      <c r="Q158" s="44">
        <f t="shared" si="29"/>
        <v>0</v>
      </c>
      <c r="R158" s="49">
        <v>155588.390625</v>
      </c>
      <c r="S158" s="29">
        <f t="shared" si="30"/>
        <v>22226.912946428572</v>
      </c>
      <c r="T158" s="46">
        <f t="shared" si="31"/>
        <v>0</v>
      </c>
      <c r="V158" s="20">
        <f>SUMIFS(InterconnectionQueue_bySub!$AP$5:$AP$322,InterconnectionQueue_bySub!$B$5:$B$322,A158)</f>
        <v>0</v>
      </c>
      <c r="W158" s="53">
        <f>SUMIFS(InterconnectionQueue_bySub!$R$5:$R$322,InterconnectionQueue_bySub!$B$5:$B$322,A158)</f>
        <v>0</v>
      </c>
      <c r="X158" s="22">
        <f t="shared" si="32"/>
        <v>1</v>
      </c>
      <c r="Y158" s="35"/>
    </row>
    <row r="159" spans="1:25" hidden="1" x14ac:dyDescent="0.35">
      <c r="A159" t="s">
        <v>27</v>
      </c>
      <c r="B159">
        <v>500</v>
      </c>
      <c r="C159" t="s">
        <v>400</v>
      </c>
      <c r="D159" t="s">
        <v>22</v>
      </c>
      <c r="E159">
        <f>SUMIFS('Solar&amp;Battery'!$AA$5:$AA$332,'Solar&amp;Battery'!$B$5:$B$332,A159)</f>
        <v>0</v>
      </c>
      <c r="F159" s="49">
        <v>419.76052856445313</v>
      </c>
      <c r="G159" s="29">
        <f t="shared" si="22"/>
        <v>59.965789794921875</v>
      </c>
      <c r="H159" s="46">
        <f t="shared" si="23"/>
        <v>0</v>
      </c>
      <c r="I159" s="43">
        <v>12323.541015625</v>
      </c>
      <c r="J159" s="43">
        <f t="shared" si="24"/>
        <v>1760.505859375</v>
      </c>
      <c r="K159" s="44">
        <f t="shared" si="25"/>
        <v>0</v>
      </c>
      <c r="L159" s="49">
        <v>3325.0751953125</v>
      </c>
      <c r="M159" s="29">
        <f t="shared" si="26"/>
        <v>475.0107421875</v>
      </c>
      <c r="N159" s="46">
        <f t="shared" si="27"/>
        <v>0</v>
      </c>
      <c r="O159" s="43">
        <v>36807.9609375</v>
      </c>
      <c r="P159" s="43">
        <f t="shared" si="28"/>
        <v>5258.2801339285716</v>
      </c>
      <c r="Q159" s="44">
        <f t="shared" si="29"/>
        <v>0</v>
      </c>
      <c r="R159" s="49">
        <v>4940.4443359375</v>
      </c>
      <c r="S159" s="29">
        <f t="shared" si="30"/>
        <v>705.77776227678567</v>
      </c>
      <c r="T159" s="46">
        <f t="shared" si="31"/>
        <v>0</v>
      </c>
      <c r="V159" s="20">
        <f>SUMIFS(InterconnectionQueue_bySub!$AP$5:$AP$322,InterconnectionQueue_bySub!$B$5:$B$322,A159)</f>
        <v>0</v>
      </c>
      <c r="W159" s="53">
        <f>SUMIFS(InterconnectionQueue_bySub!$R$5:$R$322,InterconnectionQueue_bySub!$B$5:$B$322,A159)</f>
        <v>0</v>
      </c>
      <c r="X159" s="22">
        <f t="shared" si="32"/>
        <v>1</v>
      </c>
      <c r="Y159" s="35"/>
    </row>
    <row r="160" spans="1:25" hidden="1" x14ac:dyDescent="0.35">
      <c r="A160" t="s">
        <v>85</v>
      </c>
      <c r="B160">
        <v>500</v>
      </c>
      <c r="C160" t="s">
        <v>399</v>
      </c>
      <c r="D160" t="s">
        <v>46</v>
      </c>
      <c r="E160">
        <f>SUMIFS('Solar&amp;Battery'!$AA$5:$AA$332,'Solar&amp;Battery'!$B$5:$B$332,A160)</f>
        <v>0</v>
      </c>
      <c r="F160" s="49">
        <v>3787.778076171875</v>
      </c>
      <c r="G160" s="29">
        <f t="shared" si="22"/>
        <v>541.11115373883933</v>
      </c>
      <c r="H160" s="46">
        <f t="shared" si="23"/>
        <v>0</v>
      </c>
      <c r="I160" s="43">
        <v>10679.98046875</v>
      </c>
      <c r="J160" s="43">
        <f t="shared" si="24"/>
        <v>1525.7114955357142</v>
      </c>
      <c r="K160" s="44">
        <f t="shared" si="25"/>
        <v>0</v>
      </c>
      <c r="L160" s="49">
        <v>5447.228515625</v>
      </c>
      <c r="M160" s="29">
        <f t="shared" si="26"/>
        <v>778.17550223214289</v>
      </c>
      <c r="N160" s="46">
        <f t="shared" si="27"/>
        <v>0</v>
      </c>
      <c r="O160" s="43">
        <v>27858.681640625</v>
      </c>
      <c r="P160" s="43">
        <f t="shared" si="28"/>
        <v>3979.8116629464284</v>
      </c>
      <c r="Q160" s="44">
        <f t="shared" si="29"/>
        <v>0</v>
      </c>
      <c r="R160" s="49">
        <v>8435.9462890625</v>
      </c>
      <c r="S160" s="29">
        <f t="shared" si="30"/>
        <v>1205.1351841517858</v>
      </c>
      <c r="T160" s="46">
        <f t="shared" si="31"/>
        <v>0</v>
      </c>
      <c r="V160" s="20">
        <f>SUMIFS(InterconnectionQueue_bySub!$AP$5:$AP$322,InterconnectionQueue_bySub!$B$5:$B$322,A160)</f>
        <v>0</v>
      </c>
      <c r="W160" s="53">
        <f>SUMIFS(InterconnectionQueue_bySub!$R$5:$R$322,InterconnectionQueue_bySub!$B$5:$B$322,A160)</f>
        <v>0</v>
      </c>
      <c r="X160" s="22">
        <f t="shared" si="32"/>
        <v>1</v>
      </c>
      <c r="Y160" s="35"/>
    </row>
    <row r="161" spans="1:25" hidden="1" x14ac:dyDescent="0.35">
      <c r="A161" t="s">
        <v>33</v>
      </c>
      <c r="B161">
        <v>230</v>
      </c>
      <c r="C161" t="s">
        <v>400</v>
      </c>
      <c r="D161" t="s">
        <v>22</v>
      </c>
      <c r="E161">
        <f>SUMIFS('Solar&amp;Battery'!$AA$5:$AA$332,'Solar&amp;Battery'!$B$5:$B$332,A161)</f>
        <v>0</v>
      </c>
      <c r="F161" s="49">
        <v>1066.347900390625</v>
      </c>
      <c r="G161" s="29">
        <f t="shared" si="22"/>
        <v>152.33541434151786</v>
      </c>
      <c r="H161" s="46">
        <f t="shared" si="23"/>
        <v>0</v>
      </c>
      <c r="I161" s="43">
        <v>5970.90576171875</v>
      </c>
      <c r="J161" s="43">
        <f t="shared" si="24"/>
        <v>852.98653738839289</v>
      </c>
      <c r="K161" s="44">
        <f t="shared" si="25"/>
        <v>0</v>
      </c>
      <c r="L161" s="49">
        <v>1170.703979492188</v>
      </c>
      <c r="M161" s="29">
        <f t="shared" si="26"/>
        <v>167.24342564174114</v>
      </c>
      <c r="N161" s="46">
        <f t="shared" si="27"/>
        <v>0</v>
      </c>
      <c r="O161" s="43">
        <v>10164.7529296875</v>
      </c>
      <c r="P161" s="43">
        <f t="shared" si="28"/>
        <v>1452.1075613839287</v>
      </c>
      <c r="Q161" s="44">
        <f t="shared" si="29"/>
        <v>0</v>
      </c>
      <c r="R161" s="49">
        <v>3034.34814453125</v>
      </c>
      <c r="S161" s="29">
        <f t="shared" si="30"/>
        <v>433.47830636160717</v>
      </c>
      <c r="T161" s="46">
        <f t="shared" si="31"/>
        <v>0</v>
      </c>
      <c r="V161" s="20">
        <f>SUMIFS(InterconnectionQueue_bySub!$AP$5:$AP$322,InterconnectionQueue_bySub!$B$5:$B$322,A161)</f>
        <v>0</v>
      </c>
      <c r="W161" s="53">
        <f>SUMIFS(InterconnectionQueue_bySub!$R$5:$R$322,InterconnectionQueue_bySub!$B$5:$B$322,A161)</f>
        <v>0</v>
      </c>
      <c r="X161" s="22">
        <f t="shared" si="32"/>
        <v>1</v>
      </c>
      <c r="Y161" s="35"/>
    </row>
    <row r="162" spans="1:25" x14ac:dyDescent="0.35">
      <c r="A162" t="s">
        <v>126</v>
      </c>
      <c r="B162">
        <v>500</v>
      </c>
      <c r="C162" t="s">
        <v>399</v>
      </c>
      <c r="D162" t="s">
        <v>431</v>
      </c>
      <c r="E162">
        <f>SUMIFS('Solar&amp;Battery'!$AA$5:$AA$332,'Solar&amp;Battery'!$B$5:$B$332,A162)</f>
        <v>1220</v>
      </c>
      <c r="F162" s="49">
        <v>17222</v>
      </c>
      <c r="G162" s="29">
        <f t="shared" si="22"/>
        <v>2460.2857142857142</v>
      </c>
      <c r="H162" s="46">
        <f t="shared" si="23"/>
        <v>0.49587736615956335</v>
      </c>
      <c r="I162" s="43">
        <v>57532</v>
      </c>
      <c r="J162" s="43">
        <f t="shared" si="24"/>
        <v>8218.8571428571431</v>
      </c>
      <c r="K162" s="44">
        <f t="shared" si="25"/>
        <v>0.14843912952791488</v>
      </c>
      <c r="L162" s="49"/>
      <c r="M162" s="29">
        <f t="shared" si="26"/>
        <v>0</v>
      </c>
      <c r="N162" s="46" t="e">
        <f t="shared" si="27"/>
        <v>#DIV/0!</v>
      </c>
      <c r="O162" s="43"/>
      <c r="P162" s="43">
        <f t="shared" si="28"/>
        <v>0</v>
      </c>
      <c r="Q162" s="44" t="e">
        <f t="shared" si="29"/>
        <v>#DIV/0!</v>
      </c>
      <c r="R162" s="49"/>
      <c r="S162" s="29">
        <f t="shared" si="30"/>
        <v>0</v>
      </c>
      <c r="T162" s="46" t="e">
        <f t="shared" si="31"/>
        <v>#DIV/0!</v>
      </c>
      <c r="V162" s="20">
        <f>SUMIFS(InterconnectionQueue_bySub!$AP$5:$AP$322,InterconnectionQueue_bySub!$B$5:$B$322,A162)</f>
        <v>1520</v>
      </c>
      <c r="W162" s="53">
        <f>SUMIFS(InterconnectionQueue_bySub!$R$5:$R$322,InterconnectionQueue_bySub!$B$5:$B$322,A162)</f>
        <v>1770</v>
      </c>
      <c r="X162" s="22">
        <f t="shared" si="32"/>
        <v>3</v>
      </c>
      <c r="Y162" s="35"/>
    </row>
    <row r="163" spans="1:25" x14ac:dyDescent="0.35">
      <c r="A163" t="s">
        <v>97</v>
      </c>
      <c r="B163">
        <v>230</v>
      </c>
      <c r="C163" t="s">
        <v>399</v>
      </c>
      <c r="D163" t="s">
        <v>46</v>
      </c>
      <c r="E163">
        <f>SUMIFS('Solar&amp;Battery'!$AA$5:$AA$332,'Solar&amp;Battery'!$B$5:$B$332,A163)</f>
        <v>800</v>
      </c>
      <c r="F163" s="49">
        <v>17370.537109375</v>
      </c>
      <c r="G163" s="29">
        <f t="shared" si="22"/>
        <v>2481.5053013392858</v>
      </c>
      <c r="H163" s="46">
        <f t="shared" si="23"/>
        <v>0.32238496511300396</v>
      </c>
      <c r="I163" s="43">
        <v>69972.9609375</v>
      </c>
      <c r="J163" s="43">
        <f t="shared" si="24"/>
        <v>9996.1372767857138</v>
      </c>
      <c r="K163" s="44">
        <f t="shared" si="25"/>
        <v>8.0030913726831313E-2</v>
      </c>
      <c r="L163" s="49">
        <v>37277.75</v>
      </c>
      <c r="M163" s="29">
        <f t="shared" si="26"/>
        <v>5325.3928571428569</v>
      </c>
      <c r="N163" s="46">
        <f t="shared" si="27"/>
        <v>0.15022365888499173</v>
      </c>
      <c r="O163" s="43">
        <v>149611.9375</v>
      </c>
      <c r="P163" s="43">
        <f t="shared" si="28"/>
        <v>21373.133928571428</v>
      </c>
      <c r="Q163" s="44">
        <f t="shared" si="29"/>
        <v>3.7430168297900697E-2</v>
      </c>
      <c r="R163" s="49">
        <v>46269.44140625</v>
      </c>
      <c r="S163" s="29">
        <f t="shared" si="30"/>
        <v>6609.9202008928569</v>
      </c>
      <c r="T163" s="46">
        <f t="shared" si="31"/>
        <v>0.12103020546177506</v>
      </c>
      <c r="V163" s="20">
        <f>SUMIFS(InterconnectionQueue_bySub!$AP$5:$AP$322,InterconnectionQueue_bySub!$B$5:$B$322,A163)</f>
        <v>0</v>
      </c>
      <c r="W163" s="53">
        <f>SUMIFS(InterconnectionQueue_bySub!$R$5:$R$322,InterconnectionQueue_bySub!$B$5:$B$322,A163)</f>
        <v>0</v>
      </c>
      <c r="X163" s="22">
        <f t="shared" si="32"/>
        <v>1</v>
      </c>
      <c r="Y163" s="35"/>
    </row>
    <row r="164" spans="1:25" hidden="1" x14ac:dyDescent="0.35">
      <c r="A164" t="s">
        <v>128</v>
      </c>
      <c r="B164">
        <v>500</v>
      </c>
      <c r="C164" t="s">
        <v>398</v>
      </c>
      <c r="D164" t="s">
        <v>111</v>
      </c>
      <c r="E164">
        <f>SUMIFS('Solar&amp;Battery'!$AA$5:$AA$332,'Solar&amp;Battery'!$B$5:$B$332,A164)</f>
        <v>0</v>
      </c>
      <c r="F164" s="49">
        <v>2169.553466796875</v>
      </c>
      <c r="G164" s="29">
        <f t="shared" si="22"/>
        <v>309.93620954241072</v>
      </c>
      <c r="H164" s="46">
        <f t="shared" si="23"/>
        <v>0</v>
      </c>
      <c r="I164" s="43">
        <v>24863.38671875</v>
      </c>
      <c r="J164" s="43">
        <f t="shared" si="24"/>
        <v>3551.9123883928573</v>
      </c>
      <c r="K164" s="44">
        <f t="shared" si="25"/>
        <v>0</v>
      </c>
      <c r="L164" s="49">
        <v>5027.20703125</v>
      </c>
      <c r="M164" s="29">
        <f t="shared" si="26"/>
        <v>718.17243303571433</v>
      </c>
      <c r="N164" s="46">
        <f t="shared" si="27"/>
        <v>0</v>
      </c>
      <c r="O164" s="43">
        <v>52443.09375</v>
      </c>
      <c r="P164" s="43">
        <f t="shared" si="28"/>
        <v>7491.8705357142853</v>
      </c>
      <c r="Q164" s="44">
        <f t="shared" si="29"/>
        <v>0</v>
      </c>
      <c r="R164" s="49">
        <v>16296.587890625</v>
      </c>
      <c r="S164" s="29">
        <f t="shared" si="30"/>
        <v>2328.083984375</v>
      </c>
      <c r="T164" s="46">
        <f t="shared" si="31"/>
        <v>0</v>
      </c>
      <c r="V164" s="20">
        <f>SUMIFS(InterconnectionQueue_bySub!$AP$5:$AP$322,InterconnectionQueue_bySub!$B$5:$B$322,A164)</f>
        <v>0</v>
      </c>
      <c r="W164" s="53">
        <f>SUMIFS(InterconnectionQueue_bySub!$R$5:$R$322,InterconnectionQueue_bySub!$B$5:$B$322,A164)</f>
        <v>0</v>
      </c>
      <c r="X164" s="22">
        <f t="shared" si="32"/>
        <v>1</v>
      </c>
      <c r="Y164" s="35"/>
    </row>
    <row r="165" spans="1:25" hidden="1" x14ac:dyDescent="0.35">
      <c r="A165" t="s">
        <v>129</v>
      </c>
      <c r="B165">
        <v>230</v>
      </c>
      <c r="C165" t="s">
        <v>398</v>
      </c>
      <c r="D165" t="s">
        <v>111</v>
      </c>
      <c r="E165">
        <f>SUMIFS('Solar&amp;Battery'!$AA$5:$AA$332,'Solar&amp;Battery'!$B$5:$B$332,A165)</f>
        <v>0</v>
      </c>
      <c r="F165" s="49">
        <v>5744.4326171875</v>
      </c>
      <c r="G165" s="29">
        <f t="shared" si="22"/>
        <v>820.63323102678567</v>
      </c>
      <c r="H165" s="46">
        <f t="shared" si="23"/>
        <v>0</v>
      </c>
      <c r="I165" s="43">
        <v>109850.0078125</v>
      </c>
      <c r="J165" s="43">
        <f t="shared" si="24"/>
        <v>15692.858258928571</v>
      </c>
      <c r="K165" s="44">
        <f t="shared" si="25"/>
        <v>0</v>
      </c>
      <c r="L165" s="49">
        <v>24812.931640625</v>
      </c>
      <c r="M165" s="29">
        <f t="shared" si="26"/>
        <v>3544.7045200892858</v>
      </c>
      <c r="N165" s="46">
        <f t="shared" si="27"/>
        <v>0</v>
      </c>
      <c r="O165" s="43">
        <v>251155.578125</v>
      </c>
      <c r="P165" s="43">
        <f t="shared" si="28"/>
        <v>35879.368303571428</v>
      </c>
      <c r="Q165" s="44">
        <f t="shared" si="29"/>
        <v>0</v>
      </c>
      <c r="R165" s="49">
        <v>58366.34375</v>
      </c>
      <c r="S165" s="29">
        <f t="shared" si="30"/>
        <v>8338.0491071428569</v>
      </c>
      <c r="T165" s="46">
        <f t="shared" si="31"/>
        <v>0</v>
      </c>
      <c r="V165" s="20">
        <f>SUMIFS(InterconnectionQueue_bySub!$AP$5:$AP$322,InterconnectionQueue_bySub!$B$5:$B$322,A165)</f>
        <v>0</v>
      </c>
      <c r="W165" s="53">
        <f>SUMIFS(InterconnectionQueue_bySub!$R$5:$R$322,InterconnectionQueue_bySub!$B$5:$B$322,A165)</f>
        <v>0</v>
      </c>
      <c r="X165" s="22">
        <f t="shared" si="32"/>
        <v>1</v>
      </c>
      <c r="Y165" s="35"/>
    </row>
    <row r="166" spans="1:25" hidden="1" x14ac:dyDescent="0.35">
      <c r="A166" t="s">
        <v>160</v>
      </c>
      <c r="B166">
        <v>115</v>
      </c>
      <c r="C166" t="s">
        <v>398</v>
      </c>
      <c r="D166" t="s">
        <v>111</v>
      </c>
      <c r="E166">
        <f>SUMIFS('Solar&amp;Battery'!$AA$5:$AA$332,'Solar&amp;Battery'!$B$5:$B$332,A166)</f>
        <v>0</v>
      </c>
      <c r="F166" s="49">
        <v>14007.9833984375</v>
      </c>
      <c r="G166" s="29">
        <f t="shared" si="22"/>
        <v>2001.1404854910713</v>
      </c>
      <c r="H166" s="46">
        <f t="shared" si="23"/>
        <v>0</v>
      </c>
      <c r="I166" s="43">
        <v>135782.625</v>
      </c>
      <c r="J166" s="43">
        <f t="shared" si="24"/>
        <v>19397.517857142859</v>
      </c>
      <c r="K166" s="44">
        <f t="shared" si="25"/>
        <v>0</v>
      </c>
      <c r="L166" s="49">
        <v>66518.890625</v>
      </c>
      <c r="M166" s="29">
        <f t="shared" si="26"/>
        <v>9502.6986607142862</v>
      </c>
      <c r="N166" s="46">
        <f t="shared" si="27"/>
        <v>0</v>
      </c>
      <c r="O166" s="43">
        <v>328850</v>
      </c>
      <c r="P166" s="43">
        <f t="shared" si="28"/>
        <v>46978.571428571428</v>
      </c>
      <c r="Q166" s="44">
        <f t="shared" si="29"/>
        <v>0</v>
      </c>
      <c r="R166" s="49">
        <v>115635.21875</v>
      </c>
      <c r="S166" s="29">
        <f t="shared" si="30"/>
        <v>16519.316964285714</v>
      </c>
      <c r="T166" s="46">
        <f t="shared" si="31"/>
        <v>0</v>
      </c>
      <c r="V166" s="20">
        <f>SUMIFS(InterconnectionQueue_bySub!$AP$5:$AP$322,InterconnectionQueue_bySub!$B$5:$B$322,A166)</f>
        <v>0</v>
      </c>
      <c r="W166" s="53">
        <f>SUMIFS(InterconnectionQueue_bySub!$R$5:$R$322,InterconnectionQueue_bySub!$B$5:$B$322,A166)</f>
        <v>0</v>
      </c>
      <c r="X166" s="22">
        <f t="shared" si="32"/>
        <v>1</v>
      </c>
      <c r="Y166" s="35"/>
    </row>
    <row r="167" spans="1:25" hidden="1" x14ac:dyDescent="0.35">
      <c r="A167" t="s">
        <v>130</v>
      </c>
      <c r="B167">
        <v>115</v>
      </c>
      <c r="C167" t="s">
        <v>401</v>
      </c>
      <c r="D167" t="s">
        <v>111</v>
      </c>
      <c r="E167">
        <f>SUMIFS('Solar&amp;Battery'!$AA$5:$AA$332,'Solar&amp;Battery'!$B$5:$B$332,A167)</f>
        <v>0</v>
      </c>
      <c r="F167" s="49">
        <v>22033.130859375</v>
      </c>
      <c r="G167" s="29">
        <f t="shared" si="22"/>
        <v>3147.5901227678573</v>
      </c>
      <c r="H167" s="46">
        <f t="shared" si="23"/>
        <v>0</v>
      </c>
      <c r="I167" s="43">
        <v>131419.328125</v>
      </c>
      <c r="J167" s="43">
        <f t="shared" si="24"/>
        <v>18774.189732142859</v>
      </c>
      <c r="K167" s="44">
        <f t="shared" si="25"/>
        <v>0</v>
      </c>
      <c r="L167" s="49">
        <v>29984.623046875</v>
      </c>
      <c r="M167" s="29">
        <f t="shared" si="26"/>
        <v>4283.517578125</v>
      </c>
      <c r="N167" s="46">
        <f t="shared" si="27"/>
        <v>0</v>
      </c>
      <c r="O167" s="43">
        <v>270714.5</v>
      </c>
      <c r="P167" s="43">
        <f t="shared" si="28"/>
        <v>38673.5</v>
      </c>
      <c r="Q167" s="44">
        <f t="shared" si="29"/>
        <v>0</v>
      </c>
      <c r="R167" s="49">
        <v>51957.35546875</v>
      </c>
      <c r="S167" s="29">
        <f t="shared" si="30"/>
        <v>7422.4793526785716</v>
      </c>
      <c r="T167" s="46">
        <f t="shared" si="31"/>
        <v>0</v>
      </c>
      <c r="V167" s="20">
        <f>SUMIFS(InterconnectionQueue_bySub!$AP$5:$AP$322,InterconnectionQueue_bySub!$B$5:$B$322,A167)</f>
        <v>0</v>
      </c>
      <c r="W167" s="53">
        <f>SUMIFS(InterconnectionQueue_bySub!$R$5:$R$322,InterconnectionQueue_bySub!$B$5:$B$322,A167)</f>
        <v>0</v>
      </c>
      <c r="X167" s="22">
        <f t="shared" si="32"/>
        <v>1</v>
      </c>
      <c r="Y167" s="35"/>
    </row>
    <row r="168" spans="1:25" hidden="1" x14ac:dyDescent="0.35">
      <c r="A168" t="s">
        <v>124</v>
      </c>
      <c r="B168">
        <v>230</v>
      </c>
      <c r="C168" t="s">
        <v>399</v>
      </c>
      <c r="D168" t="s">
        <v>113</v>
      </c>
      <c r="E168">
        <f>SUMIFS('Solar&amp;Battery'!$AA$5:$AA$332,'Solar&amp;Battery'!$B$5:$B$332,A168)</f>
        <v>0</v>
      </c>
      <c r="F168" s="49">
        <v>18759.82421875</v>
      </c>
      <c r="G168" s="29">
        <f t="shared" si="22"/>
        <v>2679.9748883928573</v>
      </c>
      <c r="H168" s="46">
        <f t="shared" si="23"/>
        <v>0</v>
      </c>
      <c r="I168" s="43">
        <v>88197.296875</v>
      </c>
      <c r="J168" s="43">
        <f t="shared" si="24"/>
        <v>12599.613839285714</v>
      </c>
      <c r="K168" s="44">
        <f t="shared" si="25"/>
        <v>0</v>
      </c>
      <c r="L168" s="49">
        <v>59492.91015625</v>
      </c>
      <c r="M168" s="29">
        <f t="shared" si="26"/>
        <v>8498.9871651785706</v>
      </c>
      <c r="N168" s="46">
        <f t="shared" si="27"/>
        <v>0</v>
      </c>
      <c r="O168" s="43">
        <v>206013.9375</v>
      </c>
      <c r="P168" s="43">
        <f t="shared" si="28"/>
        <v>29430.5625</v>
      </c>
      <c r="Q168" s="44">
        <f t="shared" si="29"/>
        <v>0</v>
      </c>
      <c r="R168" s="49">
        <v>104948.453125</v>
      </c>
      <c r="S168" s="29">
        <f t="shared" si="30"/>
        <v>14992.636160714286</v>
      </c>
      <c r="T168" s="46">
        <f t="shared" si="31"/>
        <v>0</v>
      </c>
      <c r="V168" s="20">
        <f>SUMIFS(InterconnectionQueue_bySub!$AP$5:$AP$322,InterconnectionQueue_bySub!$B$5:$B$322,A168)</f>
        <v>0</v>
      </c>
      <c r="W168" s="53">
        <f>SUMIFS(InterconnectionQueue_bySub!$R$5:$R$322,InterconnectionQueue_bySub!$B$5:$B$322,A168)</f>
        <v>0</v>
      </c>
      <c r="X168" s="22">
        <f t="shared" si="32"/>
        <v>1</v>
      </c>
      <c r="Y168" s="35"/>
    </row>
    <row r="169" spans="1:25" hidden="1" x14ac:dyDescent="0.35">
      <c r="A169" t="s">
        <v>31</v>
      </c>
      <c r="B169">
        <v>500</v>
      </c>
      <c r="C169" t="s">
        <v>401</v>
      </c>
      <c r="D169" t="s">
        <v>424</v>
      </c>
      <c r="E169">
        <f>SUMIFS('Solar&amp;Battery'!$AA$5:$AA$332,'Solar&amp;Battery'!$B$5:$B$332,A169)</f>
        <v>0</v>
      </c>
      <c r="F169" s="49">
        <v>1065.6400000000001</v>
      </c>
      <c r="G169" s="29">
        <f t="shared" si="22"/>
        <v>152.23428571428573</v>
      </c>
      <c r="H169" s="46">
        <f t="shared" si="23"/>
        <v>0</v>
      </c>
      <c r="I169" s="43">
        <v>94981.13</v>
      </c>
      <c r="J169" s="43">
        <f t="shared" si="24"/>
        <v>13568.732857142857</v>
      </c>
      <c r="K169" s="44">
        <f t="shared" si="25"/>
        <v>0</v>
      </c>
      <c r="L169" s="49">
        <v>1374.52</v>
      </c>
      <c r="M169" s="29">
        <f t="shared" si="26"/>
        <v>196.35999999999999</v>
      </c>
      <c r="N169" s="46">
        <f t="shared" si="27"/>
        <v>0</v>
      </c>
      <c r="O169" s="43">
        <v>170796.15</v>
      </c>
      <c r="P169" s="43">
        <f t="shared" si="28"/>
        <v>24399.45</v>
      </c>
      <c r="Q169" s="44">
        <f t="shared" si="29"/>
        <v>0</v>
      </c>
      <c r="R169" s="49">
        <v>2007.73</v>
      </c>
      <c r="S169" s="29">
        <f t="shared" si="30"/>
        <v>286.81857142857143</v>
      </c>
      <c r="T169" s="46">
        <f t="shared" si="31"/>
        <v>0</v>
      </c>
      <c r="V169" s="20">
        <f>SUMIFS(InterconnectionQueue_bySub!$AP$5:$AP$322,InterconnectionQueue_bySub!$B$5:$B$322,A169)</f>
        <v>0</v>
      </c>
      <c r="W169" s="53">
        <f>SUMIFS(InterconnectionQueue_bySub!$R$5:$R$322,InterconnectionQueue_bySub!$B$5:$B$322,A169)</f>
        <v>0</v>
      </c>
      <c r="X169" s="22">
        <f t="shared" si="32"/>
        <v>1</v>
      </c>
      <c r="Y169" s="35"/>
    </row>
    <row r="170" spans="1:25" hidden="1" x14ac:dyDescent="0.35">
      <c r="A170" t="s">
        <v>30</v>
      </c>
      <c r="B170">
        <v>500</v>
      </c>
      <c r="C170" t="s">
        <v>400</v>
      </c>
      <c r="D170" t="s">
        <v>25</v>
      </c>
      <c r="E170">
        <f>SUMIFS('Solar&amp;Battery'!$AA$5:$AA$332,'Solar&amp;Battery'!$B$5:$B$332,A170)</f>
        <v>0</v>
      </c>
      <c r="F170" s="49">
        <v>5318.22802734375</v>
      </c>
      <c r="G170" s="29">
        <f t="shared" si="22"/>
        <v>759.74686104910711</v>
      </c>
      <c r="H170" s="46">
        <f t="shared" si="23"/>
        <v>0</v>
      </c>
      <c r="I170" s="43">
        <v>18677.544921875</v>
      </c>
      <c r="J170" s="43">
        <f t="shared" si="24"/>
        <v>2668.220703125</v>
      </c>
      <c r="K170" s="44">
        <f t="shared" si="25"/>
        <v>0</v>
      </c>
      <c r="L170" s="49">
        <v>8515.5439453125</v>
      </c>
      <c r="M170" s="29">
        <f t="shared" si="26"/>
        <v>1216.5062779017858</v>
      </c>
      <c r="N170" s="46">
        <f t="shared" si="27"/>
        <v>0</v>
      </c>
      <c r="O170" s="43">
        <v>46643.71875</v>
      </c>
      <c r="P170" s="43">
        <f t="shared" si="28"/>
        <v>6663.3883928571431</v>
      </c>
      <c r="Q170" s="44">
        <f t="shared" si="29"/>
        <v>0</v>
      </c>
      <c r="R170" s="49">
        <v>26627.271484375</v>
      </c>
      <c r="S170" s="29">
        <f t="shared" si="30"/>
        <v>3803.8959263392858</v>
      </c>
      <c r="T170" s="46">
        <f t="shared" si="31"/>
        <v>0</v>
      </c>
      <c r="V170" s="20">
        <f>SUMIFS(InterconnectionQueue_bySub!$AP$5:$AP$322,InterconnectionQueue_bySub!$B$5:$B$322,A170)</f>
        <v>0</v>
      </c>
      <c r="W170" s="53">
        <f>SUMIFS(InterconnectionQueue_bySub!$R$5:$R$322,InterconnectionQueue_bySub!$B$5:$B$322,A170)</f>
        <v>0</v>
      </c>
      <c r="X170" s="22">
        <f t="shared" si="32"/>
        <v>1</v>
      </c>
      <c r="Y170" s="35"/>
    </row>
    <row r="171" spans="1:25" hidden="1" x14ac:dyDescent="0.35">
      <c r="A171" t="s">
        <v>32</v>
      </c>
      <c r="B171">
        <v>230</v>
      </c>
      <c r="C171" t="s">
        <v>400</v>
      </c>
      <c r="D171" t="s">
        <v>22</v>
      </c>
      <c r="E171">
        <f>SUMIFS('Solar&amp;Battery'!$AA$5:$AA$332,'Solar&amp;Battery'!$B$5:$B$332,A171)</f>
        <v>0</v>
      </c>
      <c r="F171" s="49">
        <v>1071.34521484375</v>
      </c>
      <c r="G171" s="29">
        <f t="shared" si="22"/>
        <v>153.04931640625</v>
      </c>
      <c r="H171" s="46">
        <f t="shared" si="23"/>
        <v>0</v>
      </c>
      <c r="I171" s="43">
        <v>5306.3203125</v>
      </c>
      <c r="J171" s="43">
        <f t="shared" si="24"/>
        <v>758.04575892857144</v>
      </c>
      <c r="K171" s="44">
        <f t="shared" si="25"/>
        <v>0</v>
      </c>
      <c r="L171" s="49">
        <v>1085.082763671875</v>
      </c>
      <c r="M171" s="29">
        <f t="shared" si="26"/>
        <v>155.01182338169642</v>
      </c>
      <c r="N171" s="46">
        <f t="shared" si="27"/>
        <v>0</v>
      </c>
      <c r="O171" s="43">
        <v>6347.212890625</v>
      </c>
      <c r="P171" s="43">
        <f t="shared" si="28"/>
        <v>906.74469866071433</v>
      </c>
      <c r="Q171" s="44">
        <f t="shared" si="29"/>
        <v>0</v>
      </c>
      <c r="R171" s="49">
        <v>1260.981201171875</v>
      </c>
      <c r="S171" s="29">
        <f t="shared" si="30"/>
        <v>180.14017159598214</v>
      </c>
      <c r="T171" s="46">
        <f t="shared" si="31"/>
        <v>0</v>
      </c>
      <c r="V171" s="20">
        <f>SUMIFS(InterconnectionQueue_bySub!$AP$5:$AP$322,InterconnectionQueue_bySub!$B$5:$B$322,A171)</f>
        <v>0</v>
      </c>
      <c r="W171" s="53">
        <f>SUMIFS(InterconnectionQueue_bySub!$R$5:$R$322,InterconnectionQueue_bySub!$B$5:$B$322,A171)</f>
        <v>0</v>
      </c>
      <c r="X171" s="22">
        <f t="shared" si="32"/>
        <v>1</v>
      </c>
      <c r="Y171" s="35"/>
    </row>
    <row r="172" spans="1:25" hidden="1" x14ac:dyDescent="0.35">
      <c r="A172" t="s">
        <v>80</v>
      </c>
      <c r="B172">
        <v>230</v>
      </c>
      <c r="C172" t="s">
        <v>399</v>
      </c>
      <c r="D172" t="s">
        <v>46</v>
      </c>
      <c r="E172">
        <f>SUMIFS('Solar&amp;Battery'!$AA$5:$AA$332,'Solar&amp;Battery'!$B$5:$B$332,A172)</f>
        <v>0</v>
      </c>
      <c r="F172" s="49">
        <v>1049.668212890625</v>
      </c>
      <c r="G172" s="29">
        <f t="shared" si="22"/>
        <v>149.95260184151786</v>
      </c>
      <c r="H172" s="46">
        <f t="shared" si="23"/>
        <v>0</v>
      </c>
      <c r="I172" s="43">
        <v>5745.50634765625</v>
      </c>
      <c r="J172" s="43">
        <f t="shared" si="24"/>
        <v>820.78662109375</v>
      </c>
      <c r="K172" s="44">
        <f t="shared" si="25"/>
        <v>0</v>
      </c>
      <c r="L172" s="49">
        <v>1855.46826171875</v>
      </c>
      <c r="M172" s="29">
        <f t="shared" si="26"/>
        <v>265.06689453125</v>
      </c>
      <c r="N172" s="46">
        <f t="shared" si="27"/>
        <v>0</v>
      </c>
      <c r="O172" s="43">
        <v>8921.3623046875</v>
      </c>
      <c r="P172" s="43">
        <f t="shared" si="28"/>
        <v>1274.4803292410713</v>
      </c>
      <c r="Q172" s="44">
        <f t="shared" si="29"/>
        <v>0</v>
      </c>
      <c r="R172" s="49">
        <v>5507.845703125</v>
      </c>
      <c r="S172" s="29">
        <f t="shared" si="30"/>
        <v>786.83510044642856</v>
      </c>
      <c r="T172" s="46">
        <f t="shared" si="31"/>
        <v>0</v>
      </c>
      <c r="V172" s="20">
        <f>SUMIFS(InterconnectionQueue_bySub!$AP$5:$AP$322,InterconnectionQueue_bySub!$B$5:$B$322,A172)</f>
        <v>0</v>
      </c>
      <c r="W172" s="53">
        <f>SUMIFS(InterconnectionQueue_bySub!$R$5:$R$322,InterconnectionQueue_bySub!$B$5:$B$322,A172)</f>
        <v>0</v>
      </c>
      <c r="X172" s="22">
        <f t="shared" si="32"/>
        <v>1</v>
      </c>
      <c r="Y172" s="35"/>
    </row>
    <row r="173" spans="1:25" x14ac:dyDescent="0.35">
      <c r="A173" t="s">
        <v>100</v>
      </c>
      <c r="B173">
        <v>115</v>
      </c>
      <c r="C173" t="s">
        <v>398</v>
      </c>
      <c r="D173" t="s">
        <v>46</v>
      </c>
      <c r="E173">
        <f>SUMIFS('Solar&amp;Battery'!$AA$5:$AA$332,'Solar&amp;Battery'!$B$5:$B$332,A173)</f>
        <v>40</v>
      </c>
      <c r="F173" s="49">
        <v>3656.121337890625</v>
      </c>
      <c r="G173" s="29">
        <f t="shared" si="22"/>
        <v>522.30304827008933</v>
      </c>
      <c r="H173" s="46">
        <f t="shared" si="23"/>
        <v>7.6583891540520949E-2</v>
      </c>
      <c r="I173" s="43">
        <v>15344.6396484375</v>
      </c>
      <c r="J173" s="43">
        <f t="shared" si="24"/>
        <v>2192.0913783482142</v>
      </c>
      <c r="K173" s="44">
        <f t="shared" si="25"/>
        <v>1.8247414498815655E-2</v>
      </c>
      <c r="L173" s="49">
        <v>13586.33984375</v>
      </c>
      <c r="M173" s="29">
        <f t="shared" si="26"/>
        <v>1940.9056919642858</v>
      </c>
      <c r="N173" s="46">
        <f t="shared" si="27"/>
        <v>2.0608935388054923E-2</v>
      </c>
      <c r="O173" s="43">
        <v>71793.203125</v>
      </c>
      <c r="P173" s="43">
        <f t="shared" si="28"/>
        <v>10256.171875</v>
      </c>
      <c r="Q173" s="44">
        <f t="shared" si="29"/>
        <v>3.9000906466380761E-3</v>
      </c>
      <c r="R173" s="49">
        <v>30911.060546875</v>
      </c>
      <c r="S173" s="29">
        <f t="shared" si="30"/>
        <v>4415.8657924107147</v>
      </c>
      <c r="T173" s="46">
        <f t="shared" si="31"/>
        <v>9.0582463055706129E-3</v>
      </c>
      <c r="V173" s="20">
        <f>SUMIFS(InterconnectionQueue_bySub!$AP$5:$AP$322,InterconnectionQueue_bySub!$B$5:$B$322,A173)</f>
        <v>40</v>
      </c>
      <c r="W173" s="53">
        <f>SUMIFS(InterconnectionQueue_bySub!$R$5:$R$322,InterconnectionQueue_bySub!$B$5:$B$322,A173)</f>
        <v>200</v>
      </c>
      <c r="X173" s="22">
        <f t="shared" si="32"/>
        <v>2</v>
      </c>
      <c r="Y173" s="35"/>
    </row>
    <row r="174" spans="1:25" hidden="1" x14ac:dyDescent="0.35">
      <c r="A174" t="s">
        <v>265</v>
      </c>
      <c r="B174">
        <v>115</v>
      </c>
      <c r="C174" t="s">
        <v>398</v>
      </c>
      <c r="D174" t="s">
        <v>216</v>
      </c>
      <c r="E174">
        <f>SUMIFS('Solar&amp;Battery'!$AA$5:$AA$332,'Solar&amp;Battery'!$B$5:$B$332,A174)</f>
        <v>0</v>
      </c>
      <c r="F174" s="49">
        <v>18593.029296875</v>
      </c>
      <c r="G174" s="29">
        <f t="shared" si="22"/>
        <v>2656.1470424107142</v>
      </c>
      <c r="H174" s="46">
        <f t="shared" si="23"/>
        <v>0</v>
      </c>
      <c r="I174" s="43">
        <v>112092.359375</v>
      </c>
      <c r="J174" s="43">
        <f t="shared" si="24"/>
        <v>16013.194196428571</v>
      </c>
      <c r="K174" s="44">
        <f t="shared" si="25"/>
        <v>0</v>
      </c>
      <c r="L174" s="49">
        <v>40249.46875</v>
      </c>
      <c r="M174" s="29">
        <f t="shared" si="26"/>
        <v>5749.9241071428569</v>
      </c>
      <c r="N174" s="46">
        <f t="shared" si="27"/>
        <v>0</v>
      </c>
      <c r="O174" s="43">
        <v>302900.25</v>
      </c>
      <c r="P174" s="43">
        <f t="shared" si="28"/>
        <v>43271.464285714283</v>
      </c>
      <c r="Q174" s="44">
        <f t="shared" si="29"/>
        <v>0</v>
      </c>
      <c r="R174" s="49">
        <v>54517.83203125</v>
      </c>
      <c r="S174" s="29">
        <f t="shared" si="30"/>
        <v>7788.26171875</v>
      </c>
      <c r="T174" s="46">
        <f t="shared" si="31"/>
        <v>0</v>
      </c>
      <c r="V174" s="20">
        <f>SUMIFS(InterconnectionQueue_bySub!$AP$5:$AP$322,InterconnectionQueue_bySub!$B$5:$B$322,A174)</f>
        <v>0</v>
      </c>
      <c r="W174" s="53">
        <f>SUMIFS(InterconnectionQueue_bySub!$R$5:$R$322,InterconnectionQueue_bySub!$B$5:$B$322,A174)</f>
        <v>0</v>
      </c>
      <c r="X174" s="22">
        <f t="shared" si="32"/>
        <v>1</v>
      </c>
      <c r="Y174" s="35"/>
    </row>
    <row r="175" spans="1:25" hidden="1" x14ac:dyDescent="0.35">
      <c r="A175" t="s">
        <v>219</v>
      </c>
      <c r="B175">
        <v>115</v>
      </c>
      <c r="C175" t="s">
        <v>399</v>
      </c>
      <c r="D175" t="s">
        <v>102</v>
      </c>
      <c r="E175">
        <f>SUMIFS('Solar&amp;Battery'!$AA$5:$AA$332,'Solar&amp;Battery'!$B$5:$B$332,A175)</f>
        <v>0</v>
      </c>
      <c r="F175" s="49">
        <v>2373.534912109375</v>
      </c>
      <c r="G175" s="29">
        <f t="shared" si="22"/>
        <v>339.076416015625</v>
      </c>
      <c r="H175" s="46">
        <f t="shared" si="23"/>
        <v>0</v>
      </c>
      <c r="I175" s="43">
        <v>23098.21875</v>
      </c>
      <c r="J175" s="43">
        <f t="shared" si="24"/>
        <v>3299.7455357142858</v>
      </c>
      <c r="K175" s="44">
        <f t="shared" si="25"/>
        <v>0</v>
      </c>
      <c r="L175" s="49">
        <v>7770.5888671875</v>
      </c>
      <c r="M175" s="29">
        <f t="shared" si="26"/>
        <v>1110.0841238839287</v>
      </c>
      <c r="N175" s="46">
        <f t="shared" si="27"/>
        <v>0</v>
      </c>
      <c r="O175" s="43">
        <v>49617.53125</v>
      </c>
      <c r="P175" s="43">
        <f t="shared" si="28"/>
        <v>7088.21875</v>
      </c>
      <c r="Q175" s="44">
        <f t="shared" si="29"/>
        <v>0</v>
      </c>
      <c r="R175" s="49">
        <v>13079.638671875</v>
      </c>
      <c r="S175" s="29">
        <f t="shared" si="30"/>
        <v>1868.5198102678571</v>
      </c>
      <c r="T175" s="46">
        <f t="shared" si="31"/>
        <v>0</v>
      </c>
      <c r="V175" s="20">
        <f>SUMIFS(InterconnectionQueue_bySub!$AP$5:$AP$322,InterconnectionQueue_bySub!$B$5:$B$322,A175)</f>
        <v>0</v>
      </c>
      <c r="W175" s="53">
        <f>SUMIFS(InterconnectionQueue_bySub!$R$5:$R$322,InterconnectionQueue_bySub!$B$5:$B$322,A175)</f>
        <v>0</v>
      </c>
      <c r="X175" s="22">
        <f t="shared" si="32"/>
        <v>1</v>
      </c>
      <c r="Y175" s="35"/>
    </row>
    <row r="176" spans="1:25" hidden="1" x14ac:dyDescent="0.35">
      <c r="A176" t="s">
        <v>21</v>
      </c>
      <c r="B176">
        <v>230</v>
      </c>
      <c r="C176" t="s">
        <v>400</v>
      </c>
      <c r="D176" t="s">
        <v>22</v>
      </c>
      <c r="E176">
        <f>SUMIFS('Solar&amp;Battery'!$AA$5:$AA$332,'Solar&amp;Battery'!$B$5:$B$332,A176)</f>
        <v>0</v>
      </c>
      <c r="F176" s="49">
        <v>301.0863037109375</v>
      </c>
      <c r="G176" s="29">
        <f t="shared" si="22"/>
        <v>43.0123291015625</v>
      </c>
      <c r="H176" s="46">
        <f t="shared" si="23"/>
        <v>0</v>
      </c>
      <c r="I176" s="43">
        <v>12262.0078125</v>
      </c>
      <c r="J176" s="43">
        <f t="shared" si="24"/>
        <v>1751.7154017857142</v>
      </c>
      <c r="K176" s="44">
        <f t="shared" si="25"/>
        <v>0</v>
      </c>
      <c r="L176" s="49">
        <v>596.98486328125</v>
      </c>
      <c r="M176" s="29">
        <f t="shared" si="26"/>
        <v>85.283551897321431</v>
      </c>
      <c r="N176" s="46">
        <f t="shared" si="27"/>
        <v>0</v>
      </c>
      <c r="O176" s="43">
        <v>33191.94921875</v>
      </c>
      <c r="P176" s="43">
        <f t="shared" si="28"/>
        <v>4741.70703125</v>
      </c>
      <c r="Q176" s="44">
        <f t="shared" si="29"/>
        <v>0</v>
      </c>
      <c r="R176" s="49">
        <v>5777.208984375</v>
      </c>
      <c r="S176" s="29">
        <f t="shared" si="30"/>
        <v>825.31556919642856</v>
      </c>
      <c r="T176" s="46">
        <f t="shared" si="31"/>
        <v>0</v>
      </c>
      <c r="V176" s="20">
        <f>SUMIFS(InterconnectionQueue_bySub!$AP$5:$AP$322,InterconnectionQueue_bySub!$B$5:$B$322,A176)</f>
        <v>0</v>
      </c>
      <c r="W176" s="53">
        <f>SUMIFS(InterconnectionQueue_bySub!$R$5:$R$322,InterconnectionQueue_bySub!$B$5:$B$322,A176)</f>
        <v>0</v>
      </c>
      <c r="X176" s="22">
        <f t="shared" si="32"/>
        <v>1</v>
      </c>
      <c r="Y176" s="35"/>
    </row>
    <row r="177" spans="1:25" hidden="1" x14ac:dyDescent="0.35">
      <c r="A177" t="s">
        <v>93</v>
      </c>
      <c r="B177">
        <v>230</v>
      </c>
      <c r="C177" t="s">
        <v>399</v>
      </c>
      <c r="D177" t="s">
        <v>46</v>
      </c>
      <c r="E177">
        <f>SUMIFS('Solar&amp;Battery'!$AA$5:$AA$332,'Solar&amp;Battery'!$B$5:$B$332,A177)</f>
        <v>0</v>
      </c>
      <c r="F177" s="49">
        <v>3206.64990234375</v>
      </c>
      <c r="G177" s="29">
        <f t="shared" si="22"/>
        <v>458.09284319196428</v>
      </c>
      <c r="H177" s="46">
        <f t="shared" si="23"/>
        <v>0</v>
      </c>
      <c r="I177" s="43">
        <v>7429.64697265625</v>
      </c>
      <c r="J177" s="43">
        <f t="shared" si="24"/>
        <v>1061.3781389508929</v>
      </c>
      <c r="K177" s="44">
        <f t="shared" si="25"/>
        <v>0</v>
      </c>
      <c r="L177" s="49">
        <v>5359.00927734375</v>
      </c>
      <c r="M177" s="29">
        <f t="shared" si="26"/>
        <v>765.57275390625</v>
      </c>
      <c r="N177" s="46">
        <f t="shared" si="27"/>
        <v>0</v>
      </c>
      <c r="O177" s="43">
        <v>29495.966796875</v>
      </c>
      <c r="P177" s="43">
        <f t="shared" si="28"/>
        <v>4213.7095424107147</v>
      </c>
      <c r="Q177" s="44">
        <f t="shared" si="29"/>
        <v>0</v>
      </c>
      <c r="R177" s="49">
        <v>5586.60986328125</v>
      </c>
      <c r="S177" s="29">
        <f t="shared" si="30"/>
        <v>798.08712332589289</v>
      </c>
      <c r="T177" s="46">
        <f t="shared" si="31"/>
        <v>0</v>
      </c>
      <c r="V177" s="20">
        <f>SUMIFS(InterconnectionQueue_bySub!$AP$5:$AP$322,InterconnectionQueue_bySub!$B$5:$B$322,A177)</f>
        <v>0</v>
      </c>
      <c r="W177" s="53">
        <f>SUMIFS(InterconnectionQueue_bySub!$R$5:$R$322,InterconnectionQueue_bySub!$B$5:$B$322,A177)</f>
        <v>0</v>
      </c>
      <c r="X177" s="22">
        <f t="shared" si="32"/>
        <v>1</v>
      </c>
      <c r="Y177" s="35"/>
    </row>
    <row r="178" spans="1:25" hidden="1" x14ac:dyDescent="0.35">
      <c r="A178" t="s">
        <v>177</v>
      </c>
      <c r="B178">
        <v>230</v>
      </c>
      <c r="C178" t="s">
        <v>430</v>
      </c>
      <c r="D178" t="s">
        <v>431</v>
      </c>
      <c r="E178">
        <f>SUMIFS('Solar&amp;Battery'!$AA$5:$AA$332,'Solar&amp;Battery'!$B$5:$B$332,A178)</f>
        <v>0</v>
      </c>
      <c r="F178" s="49"/>
      <c r="G178" s="29">
        <f t="shared" si="22"/>
        <v>0</v>
      </c>
      <c r="H178" s="46" t="e">
        <f t="shared" si="23"/>
        <v>#DIV/0!</v>
      </c>
      <c r="I178" s="43"/>
      <c r="J178" s="43">
        <f t="shared" si="24"/>
        <v>0</v>
      </c>
      <c r="K178" s="44" t="e">
        <f t="shared" si="25"/>
        <v>#DIV/0!</v>
      </c>
      <c r="L178" s="49"/>
      <c r="M178" s="29">
        <f t="shared" si="26"/>
        <v>0</v>
      </c>
      <c r="N178" s="46" t="e">
        <f t="shared" si="27"/>
        <v>#DIV/0!</v>
      </c>
      <c r="O178" s="43"/>
      <c r="P178" s="43">
        <f t="shared" si="28"/>
        <v>0</v>
      </c>
      <c r="Q178" s="44" t="e">
        <f t="shared" si="29"/>
        <v>#DIV/0!</v>
      </c>
      <c r="R178" s="49"/>
      <c r="S178" s="29">
        <f t="shared" si="30"/>
        <v>0</v>
      </c>
      <c r="T178" s="46" t="e">
        <f t="shared" si="31"/>
        <v>#DIV/0!</v>
      </c>
      <c r="V178" s="20">
        <f>SUMIFS(InterconnectionQueue_bySub!$AP$5:$AP$322,InterconnectionQueue_bySub!$B$5:$B$322,A178)</f>
        <v>0</v>
      </c>
      <c r="W178" s="53">
        <f>SUMIFS(InterconnectionQueue_bySub!$R$5:$R$322,InterconnectionQueue_bySub!$B$5:$B$322,A178)</f>
        <v>0</v>
      </c>
      <c r="X178" s="22">
        <f t="shared" si="32"/>
        <v>1</v>
      </c>
      <c r="Y178" s="35"/>
    </row>
    <row r="179" spans="1:25" x14ac:dyDescent="0.35">
      <c r="A179" t="s">
        <v>273</v>
      </c>
      <c r="B179">
        <v>230</v>
      </c>
      <c r="C179" t="s">
        <v>398</v>
      </c>
      <c r="D179" t="s">
        <v>216</v>
      </c>
      <c r="E179">
        <f>SUMIFS('Solar&amp;Battery'!$AA$5:$AA$332,'Solar&amp;Battery'!$B$5:$B$332,A179)</f>
        <v>200</v>
      </c>
      <c r="F179" s="49">
        <v>3601.2490234375</v>
      </c>
      <c r="G179" s="29">
        <f t="shared" si="22"/>
        <v>514.46414620535711</v>
      </c>
      <c r="H179" s="46">
        <f t="shared" si="23"/>
        <v>0.38875401031380447</v>
      </c>
      <c r="I179" s="43">
        <v>91388.1015625</v>
      </c>
      <c r="J179" s="43">
        <f t="shared" si="24"/>
        <v>13055.443080357143</v>
      </c>
      <c r="K179" s="44">
        <f t="shared" si="25"/>
        <v>1.5319280913637811E-2</v>
      </c>
      <c r="L179" s="49">
        <v>20065.95703125</v>
      </c>
      <c r="M179" s="29">
        <f t="shared" si="26"/>
        <v>2866.5652901785716</v>
      </c>
      <c r="N179" s="46">
        <f t="shared" si="27"/>
        <v>6.976990919594267E-2</v>
      </c>
      <c r="O179" s="43">
        <v>260346.265625</v>
      </c>
      <c r="P179" s="43">
        <f t="shared" si="28"/>
        <v>37192.323660714283</v>
      </c>
      <c r="Q179" s="44">
        <f t="shared" si="29"/>
        <v>5.3774537408442999E-3</v>
      </c>
      <c r="R179" s="49">
        <v>38734.39453125</v>
      </c>
      <c r="S179" s="29">
        <f t="shared" si="30"/>
        <v>5533.4849330357147</v>
      </c>
      <c r="T179" s="46">
        <f t="shared" si="31"/>
        <v>3.6143588067976969E-2</v>
      </c>
      <c r="V179" s="20">
        <f>SUMIFS(InterconnectionQueue_bySub!$AP$5:$AP$322,InterconnectionQueue_bySub!$B$5:$B$322,A179)</f>
        <v>0</v>
      </c>
      <c r="W179" s="53">
        <f>SUMIFS(InterconnectionQueue_bySub!$R$5:$R$322,InterconnectionQueue_bySub!$B$5:$B$322,A179)</f>
        <v>0</v>
      </c>
      <c r="X179" s="22">
        <f t="shared" si="32"/>
        <v>1</v>
      </c>
      <c r="Y179" s="35"/>
    </row>
    <row r="180" spans="1:25" hidden="1" x14ac:dyDescent="0.35">
      <c r="A180" t="s">
        <v>47</v>
      </c>
      <c r="B180">
        <v>500</v>
      </c>
      <c r="C180" t="s">
        <v>399</v>
      </c>
      <c r="D180" t="s">
        <v>424</v>
      </c>
      <c r="E180">
        <f>SUMIFS('Solar&amp;Battery'!$AA$5:$AA$332,'Solar&amp;Battery'!$B$5:$B$332,A180)</f>
        <v>0</v>
      </c>
      <c r="F180" s="49"/>
      <c r="G180" s="29">
        <f t="shared" si="22"/>
        <v>0</v>
      </c>
      <c r="H180" s="46" t="e">
        <f t="shared" si="23"/>
        <v>#DIV/0!</v>
      </c>
      <c r="I180" s="43"/>
      <c r="J180" s="43">
        <f t="shared" si="24"/>
        <v>0</v>
      </c>
      <c r="K180" s="44" t="e">
        <f t="shared" si="25"/>
        <v>#DIV/0!</v>
      </c>
      <c r="L180" s="49"/>
      <c r="M180" s="29">
        <f t="shared" si="26"/>
        <v>0</v>
      </c>
      <c r="N180" s="46" t="e">
        <f t="shared" si="27"/>
        <v>#DIV/0!</v>
      </c>
      <c r="O180" s="43"/>
      <c r="P180" s="43">
        <f t="shared" si="28"/>
        <v>0</v>
      </c>
      <c r="Q180" s="44" t="e">
        <f t="shared" si="29"/>
        <v>#DIV/0!</v>
      </c>
      <c r="R180" s="49"/>
      <c r="S180" s="29">
        <f t="shared" si="30"/>
        <v>0</v>
      </c>
      <c r="T180" s="46" t="e">
        <f t="shared" si="31"/>
        <v>#DIV/0!</v>
      </c>
      <c r="V180" s="20">
        <f>SUMIFS(InterconnectionQueue_bySub!$AP$5:$AP$322,InterconnectionQueue_bySub!$B$5:$B$322,A180)</f>
        <v>0</v>
      </c>
      <c r="W180" s="53">
        <f>SUMIFS(InterconnectionQueue_bySub!$R$5:$R$322,InterconnectionQueue_bySub!$B$5:$B$322,A180)</f>
        <v>0</v>
      </c>
      <c r="X180" s="22">
        <f t="shared" si="32"/>
        <v>1</v>
      </c>
      <c r="Y180" s="35"/>
    </row>
    <row r="181" spans="1:25" hidden="1" x14ac:dyDescent="0.35">
      <c r="A181" t="s">
        <v>38</v>
      </c>
      <c r="B181">
        <v>230</v>
      </c>
      <c r="C181" t="s">
        <v>400</v>
      </c>
      <c r="D181" t="s">
        <v>22</v>
      </c>
      <c r="E181">
        <f>SUMIFS('Solar&amp;Battery'!$AA$5:$AA$332,'Solar&amp;Battery'!$B$5:$B$332,A181)</f>
        <v>0</v>
      </c>
      <c r="F181" s="49">
        <v>1280.685546875</v>
      </c>
      <c r="G181" s="29">
        <f t="shared" si="22"/>
        <v>182.955078125</v>
      </c>
      <c r="H181" s="46">
        <f t="shared" si="23"/>
        <v>0</v>
      </c>
      <c r="I181" s="43">
        <v>6124.2099609375</v>
      </c>
      <c r="J181" s="43">
        <f t="shared" si="24"/>
        <v>874.88713727678567</v>
      </c>
      <c r="K181" s="44">
        <f t="shared" si="25"/>
        <v>0</v>
      </c>
      <c r="L181" s="49">
        <v>3036.783935546875</v>
      </c>
      <c r="M181" s="29">
        <f t="shared" si="26"/>
        <v>433.82627650669644</v>
      </c>
      <c r="N181" s="46">
        <f t="shared" si="27"/>
        <v>0</v>
      </c>
      <c r="O181" s="43">
        <v>28425.703125</v>
      </c>
      <c r="P181" s="43">
        <f t="shared" si="28"/>
        <v>4060.8147321428573</v>
      </c>
      <c r="Q181" s="44">
        <f t="shared" si="29"/>
        <v>0</v>
      </c>
      <c r="R181" s="49">
        <v>29053.123046875</v>
      </c>
      <c r="S181" s="29">
        <f t="shared" si="30"/>
        <v>4150.4461495535716</v>
      </c>
      <c r="T181" s="46">
        <f t="shared" si="31"/>
        <v>0</v>
      </c>
      <c r="V181" s="20">
        <f>SUMIFS(InterconnectionQueue_bySub!$AP$5:$AP$322,InterconnectionQueue_bySub!$B$5:$B$322,A181)</f>
        <v>0</v>
      </c>
      <c r="W181" s="53">
        <f>SUMIFS(InterconnectionQueue_bySub!$R$5:$R$322,InterconnectionQueue_bySub!$B$5:$B$322,A181)</f>
        <v>0</v>
      </c>
      <c r="X181" s="22">
        <f t="shared" si="32"/>
        <v>1</v>
      </c>
      <c r="Y181" s="35"/>
    </row>
    <row r="182" spans="1:25" hidden="1" x14ac:dyDescent="0.35">
      <c r="A182" t="s">
        <v>162</v>
      </c>
      <c r="B182">
        <v>115</v>
      </c>
      <c r="C182" t="s">
        <v>399</v>
      </c>
      <c r="D182" t="s">
        <v>102</v>
      </c>
      <c r="E182">
        <f>SUMIFS('Solar&amp;Battery'!$AA$5:$AA$332,'Solar&amp;Battery'!$B$5:$B$332,A182)</f>
        <v>0</v>
      </c>
      <c r="F182" s="49">
        <v>2470.711181640625</v>
      </c>
      <c r="G182" s="29">
        <f t="shared" si="22"/>
        <v>352.958740234375</v>
      </c>
      <c r="H182" s="46">
        <f t="shared" si="23"/>
        <v>0</v>
      </c>
      <c r="I182" s="43">
        <v>8799.8515625</v>
      </c>
      <c r="J182" s="43">
        <f t="shared" si="24"/>
        <v>1257.1216517857142</v>
      </c>
      <c r="K182" s="44">
        <f t="shared" si="25"/>
        <v>0</v>
      </c>
      <c r="L182" s="49">
        <v>2510.84375</v>
      </c>
      <c r="M182" s="29">
        <f t="shared" si="26"/>
        <v>358.69196428571428</v>
      </c>
      <c r="N182" s="46">
        <f t="shared" si="27"/>
        <v>0</v>
      </c>
      <c r="O182" s="43">
        <v>9844.30078125</v>
      </c>
      <c r="P182" s="43">
        <f t="shared" si="28"/>
        <v>1406.3286830357142</v>
      </c>
      <c r="Q182" s="44">
        <f t="shared" si="29"/>
        <v>0</v>
      </c>
      <c r="R182" s="49">
        <v>2571.478759765625</v>
      </c>
      <c r="S182" s="29">
        <f t="shared" si="30"/>
        <v>367.35410853794644</v>
      </c>
      <c r="T182" s="46">
        <f t="shared" si="31"/>
        <v>0</v>
      </c>
      <c r="V182" s="20">
        <f>SUMIFS(InterconnectionQueue_bySub!$AP$5:$AP$322,InterconnectionQueue_bySub!$B$5:$B$322,A182)</f>
        <v>0</v>
      </c>
      <c r="W182" s="53">
        <f>SUMIFS(InterconnectionQueue_bySub!$R$5:$R$322,InterconnectionQueue_bySub!$B$5:$B$322,A182)</f>
        <v>0</v>
      </c>
      <c r="X182" s="22">
        <f t="shared" si="32"/>
        <v>1</v>
      </c>
      <c r="Y182" s="35"/>
    </row>
    <row r="183" spans="1:25" hidden="1" x14ac:dyDescent="0.35">
      <c r="A183" t="s">
        <v>104</v>
      </c>
      <c r="B183">
        <v>230</v>
      </c>
      <c r="C183" t="s">
        <v>399</v>
      </c>
      <c r="D183" t="s">
        <v>46</v>
      </c>
      <c r="E183">
        <f>SUMIFS('Solar&amp;Battery'!$AA$5:$AA$332,'Solar&amp;Battery'!$B$5:$B$332,A183)</f>
        <v>0</v>
      </c>
      <c r="F183" s="49">
        <v>12433.65625</v>
      </c>
      <c r="G183" s="29">
        <f t="shared" si="22"/>
        <v>1776.2366071428571</v>
      </c>
      <c r="H183" s="46">
        <f t="shared" si="23"/>
        <v>0</v>
      </c>
      <c r="I183" s="43">
        <v>73710.703125</v>
      </c>
      <c r="J183" s="43">
        <f t="shared" si="24"/>
        <v>10530.100446428571</v>
      </c>
      <c r="K183" s="44">
        <f t="shared" si="25"/>
        <v>0</v>
      </c>
      <c r="L183" s="49">
        <v>17453.93359375</v>
      </c>
      <c r="M183" s="29">
        <f t="shared" si="26"/>
        <v>2493.4190848214284</v>
      </c>
      <c r="N183" s="46">
        <f t="shared" si="27"/>
        <v>0</v>
      </c>
      <c r="O183" s="43">
        <v>130973.9609375</v>
      </c>
      <c r="P183" s="43">
        <f t="shared" si="28"/>
        <v>18710.565848214286</v>
      </c>
      <c r="Q183" s="44">
        <f t="shared" si="29"/>
        <v>0</v>
      </c>
      <c r="R183" s="49">
        <v>32618.6953125</v>
      </c>
      <c r="S183" s="29">
        <f t="shared" si="30"/>
        <v>4659.8136160714284</v>
      </c>
      <c r="T183" s="46">
        <f t="shared" si="31"/>
        <v>0</v>
      </c>
      <c r="V183" s="20">
        <f>SUMIFS(InterconnectionQueue_bySub!$AP$5:$AP$322,InterconnectionQueue_bySub!$B$5:$B$322,A183)</f>
        <v>0</v>
      </c>
      <c r="W183" s="53">
        <f>SUMIFS(InterconnectionQueue_bySub!$R$5:$R$322,InterconnectionQueue_bySub!$B$5:$B$322,A183)</f>
        <v>0</v>
      </c>
      <c r="X183" s="22">
        <f t="shared" si="32"/>
        <v>1</v>
      </c>
      <c r="Y183" s="35"/>
    </row>
    <row r="184" spans="1:25" x14ac:dyDescent="0.35">
      <c r="A184" t="s">
        <v>200</v>
      </c>
      <c r="B184">
        <v>230</v>
      </c>
      <c r="C184" t="s">
        <v>398</v>
      </c>
      <c r="D184" t="s">
        <v>111</v>
      </c>
      <c r="E184">
        <f>SUMIFS('Solar&amp;Battery'!$AA$5:$AA$332,'Solar&amp;Battery'!$B$5:$B$332,A184)</f>
        <v>500</v>
      </c>
      <c r="F184" s="49">
        <v>35287.5</v>
      </c>
      <c r="G184" s="29">
        <f t="shared" si="22"/>
        <v>5041.0714285714284</v>
      </c>
      <c r="H184" s="46">
        <f t="shared" si="23"/>
        <v>9.918526390364861E-2</v>
      </c>
      <c r="I184" s="43">
        <v>116067.765625</v>
      </c>
      <c r="J184" s="43">
        <f t="shared" si="24"/>
        <v>16581.109375</v>
      </c>
      <c r="K184" s="44">
        <f t="shared" si="25"/>
        <v>3.0154797769675772E-2</v>
      </c>
      <c r="L184" s="49">
        <v>92756.8125</v>
      </c>
      <c r="M184" s="29">
        <f t="shared" si="26"/>
        <v>13250.973214285714</v>
      </c>
      <c r="N184" s="46">
        <f t="shared" si="27"/>
        <v>3.7733077556971896E-2</v>
      </c>
      <c r="O184" s="43">
        <v>302398.8125</v>
      </c>
      <c r="P184" s="43">
        <f t="shared" si="28"/>
        <v>43199.830357142855</v>
      </c>
      <c r="Q184" s="44">
        <f t="shared" si="29"/>
        <v>1.1574119524692247E-2</v>
      </c>
      <c r="R184" s="49">
        <v>159286.1875</v>
      </c>
      <c r="S184" s="29">
        <f t="shared" si="30"/>
        <v>22755.169642857141</v>
      </c>
      <c r="T184" s="46">
        <f t="shared" si="31"/>
        <v>2.1973028891786366E-2</v>
      </c>
      <c r="V184" s="20">
        <f>SUMIFS(InterconnectionQueue_bySub!$AP$5:$AP$322,InterconnectionQueue_bySub!$B$5:$B$322,A184)</f>
        <v>0</v>
      </c>
      <c r="W184" s="53">
        <f>SUMIFS(InterconnectionQueue_bySub!$R$5:$R$322,InterconnectionQueue_bySub!$B$5:$B$322,A184)</f>
        <v>0</v>
      </c>
      <c r="X184" s="22">
        <f t="shared" si="32"/>
        <v>1</v>
      </c>
      <c r="Y184" s="35"/>
    </row>
    <row r="185" spans="1:25" hidden="1" x14ac:dyDescent="0.35">
      <c r="A185" t="s">
        <v>249</v>
      </c>
      <c r="B185">
        <v>230</v>
      </c>
      <c r="C185" t="s">
        <v>398</v>
      </c>
      <c r="D185" t="s">
        <v>216</v>
      </c>
      <c r="E185">
        <f>SUMIFS('Solar&amp;Battery'!$AA$5:$AA$332,'Solar&amp;Battery'!$B$5:$B$332,A185)</f>
        <v>0</v>
      </c>
      <c r="F185" s="49">
        <v>11732.6396484375</v>
      </c>
      <c r="G185" s="29">
        <f t="shared" si="22"/>
        <v>1676.0913783482142</v>
      </c>
      <c r="H185" s="46">
        <f t="shared" si="23"/>
        <v>0</v>
      </c>
      <c r="I185" s="43">
        <v>78237.796875</v>
      </c>
      <c r="J185" s="43">
        <f t="shared" si="24"/>
        <v>11176.828125</v>
      </c>
      <c r="K185" s="44">
        <f t="shared" si="25"/>
        <v>0</v>
      </c>
      <c r="L185" s="49">
        <v>37476.47265625</v>
      </c>
      <c r="M185" s="29">
        <f t="shared" si="26"/>
        <v>5353.7818080357147</v>
      </c>
      <c r="N185" s="46">
        <f t="shared" si="27"/>
        <v>0</v>
      </c>
      <c r="O185" s="43">
        <v>230845.390625</v>
      </c>
      <c r="P185" s="43">
        <f t="shared" si="28"/>
        <v>32977.912946428572</v>
      </c>
      <c r="Q185" s="44">
        <f t="shared" si="29"/>
        <v>0</v>
      </c>
      <c r="R185" s="49">
        <v>57237.06640625</v>
      </c>
      <c r="S185" s="29">
        <f t="shared" si="30"/>
        <v>8176.7237723214284</v>
      </c>
      <c r="T185" s="46">
        <f t="shared" si="31"/>
        <v>0</v>
      </c>
      <c r="V185" s="20">
        <f>SUMIFS(InterconnectionQueue_bySub!$AP$5:$AP$322,InterconnectionQueue_bySub!$B$5:$B$322,A185)</f>
        <v>0</v>
      </c>
      <c r="W185" s="53">
        <f>SUMIFS(InterconnectionQueue_bySub!$R$5:$R$322,InterconnectionQueue_bySub!$B$5:$B$322,A185)</f>
        <v>0</v>
      </c>
      <c r="X185" s="22">
        <f t="shared" si="32"/>
        <v>1</v>
      </c>
      <c r="Y185" s="35"/>
    </row>
    <row r="186" spans="1:25" hidden="1" x14ac:dyDescent="0.35">
      <c r="A186" t="s">
        <v>268</v>
      </c>
      <c r="B186">
        <v>115</v>
      </c>
      <c r="C186" t="s">
        <v>398</v>
      </c>
      <c r="D186" t="s">
        <v>216</v>
      </c>
      <c r="E186">
        <f>SUMIFS('Solar&amp;Battery'!$AA$5:$AA$332,'Solar&amp;Battery'!$B$5:$B$332,A186)</f>
        <v>0</v>
      </c>
      <c r="F186" s="49">
        <v>15747.6845703125</v>
      </c>
      <c r="G186" s="29">
        <f t="shared" si="22"/>
        <v>2249.6692243303573</v>
      </c>
      <c r="H186" s="46">
        <f t="shared" si="23"/>
        <v>0</v>
      </c>
      <c r="I186" s="43">
        <v>137493.5</v>
      </c>
      <c r="J186" s="43">
        <f t="shared" si="24"/>
        <v>19641.928571428572</v>
      </c>
      <c r="K186" s="44">
        <f t="shared" si="25"/>
        <v>0</v>
      </c>
      <c r="L186" s="49">
        <v>28809.4453125</v>
      </c>
      <c r="M186" s="29">
        <f t="shared" si="26"/>
        <v>4115.6350446428569</v>
      </c>
      <c r="N186" s="46">
        <f t="shared" si="27"/>
        <v>0</v>
      </c>
      <c r="O186" s="43">
        <v>309614.46875</v>
      </c>
      <c r="P186" s="43">
        <f t="shared" si="28"/>
        <v>44230.638392857145</v>
      </c>
      <c r="Q186" s="44">
        <f t="shared" si="29"/>
        <v>0</v>
      </c>
      <c r="R186" s="49">
        <v>49993.36328125</v>
      </c>
      <c r="S186" s="29">
        <f t="shared" si="30"/>
        <v>7141.9090401785716</v>
      </c>
      <c r="T186" s="46">
        <f t="shared" si="31"/>
        <v>0</v>
      </c>
      <c r="V186" s="20">
        <f>SUMIFS(InterconnectionQueue_bySub!$AP$5:$AP$322,InterconnectionQueue_bySub!$B$5:$B$322,A186)</f>
        <v>0</v>
      </c>
      <c r="W186" s="53">
        <f>SUMIFS(InterconnectionQueue_bySub!$R$5:$R$322,InterconnectionQueue_bySub!$B$5:$B$322,A186)</f>
        <v>0</v>
      </c>
      <c r="X186" s="22">
        <f t="shared" si="32"/>
        <v>1</v>
      </c>
      <c r="Y186" s="35"/>
    </row>
    <row r="187" spans="1:25" hidden="1" x14ac:dyDescent="0.35">
      <c r="A187" t="s">
        <v>36</v>
      </c>
      <c r="B187">
        <v>230</v>
      </c>
      <c r="C187" t="s">
        <v>400</v>
      </c>
      <c r="D187" t="s">
        <v>22</v>
      </c>
      <c r="E187">
        <f>SUMIFS('Solar&amp;Battery'!$AA$5:$AA$332,'Solar&amp;Battery'!$B$5:$B$332,A187)</f>
        <v>0</v>
      </c>
      <c r="F187" s="49">
        <v>171.52044677734381</v>
      </c>
      <c r="G187" s="29">
        <f t="shared" si="22"/>
        <v>24.502920968191972</v>
      </c>
      <c r="H187" s="46">
        <f t="shared" si="23"/>
        <v>0</v>
      </c>
      <c r="I187" s="43">
        <v>970.9864501953125</v>
      </c>
      <c r="J187" s="43">
        <f t="shared" si="24"/>
        <v>138.71235002790178</v>
      </c>
      <c r="K187" s="44">
        <f t="shared" si="25"/>
        <v>0</v>
      </c>
      <c r="L187" s="49">
        <v>2100.719970703125</v>
      </c>
      <c r="M187" s="29">
        <f t="shared" si="26"/>
        <v>300.10285295758928</v>
      </c>
      <c r="N187" s="46">
        <f t="shared" si="27"/>
        <v>0</v>
      </c>
      <c r="O187" s="43">
        <v>12267.6982421875</v>
      </c>
      <c r="P187" s="43">
        <f t="shared" si="28"/>
        <v>1752.5283203125</v>
      </c>
      <c r="Q187" s="44">
        <f t="shared" si="29"/>
        <v>0</v>
      </c>
      <c r="R187" s="49">
        <v>2644.828857421875</v>
      </c>
      <c r="S187" s="29">
        <f t="shared" si="30"/>
        <v>377.83269391741072</v>
      </c>
      <c r="T187" s="46">
        <f t="shared" si="31"/>
        <v>0</v>
      </c>
      <c r="V187" s="20">
        <f>SUMIFS(InterconnectionQueue_bySub!$AP$5:$AP$322,InterconnectionQueue_bySub!$B$5:$B$322,A187)</f>
        <v>0</v>
      </c>
      <c r="W187" s="53">
        <f>SUMIFS(InterconnectionQueue_bySub!$R$5:$R$322,InterconnectionQueue_bySub!$B$5:$B$322,A187)</f>
        <v>0</v>
      </c>
      <c r="X187" s="22">
        <f t="shared" si="32"/>
        <v>1</v>
      </c>
      <c r="Y187" s="35"/>
    </row>
    <row r="188" spans="1:25" hidden="1" x14ac:dyDescent="0.35">
      <c r="A188" t="s">
        <v>232</v>
      </c>
      <c r="B188">
        <v>115</v>
      </c>
      <c r="C188" t="s">
        <v>398</v>
      </c>
      <c r="D188" t="s">
        <v>216</v>
      </c>
      <c r="E188">
        <f>SUMIFS('Solar&amp;Battery'!$AA$5:$AA$332,'Solar&amp;Battery'!$B$5:$B$332,A188)</f>
        <v>0</v>
      </c>
      <c r="F188" s="49">
        <v>3125.145263671875</v>
      </c>
      <c r="G188" s="29">
        <f t="shared" si="22"/>
        <v>446.44932338169644</v>
      </c>
      <c r="H188" s="46">
        <f t="shared" si="23"/>
        <v>0</v>
      </c>
      <c r="I188" s="43">
        <v>78037.7265625</v>
      </c>
      <c r="J188" s="43">
        <f t="shared" si="24"/>
        <v>11148.246651785714</v>
      </c>
      <c r="K188" s="44">
        <f t="shared" si="25"/>
        <v>0</v>
      </c>
      <c r="L188" s="49">
        <v>8698.015625</v>
      </c>
      <c r="M188" s="29">
        <f t="shared" si="26"/>
        <v>1242.5736607142858</v>
      </c>
      <c r="N188" s="46">
        <f t="shared" si="27"/>
        <v>0</v>
      </c>
      <c r="O188" s="43">
        <v>201482.25</v>
      </c>
      <c r="P188" s="43">
        <f t="shared" si="28"/>
        <v>28783.178571428572</v>
      </c>
      <c r="Q188" s="44">
        <f t="shared" si="29"/>
        <v>0</v>
      </c>
      <c r="R188" s="49">
        <v>15335.4111328125</v>
      </c>
      <c r="S188" s="29">
        <f t="shared" si="30"/>
        <v>2190.7730189732142</v>
      </c>
      <c r="T188" s="46">
        <f t="shared" si="31"/>
        <v>0</v>
      </c>
      <c r="V188" s="20">
        <f>SUMIFS(InterconnectionQueue_bySub!$AP$5:$AP$322,InterconnectionQueue_bySub!$B$5:$B$322,A188)</f>
        <v>0</v>
      </c>
      <c r="W188" s="53">
        <f>SUMIFS(InterconnectionQueue_bySub!$R$5:$R$322,InterconnectionQueue_bySub!$B$5:$B$322,A188)</f>
        <v>0</v>
      </c>
      <c r="X188" s="22">
        <f t="shared" si="32"/>
        <v>1</v>
      </c>
      <c r="Y188" s="35"/>
    </row>
    <row r="189" spans="1:25" hidden="1" x14ac:dyDescent="0.35">
      <c r="A189" t="s">
        <v>151</v>
      </c>
      <c r="B189">
        <v>115</v>
      </c>
      <c r="C189" t="s">
        <v>398</v>
      </c>
      <c r="D189" t="s">
        <v>111</v>
      </c>
      <c r="E189">
        <f>SUMIFS('Solar&amp;Battery'!$AA$5:$AA$332,'Solar&amp;Battery'!$B$5:$B$332,A189)</f>
        <v>0</v>
      </c>
      <c r="F189" s="49">
        <v>25074.77734375</v>
      </c>
      <c r="G189" s="29">
        <f t="shared" si="22"/>
        <v>3582.1110491071427</v>
      </c>
      <c r="H189" s="46">
        <f t="shared" si="23"/>
        <v>0</v>
      </c>
      <c r="I189" s="43">
        <v>103826.7890625</v>
      </c>
      <c r="J189" s="43">
        <f t="shared" si="24"/>
        <v>14832.3984375</v>
      </c>
      <c r="K189" s="44">
        <f t="shared" si="25"/>
        <v>0</v>
      </c>
      <c r="L189" s="49">
        <v>50914.875</v>
      </c>
      <c r="M189" s="29">
        <f t="shared" si="26"/>
        <v>7273.5535714285716</v>
      </c>
      <c r="N189" s="46">
        <f t="shared" si="27"/>
        <v>0</v>
      </c>
      <c r="O189" s="43">
        <v>296337.5625</v>
      </c>
      <c r="P189" s="43">
        <f t="shared" si="28"/>
        <v>42333.9375</v>
      </c>
      <c r="Q189" s="44">
        <f t="shared" si="29"/>
        <v>0</v>
      </c>
      <c r="R189" s="49">
        <v>85058.3203125</v>
      </c>
      <c r="S189" s="29">
        <f t="shared" si="30"/>
        <v>12151.188616071429</v>
      </c>
      <c r="T189" s="46">
        <f t="shared" si="31"/>
        <v>0</v>
      </c>
      <c r="V189" s="20">
        <f>SUMIFS(InterconnectionQueue_bySub!$AP$5:$AP$322,InterconnectionQueue_bySub!$B$5:$B$322,A189)</f>
        <v>0</v>
      </c>
      <c r="W189" s="53">
        <f>SUMIFS(InterconnectionQueue_bySub!$R$5:$R$322,InterconnectionQueue_bySub!$B$5:$B$322,A189)</f>
        <v>0</v>
      </c>
      <c r="X189" s="22">
        <f t="shared" si="32"/>
        <v>1</v>
      </c>
      <c r="Y189" s="35"/>
    </row>
    <row r="190" spans="1:25" hidden="1" x14ac:dyDescent="0.35">
      <c r="A190" t="s">
        <v>285</v>
      </c>
      <c r="B190">
        <v>230</v>
      </c>
      <c r="C190" t="s">
        <v>398</v>
      </c>
      <c r="D190" t="s">
        <v>216</v>
      </c>
      <c r="E190">
        <f>SUMIFS('Solar&amp;Battery'!$AA$5:$AA$332,'Solar&amp;Battery'!$B$5:$B$332,A190)</f>
        <v>0</v>
      </c>
      <c r="F190" s="49">
        <v>25860.103515625</v>
      </c>
      <c r="G190" s="29">
        <f t="shared" si="22"/>
        <v>3694.3005022321427</v>
      </c>
      <c r="H190" s="46">
        <f t="shared" si="23"/>
        <v>0</v>
      </c>
      <c r="I190" s="43">
        <v>122386.703125</v>
      </c>
      <c r="J190" s="43">
        <f t="shared" si="24"/>
        <v>17483.814732142859</v>
      </c>
      <c r="K190" s="44">
        <f t="shared" si="25"/>
        <v>0</v>
      </c>
      <c r="L190" s="49">
        <v>57899.48828125</v>
      </c>
      <c r="M190" s="29">
        <f t="shared" si="26"/>
        <v>8271.35546875</v>
      </c>
      <c r="N190" s="46">
        <f t="shared" si="27"/>
        <v>0</v>
      </c>
      <c r="O190" s="43">
        <v>284734.25</v>
      </c>
      <c r="P190" s="43">
        <f t="shared" si="28"/>
        <v>40676.321428571428</v>
      </c>
      <c r="Q190" s="44">
        <f t="shared" si="29"/>
        <v>0</v>
      </c>
      <c r="R190" s="49">
        <v>91102.9140625</v>
      </c>
      <c r="S190" s="29">
        <f t="shared" si="30"/>
        <v>13014.702008928571</v>
      </c>
      <c r="T190" s="46">
        <f t="shared" si="31"/>
        <v>0</v>
      </c>
      <c r="V190" s="20">
        <f>SUMIFS(InterconnectionQueue_bySub!$AP$5:$AP$322,InterconnectionQueue_bySub!$B$5:$B$322,A190)</f>
        <v>0</v>
      </c>
      <c r="W190" s="53">
        <f>SUMIFS(InterconnectionQueue_bySub!$R$5:$R$322,InterconnectionQueue_bySub!$B$5:$B$322,A190)</f>
        <v>0</v>
      </c>
      <c r="X190" s="22">
        <f t="shared" si="32"/>
        <v>1</v>
      </c>
      <c r="Y190" s="35"/>
    </row>
    <row r="191" spans="1:25" hidden="1" x14ac:dyDescent="0.35">
      <c r="A191" t="s">
        <v>241</v>
      </c>
      <c r="B191">
        <v>230</v>
      </c>
      <c r="C191" t="s">
        <v>398</v>
      </c>
      <c r="D191" t="s">
        <v>216</v>
      </c>
      <c r="E191">
        <f>SUMIFS('Solar&amp;Battery'!$AA$5:$AA$332,'Solar&amp;Battery'!$B$5:$B$332,A191)</f>
        <v>0</v>
      </c>
      <c r="F191" s="49">
        <v>16666.830078125</v>
      </c>
      <c r="G191" s="29">
        <f t="shared" si="22"/>
        <v>2380.9757254464284</v>
      </c>
      <c r="H191" s="46">
        <f t="shared" si="23"/>
        <v>0</v>
      </c>
      <c r="I191" s="43">
        <v>50956.19140625</v>
      </c>
      <c r="J191" s="43">
        <f t="shared" si="24"/>
        <v>7279.4559151785716</v>
      </c>
      <c r="K191" s="44">
        <f t="shared" si="25"/>
        <v>0</v>
      </c>
      <c r="L191" s="49">
        <v>36935.80078125</v>
      </c>
      <c r="M191" s="29">
        <f t="shared" si="26"/>
        <v>5276.54296875</v>
      </c>
      <c r="N191" s="46">
        <f t="shared" si="27"/>
        <v>0</v>
      </c>
      <c r="O191" s="43">
        <v>123207.2109375</v>
      </c>
      <c r="P191" s="43">
        <f t="shared" si="28"/>
        <v>17601.030133928572</v>
      </c>
      <c r="Q191" s="44">
        <f t="shared" si="29"/>
        <v>0</v>
      </c>
      <c r="R191" s="49">
        <v>42251.046875</v>
      </c>
      <c r="S191" s="29">
        <f t="shared" si="30"/>
        <v>6035.8638392857147</v>
      </c>
      <c r="T191" s="46">
        <f t="shared" si="31"/>
        <v>0</v>
      </c>
      <c r="V191" s="20">
        <f>SUMIFS(InterconnectionQueue_bySub!$AP$5:$AP$322,InterconnectionQueue_bySub!$B$5:$B$322,A191)</f>
        <v>0</v>
      </c>
      <c r="W191" s="53">
        <f>SUMIFS(InterconnectionQueue_bySub!$R$5:$R$322,InterconnectionQueue_bySub!$B$5:$B$322,A191)</f>
        <v>0</v>
      </c>
      <c r="X191" s="22">
        <f t="shared" si="32"/>
        <v>1</v>
      </c>
      <c r="Y191" s="35"/>
    </row>
    <row r="192" spans="1:25" hidden="1" x14ac:dyDescent="0.35">
      <c r="A192" t="s">
        <v>257</v>
      </c>
      <c r="B192">
        <v>115</v>
      </c>
      <c r="C192" t="s">
        <v>398</v>
      </c>
      <c r="D192" t="s">
        <v>216</v>
      </c>
      <c r="E192">
        <f>SUMIFS('Solar&amp;Battery'!$AA$5:$AA$332,'Solar&amp;Battery'!$B$5:$B$332,A192)</f>
        <v>0</v>
      </c>
      <c r="F192" s="49">
        <v>4571.0576171875</v>
      </c>
      <c r="G192" s="29">
        <f t="shared" si="22"/>
        <v>653.00823102678567</v>
      </c>
      <c r="H192" s="46">
        <f t="shared" si="23"/>
        <v>0</v>
      </c>
      <c r="I192" s="43">
        <v>97005.453125</v>
      </c>
      <c r="J192" s="43">
        <f t="shared" si="24"/>
        <v>13857.921875</v>
      </c>
      <c r="K192" s="44">
        <f t="shared" si="25"/>
        <v>0</v>
      </c>
      <c r="L192" s="49">
        <v>14602.09375</v>
      </c>
      <c r="M192" s="29">
        <f t="shared" si="26"/>
        <v>2086.0133928571427</v>
      </c>
      <c r="N192" s="46">
        <f t="shared" si="27"/>
        <v>0</v>
      </c>
      <c r="O192" s="43">
        <v>238701.53125</v>
      </c>
      <c r="P192" s="43">
        <f t="shared" si="28"/>
        <v>34100.21875</v>
      </c>
      <c r="Q192" s="44">
        <f t="shared" si="29"/>
        <v>0</v>
      </c>
      <c r="R192" s="49">
        <v>25583.736328125</v>
      </c>
      <c r="S192" s="29">
        <f t="shared" si="30"/>
        <v>3654.8194754464284</v>
      </c>
      <c r="T192" s="46">
        <f t="shared" si="31"/>
        <v>0</v>
      </c>
      <c r="V192" s="20">
        <f>SUMIFS(InterconnectionQueue_bySub!$AP$5:$AP$322,InterconnectionQueue_bySub!$B$5:$B$322,A192)</f>
        <v>0</v>
      </c>
      <c r="W192" s="53">
        <f>SUMIFS(InterconnectionQueue_bySub!$R$5:$R$322,InterconnectionQueue_bySub!$B$5:$B$322,A192)</f>
        <v>0</v>
      </c>
      <c r="X192" s="22">
        <f t="shared" si="32"/>
        <v>1</v>
      </c>
      <c r="Y192" s="35"/>
    </row>
    <row r="193" spans="1:25" hidden="1" x14ac:dyDescent="0.35">
      <c r="A193" t="s">
        <v>261</v>
      </c>
      <c r="B193">
        <v>115</v>
      </c>
      <c r="C193" t="s">
        <v>398</v>
      </c>
      <c r="D193" t="s">
        <v>216</v>
      </c>
      <c r="E193">
        <f>SUMIFS('Solar&amp;Battery'!$AA$5:$AA$332,'Solar&amp;Battery'!$B$5:$B$332,A193)</f>
        <v>0</v>
      </c>
      <c r="F193" s="49">
        <v>26083.884765625</v>
      </c>
      <c r="G193" s="29">
        <f t="shared" si="22"/>
        <v>3726.2692522321427</v>
      </c>
      <c r="H193" s="46">
        <f t="shared" si="23"/>
        <v>0</v>
      </c>
      <c r="I193" s="43">
        <v>71998.375</v>
      </c>
      <c r="J193" s="43">
        <f t="shared" si="24"/>
        <v>10285.482142857143</v>
      </c>
      <c r="K193" s="44">
        <f t="shared" si="25"/>
        <v>0</v>
      </c>
      <c r="L193" s="49">
        <v>41208.26171875</v>
      </c>
      <c r="M193" s="29">
        <f t="shared" si="26"/>
        <v>5886.89453125</v>
      </c>
      <c r="N193" s="46">
        <f t="shared" si="27"/>
        <v>0</v>
      </c>
      <c r="O193" s="43">
        <v>183884.390625</v>
      </c>
      <c r="P193" s="43">
        <f t="shared" si="28"/>
        <v>26269.198660714286</v>
      </c>
      <c r="Q193" s="44">
        <f t="shared" si="29"/>
        <v>0</v>
      </c>
      <c r="R193" s="49">
        <v>50324.703125</v>
      </c>
      <c r="S193" s="29">
        <f t="shared" si="30"/>
        <v>7189.2433035714284</v>
      </c>
      <c r="T193" s="46">
        <f t="shared" si="31"/>
        <v>0</v>
      </c>
      <c r="V193" s="20">
        <f>SUMIFS(InterconnectionQueue_bySub!$AP$5:$AP$322,InterconnectionQueue_bySub!$B$5:$B$322,A193)</f>
        <v>0</v>
      </c>
      <c r="W193" s="53">
        <f>SUMIFS(InterconnectionQueue_bySub!$R$5:$R$322,InterconnectionQueue_bySub!$B$5:$B$322,A193)</f>
        <v>0</v>
      </c>
      <c r="X193" s="22">
        <f t="shared" si="32"/>
        <v>1</v>
      </c>
      <c r="Y193" s="35"/>
    </row>
    <row r="194" spans="1:25" x14ac:dyDescent="0.35">
      <c r="A194" t="s">
        <v>143</v>
      </c>
      <c r="B194">
        <v>115</v>
      </c>
      <c r="C194" t="s">
        <v>398</v>
      </c>
      <c r="D194" t="s">
        <v>111</v>
      </c>
      <c r="E194">
        <f>SUMIFS('Solar&amp;Battery'!$AA$5:$AA$332,'Solar&amp;Battery'!$B$5:$B$332,A194)</f>
        <v>500</v>
      </c>
      <c r="F194" s="49">
        <v>14582.568359375</v>
      </c>
      <c r="G194" s="29">
        <f t="shared" si="22"/>
        <v>2083.2240513392858</v>
      </c>
      <c r="H194" s="46">
        <f t="shared" si="23"/>
        <v>0.2400125899461244</v>
      </c>
      <c r="I194" s="43">
        <v>98536.9765625</v>
      </c>
      <c r="J194" s="43">
        <f t="shared" si="24"/>
        <v>14076.7109375</v>
      </c>
      <c r="K194" s="44">
        <f t="shared" si="25"/>
        <v>3.5519660964836088E-2</v>
      </c>
      <c r="L194" s="49">
        <v>53607.140625</v>
      </c>
      <c r="M194" s="29">
        <f t="shared" si="26"/>
        <v>7658.1629464285716</v>
      </c>
      <c r="N194" s="46">
        <f t="shared" si="27"/>
        <v>6.5289809514066016E-2</v>
      </c>
      <c r="O194" s="43">
        <v>296113.4375</v>
      </c>
      <c r="P194" s="43">
        <f t="shared" si="28"/>
        <v>42301.919642857145</v>
      </c>
      <c r="Q194" s="44">
        <f t="shared" si="29"/>
        <v>1.1819794567749056E-2</v>
      </c>
      <c r="R194" s="49">
        <v>91911.2734375</v>
      </c>
      <c r="S194" s="29">
        <f t="shared" si="30"/>
        <v>13130.181919642857</v>
      </c>
      <c r="T194" s="46">
        <f t="shared" si="31"/>
        <v>3.8080203538687914E-2</v>
      </c>
      <c r="V194" s="20">
        <f>SUMIFS(InterconnectionQueue_bySub!$AP$5:$AP$322,InterconnectionQueue_bySub!$B$5:$B$322,A194)</f>
        <v>0</v>
      </c>
      <c r="W194" s="53">
        <f>SUMIFS(InterconnectionQueue_bySub!$R$5:$R$322,InterconnectionQueue_bySub!$B$5:$B$322,A194)</f>
        <v>0</v>
      </c>
      <c r="X194" s="22">
        <f t="shared" si="32"/>
        <v>1</v>
      </c>
      <c r="Y194" s="35"/>
    </row>
    <row r="195" spans="1:25" hidden="1" x14ac:dyDescent="0.35">
      <c r="A195" t="s">
        <v>161</v>
      </c>
      <c r="B195">
        <v>230</v>
      </c>
      <c r="C195" t="s">
        <v>399</v>
      </c>
      <c r="D195" t="s">
        <v>431</v>
      </c>
      <c r="E195">
        <f>SUMIFS('Solar&amp;Battery'!$AA$5:$AA$332,'Solar&amp;Battery'!$B$5:$B$332,A195)</f>
        <v>0</v>
      </c>
      <c r="F195" s="49"/>
      <c r="G195" s="29">
        <f t="shared" si="22"/>
        <v>0</v>
      </c>
      <c r="H195" s="46" t="e">
        <f t="shared" si="23"/>
        <v>#DIV/0!</v>
      </c>
      <c r="I195" s="43"/>
      <c r="J195" s="43">
        <f t="shared" si="24"/>
        <v>0</v>
      </c>
      <c r="K195" s="44" t="e">
        <f t="shared" si="25"/>
        <v>#DIV/0!</v>
      </c>
      <c r="L195" s="49"/>
      <c r="M195" s="29">
        <f t="shared" si="26"/>
        <v>0</v>
      </c>
      <c r="N195" s="46" t="e">
        <f t="shared" si="27"/>
        <v>#DIV/0!</v>
      </c>
      <c r="O195" s="43"/>
      <c r="P195" s="43">
        <f t="shared" si="28"/>
        <v>0</v>
      </c>
      <c r="Q195" s="44" t="e">
        <f t="shared" si="29"/>
        <v>#DIV/0!</v>
      </c>
      <c r="R195" s="49"/>
      <c r="S195" s="29">
        <f t="shared" si="30"/>
        <v>0</v>
      </c>
      <c r="T195" s="46" t="e">
        <f t="shared" si="31"/>
        <v>#DIV/0!</v>
      </c>
      <c r="V195" s="20">
        <f>SUMIFS(InterconnectionQueue_bySub!$AP$5:$AP$322,InterconnectionQueue_bySub!$B$5:$B$322,A195)</f>
        <v>0</v>
      </c>
      <c r="W195" s="53">
        <f>SUMIFS(InterconnectionQueue_bySub!$R$5:$R$322,InterconnectionQueue_bySub!$B$5:$B$322,A195)</f>
        <v>0</v>
      </c>
      <c r="X195" s="22">
        <f t="shared" si="32"/>
        <v>1</v>
      </c>
      <c r="Y195" s="35"/>
    </row>
    <row r="196" spans="1:25" hidden="1" x14ac:dyDescent="0.35">
      <c r="A196" t="s">
        <v>253</v>
      </c>
      <c r="B196">
        <v>115</v>
      </c>
      <c r="C196" t="s">
        <v>398</v>
      </c>
      <c r="D196" t="s">
        <v>216</v>
      </c>
      <c r="E196">
        <f>SUMIFS('Solar&amp;Battery'!$AA$5:$AA$332,'Solar&amp;Battery'!$B$5:$B$332,A196)</f>
        <v>0</v>
      </c>
      <c r="F196" s="49">
        <v>13572.7099609375</v>
      </c>
      <c r="G196" s="29">
        <f t="shared" si="22"/>
        <v>1938.9585658482142</v>
      </c>
      <c r="H196" s="46">
        <f t="shared" si="23"/>
        <v>0</v>
      </c>
      <c r="I196" s="43">
        <v>123983.3046875</v>
      </c>
      <c r="J196" s="43">
        <f t="shared" si="24"/>
        <v>17711.900669642859</v>
      </c>
      <c r="K196" s="44">
        <f t="shared" si="25"/>
        <v>0</v>
      </c>
      <c r="L196" s="49">
        <v>22463.84375</v>
      </c>
      <c r="M196" s="29">
        <f t="shared" si="26"/>
        <v>3209.1205357142858</v>
      </c>
      <c r="N196" s="46">
        <f t="shared" si="27"/>
        <v>0</v>
      </c>
      <c r="O196" s="43">
        <v>252822.21875</v>
      </c>
      <c r="P196" s="43">
        <f t="shared" si="28"/>
        <v>36117.459821428572</v>
      </c>
      <c r="Q196" s="44">
        <f t="shared" si="29"/>
        <v>0</v>
      </c>
      <c r="R196" s="49">
        <v>33364.51171875</v>
      </c>
      <c r="S196" s="29">
        <f t="shared" si="30"/>
        <v>4766.3588169642853</v>
      </c>
      <c r="T196" s="46">
        <f t="shared" si="31"/>
        <v>0</v>
      </c>
      <c r="V196" s="20">
        <f>SUMIFS(InterconnectionQueue_bySub!$AP$5:$AP$322,InterconnectionQueue_bySub!$B$5:$B$322,A196)</f>
        <v>0</v>
      </c>
      <c r="W196" s="53">
        <f>SUMIFS(InterconnectionQueue_bySub!$R$5:$R$322,InterconnectionQueue_bySub!$B$5:$B$322,A196)</f>
        <v>0</v>
      </c>
      <c r="X196" s="22">
        <f t="shared" si="32"/>
        <v>1</v>
      </c>
      <c r="Y196" s="35"/>
    </row>
    <row r="197" spans="1:25" hidden="1" x14ac:dyDescent="0.35">
      <c r="A197" t="s">
        <v>187</v>
      </c>
      <c r="B197">
        <v>115</v>
      </c>
      <c r="C197" t="s">
        <v>398</v>
      </c>
      <c r="D197" t="s">
        <v>111</v>
      </c>
      <c r="E197">
        <f>SUMIFS('Solar&amp;Battery'!$AA$5:$AA$332,'Solar&amp;Battery'!$B$5:$B$332,A197)</f>
        <v>0</v>
      </c>
      <c r="F197" s="49">
        <v>52074.4609375</v>
      </c>
      <c r="G197" s="29">
        <f t="shared" ref="G197:G260" si="33">F197/$G$1</f>
        <v>7439.2087053571431</v>
      </c>
      <c r="H197" s="46">
        <f t="shared" ref="H197:H260" si="34">$E197/G197</f>
        <v>0</v>
      </c>
      <c r="I197" s="43">
        <v>166965.453125</v>
      </c>
      <c r="J197" s="43">
        <f t="shared" ref="J197:J260" si="35">I197/$G$1</f>
        <v>23852.207589285714</v>
      </c>
      <c r="K197" s="44">
        <f t="shared" ref="K197:K260" si="36">E197/J197</f>
        <v>0</v>
      </c>
      <c r="L197" s="49">
        <v>109878.9921875</v>
      </c>
      <c r="M197" s="29">
        <f t="shared" ref="M197:M260" si="37">L197/$G$1</f>
        <v>15696.998883928571</v>
      </c>
      <c r="N197" s="46">
        <f t="shared" ref="N197:N260" si="38">$E197/M197</f>
        <v>0</v>
      </c>
      <c r="O197" s="43">
        <v>360678.21875</v>
      </c>
      <c r="P197" s="43">
        <f t="shared" ref="P197:P260" si="39">O197/$G$1</f>
        <v>51525.459821428572</v>
      </c>
      <c r="Q197" s="44">
        <f t="shared" ref="Q197:Q260" si="40">E197/P197</f>
        <v>0</v>
      </c>
      <c r="R197" s="49">
        <v>185453.609375</v>
      </c>
      <c r="S197" s="29">
        <f t="shared" ref="S197:S260" si="41">R197/$G$1</f>
        <v>26493.372767857141</v>
      </c>
      <c r="T197" s="46">
        <f t="shared" ref="T197:T260" si="42">$E197/S197</f>
        <v>0</v>
      </c>
      <c r="V197" s="20">
        <f>SUMIFS(InterconnectionQueue_bySub!$AP$5:$AP$322,InterconnectionQueue_bySub!$B$5:$B$322,A197)</f>
        <v>0</v>
      </c>
      <c r="W197" s="53">
        <f>SUMIFS(InterconnectionQueue_bySub!$R$5:$R$322,InterconnectionQueue_bySub!$B$5:$B$322,A197)</f>
        <v>0</v>
      </c>
      <c r="X197" s="22">
        <f t="shared" ref="X197:X260" si="43">IF(V197&gt;E197,3,IF(W197&gt;E197,2,1))</f>
        <v>1</v>
      </c>
      <c r="Y197" s="35"/>
    </row>
    <row r="198" spans="1:25" hidden="1" x14ac:dyDescent="0.35">
      <c r="A198" t="s">
        <v>90</v>
      </c>
      <c r="B198">
        <v>500</v>
      </c>
      <c r="C198" t="s">
        <v>399</v>
      </c>
      <c r="D198" t="s">
        <v>46</v>
      </c>
      <c r="E198">
        <f>SUMIFS('Solar&amp;Battery'!$AA$5:$AA$332,'Solar&amp;Battery'!$B$5:$B$332,A198)</f>
        <v>0</v>
      </c>
      <c r="F198" s="49">
        <v>3182.326904296875</v>
      </c>
      <c r="G198" s="29">
        <f t="shared" si="33"/>
        <v>454.61812918526783</v>
      </c>
      <c r="H198" s="46">
        <f t="shared" si="34"/>
        <v>0</v>
      </c>
      <c r="I198" s="43">
        <v>7570.90673828125</v>
      </c>
      <c r="J198" s="43">
        <f t="shared" si="35"/>
        <v>1081.55810546875</v>
      </c>
      <c r="K198" s="44">
        <f t="shared" si="36"/>
        <v>0</v>
      </c>
      <c r="L198" s="49">
        <v>4167.75537109375</v>
      </c>
      <c r="M198" s="29">
        <f t="shared" si="37"/>
        <v>595.39362444196433</v>
      </c>
      <c r="N198" s="46">
        <f t="shared" si="38"/>
        <v>0</v>
      </c>
      <c r="O198" s="43">
        <v>25675.173828125</v>
      </c>
      <c r="P198" s="43">
        <f t="shared" si="39"/>
        <v>3667.8819754464284</v>
      </c>
      <c r="Q198" s="44">
        <f t="shared" si="40"/>
        <v>0</v>
      </c>
      <c r="R198" s="49">
        <v>5822.0126953125</v>
      </c>
      <c r="S198" s="29">
        <f t="shared" si="41"/>
        <v>831.71609933035711</v>
      </c>
      <c r="T198" s="46">
        <f t="shared" si="42"/>
        <v>0</v>
      </c>
      <c r="V198" s="20">
        <f>SUMIFS(InterconnectionQueue_bySub!$AP$5:$AP$322,InterconnectionQueue_bySub!$B$5:$B$322,A198)</f>
        <v>0</v>
      </c>
      <c r="W198" s="53">
        <f>SUMIFS(InterconnectionQueue_bySub!$R$5:$R$322,InterconnectionQueue_bySub!$B$5:$B$322,A198)</f>
        <v>0</v>
      </c>
      <c r="X198" s="22">
        <f t="shared" si="43"/>
        <v>1</v>
      </c>
      <c r="Y198" s="35"/>
    </row>
    <row r="199" spans="1:25" hidden="1" x14ac:dyDescent="0.35">
      <c r="A199" t="s">
        <v>178</v>
      </c>
      <c r="B199">
        <v>115</v>
      </c>
      <c r="C199" t="s">
        <v>398</v>
      </c>
      <c r="D199" t="s">
        <v>111</v>
      </c>
      <c r="E199">
        <f>SUMIFS('Solar&amp;Battery'!$AA$5:$AA$332,'Solar&amp;Battery'!$B$5:$B$332,A199)</f>
        <v>0</v>
      </c>
      <c r="F199" s="49">
        <v>87298.1015625</v>
      </c>
      <c r="G199" s="29">
        <f t="shared" si="33"/>
        <v>12471.157366071429</v>
      </c>
      <c r="H199" s="46">
        <f t="shared" si="34"/>
        <v>0</v>
      </c>
      <c r="I199" s="43">
        <v>147975.828125</v>
      </c>
      <c r="J199" s="43">
        <f t="shared" si="35"/>
        <v>21139.404017857141</v>
      </c>
      <c r="K199" s="44">
        <f t="shared" si="36"/>
        <v>0</v>
      </c>
      <c r="L199" s="49">
        <v>180532.015625</v>
      </c>
      <c r="M199" s="29">
        <f t="shared" si="37"/>
        <v>25790.287946428572</v>
      </c>
      <c r="N199" s="46">
        <f t="shared" si="38"/>
        <v>0</v>
      </c>
      <c r="O199" s="43">
        <v>362761.65625</v>
      </c>
      <c r="P199" s="43">
        <f t="shared" si="39"/>
        <v>51823.09375</v>
      </c>
      <c r="Q199" s="44">
        <f t="shared" si="40"/>
        <v>0</v>
      </c>
      <c r="R199" s="49">
        <v>305011.09375</v>
      </c>
      <c r="S199" s="29">
        <f t="shared" si="41"/>
        <v>43573.013392857145</v>
      </c>
      <c r="T199" s="46">
        <f t="shared" si="42"/>
        <v>0</v>
      </c>
      <c r="V199" s="20">
        <f>SUMIFS(InterconnectionQueue_bySub!$AP$5:$AP$322,InterconnectionQueue_bySub!$B$5:$B$322,A199)</f>
        <v>0</v>
      </c>
      <c r="W199" s="53">
        <f>SUMIFS(InterconnectionQueue_bySub!$R$5:$R$322,InterconnectionQueue_bySub!$B$5:$B$322,A199)</f>
        <v>0</v>
      </c>
      <c r="X199" s="22">
        <f t="shared" si="43"/>
        <v>1</v>
      </c>
      <c r="Y199" s="35"/>
    </row>
    <row r="200" spans="1:25" hidden="1" x14ac:dyDescent="0.35">
      <c r="A200" t="s">
        <v>154</v>
      </c>
      <c r="B200">
        <v>115</v>
      </c>
      <c r="C200" t="s">
        <v>398</v>
      </c>
      <c r="D200" t="s">
        <v>111</v>
      </c>
      <c r="E200">
        <f>SUMIFS('Solar&amp;Battery'!$AA$5:$AA$332,'Solar&amp;Battery'!$B$5:$B$332,A200)</f>
        <v>0</v>
      </c>
      <c r="F200" s="49">
        <v>31288.630859375</v>
      </c>
      <c r="G200" s="29">
        <f t="shared" si="33"/>
        <v>4469.8044084821431</v>
      </c>
      <c r="H200" s="46">
        <f t="shared" si="34"/>
        <v>0</v>
      </c>
      <c r="I200" s="43">
        <v>144726.03125</v>
      </c>
      <c r="J200" s="43">
        <f t="shared" si="35"/>
        <v>20675.147321428572</v>
      </c>
      <c r="K200" s="44">
        <f t="shared" si="36"/>
        <v>0</v>
      </c>
      <c r="L200" s="49">
        <v>53651.94921875</v>
      </c>
      <c r="M200" s="29">
        <f t="shared" si="37"/>
        <v>7664.5641741071431</v>
      </c>
      <c r="N200" s="46">
        <f t="shared" si="38"/>
        <v>0</v>
      </c>
      <c r="O200" s="43">
        <v>329356.5625</v>
      </c>
      <c r="P200" s="43">
        <f t="shared" si="39"/>
        <v>47050.9375</v>
      </c>
      <c r="Q200" s="44">
        <f t="shared" si="40"/>
        <v>0</v>
      </c>
      <c r="R200" s="49">
        <v>100311.578125</v>
      </c>
      <c r="S200" s="29">
        <f t="shared" si="41"/>
        <v>14330.225446428571</v>
      </c>
      <c r="T200" s="46">
        <f t="shared" si="42"/>
        <v>0</v>
      </c>
      <c r="V200" s="20">
        <f>SUMIFS(InterconnectionQueue_bySub!$AP$5:$AP$322,InterconnectionQueue_bySub!$B$5:$B$322,A200)</f>
        <v>0</v>
      </c>
      <c r="W200" s="53">
        <f>SUMIFS(InterconnectionQueue_bySub!$R$5:$R$322,InterconnectionQueue_bySub!$B$5:$B$322,A200)</f>
        <v>0</v>
      </c>
      <c r="X200" s="22">
        <f t="shared" si="43"/>
        <v>1</v>
      </c>
      <c r="Y200" s="35"/>
    </row>
    <row r="201" spans="1:25" x14ac:dyDescent="0.35">
      <c r="A201" t="s">
        <v>58</v>
      </c>
      <c r="B201">
        <v>500</v>
      </c>
      <c r="C201" t="s">
        <v>399</v>
      </c>
      <c r="D201" t="s">
        <v>53</v>
      </c>
      <c r="E201">
        <f>SUMIFS('Solar&amp;Battery'!$AA$5:$AA$332,'Solar&amp;Battery'!$B$5:$B$332,A201)</f>
        <v>1972</v>
      </c>
      <c r="F201" s="49">
        <v>8895.4208984375</v>
      </c>
      <c r="G201" s="29">
        <f t="shared" si="33"/>
        <v>1270.7744140625</v>
      </c>
      <c r="H201" s="46">
        <f t="shared" si="34"/>
        <v>1.5518096510109716</v>
      </c>
      <c r="I201" s="43">
        <v>29827.556640625</v>
      </c>
      <c r="J201" s="43">
        <f t="shared" si="35"/>
        <v>4261.0795200892853</v>
      </c>
      <c r="K201" s="44">
        <f t="shared" si="36"/>
        <v>0.46279352232287824</v>
      </c>
      <c r="L201" s="49">
        <v>8895.4208984375</v>
      </c>
      <c r="M201" s="29">
        <f t="shared" si="37"/>
        <v>1270.7744140625</v>
      </c>
      <c r="N201" s="46">
        <f t="shared" si="38"/>
        <v>1.5518096510109716</v>
      </c>
      <c r="O201" s="43">
        <v>37951.9453125</v>
      </c>
      <c r="P201" s="43">
        <f t="shared" si="39"/>
        <v>5421.7064732142853</v>
      </c>
      <c r="Q201" s="44">
        <f t="shared" si="40"/>
        <v>0.36372312107683874</v>
      </c>
      <c r="R201" s="49">
        <v>9866.427734375</v>
      </c>
      <c r="S201" s="29">
        <f t="shared" si="41"/>
        <v>1409.4896763392858</v>
      </c>
      <c r="T201" s="46">
        <f t="shared" si="42"/>
        <v>1.3990879345222742</v>
      </c>
      <c r="V201" s="20">
        <f>SUMIFS(InterconnectionQueue_bySub!$AP$5:$AP$322,InterconnectionQueue_bySub!$B$5:$B$322,A201)</f>
        <v>2937</v>
      </c>
      <c r="W201" s="53">
        <f>SUMIFS(InterconnectionQueue_bySub!$R$5:$R$322,InterconnectionQueue_bySub!$B$5:$B$322,A201)</f>
        <v>3837</v>
      </c>
      <c r="X201" s="22">
        <f t="shared" si="43"/>
        <v>3</v>
      </c>
      <c r="Y201" s="35"/>
    </row>
    <row r="202" spans="1:25" x14ac:dyDescent="0.35">
      <c r="A202" s="37" t="s">
        <v>58</v>
      </c>
      <c r="B202" s="37">
        <v>500</v>
      </c>
      <c r="C202" s="37" t="s">
        <v>399</v>
      </c>
      <c r="D202" s="37" t="s">
        <v>53</v>
      </c>
      <c r="E202" s="37">
        <f>SUMIFS('Solar&amp;Battery'!$AA$5:$AA$332,'Solar&amp;Battery'!$B$5:$B$332,A202)</f>
        <v>1972</v>
      </c>
      <c r="F202" s="50">
        <v>8895.4208984375</v>
      </c>
      <c r="G202" s="38">
        <f t="shared" si="33"/>
        <v>1270.7744140625</v>
      </c>
      <c r="H202" s="47">
        <f t="shared" si="34"/>
        <v>1.5518096510109716</v>
      </c>
      <c r="I202" s="38">
        <v>29827.556640625</v>
      </c>
      <c r="J202" s="38">
        <f t="shared" si="35"/>
        <v>4261.0795200892853</v>
      </c>
      <c r="K202" s="39">
        <f t="shared" si="36"/>
        <v>0.46279352232287824</v>
      </c>
      <c r="L202" s="50">
        <v>8895.4208984375</v>
      </c>
      <c r="M202" s="38">
        <f t="shared" si="37"/>
        <v>1270.7744140625</v>
      </c>
      <c r="N202" s="47">
        <f t="shared" si="38"/>
        <v>1.5518096510109716</v>
      </c>
      <c r="O202" s="38">
        <v>37951.9453125</v>
      </c>
      <c r="P202" s="38">
        <f t="shared" si="39"/>
        <v>5421.7064732142853</v>
      </c>
      <c r="Q202" s="39">
        <f t="shared" si="40"/>
        <v>0.36372312107683874</v>
      </c>
      <c r="R202" s="50">
        <v>9866.427734375</v>
      </c>
      <c r="S202" s="38">
        <f t="shared" si="41"/>
        <v>1409.4896763392858</v>
      </c>
      <c r="T202" s="47">
        <f t="shared" si="42"/>
        <v>1.3990879345222742</v>
      </c>
      <c r="V202" s="20">
        <f>SUMIFS(InterconnectionQueue_bySub!$AP$5:$AP$322,InterconnectionQueue_bySub!$B$5:$B$322,A202)</f>
        <v>2937</v>
      </c>
      <c r="W202" s="53">
        <f>SUMIFS(InterconnectionQueue_bySub!$R$5:$R$322,InterconnectionQueue_bySub!$B$5:$B$322,A202)</f>
        <v>3837</v>
      </c>
      <c r="X202" s="22">
        <f t="shared" si="43"/>
        <v>3</v>
      </c>
      <c r="Y202" s="35"/>
    </row>
    <row r="203" spans="1:25" hidden="1" x14ac:dyDescent="0.35">
      <c r="A203" t="s">
        <v>71</v>
      </c>
      <c r="B203">
        <v>230</v>
      </c>
      <c r="C203" t="s">
        <v>399</v>
      </c>
      <c r="D203" t="s">
        <v>46</v>
      </c>
      <c r="E203">
        <f>SUMIFS('Solar&amp;Battery'!$AA$5:$AA$332,'Solar&amp;Battery'!$B$5:$B$332,A203)</f>
        <v>0</v>
      </c>
      <c r="F203" s="49">
        <v>165.04301452636719</v>
      </c>
      <c r="G203" s="29">
        <f t="shared" si="33"/>
        <v>23.57757350376674</v>
      </c>
      <c r="H203" s="46">
        <f t="shared" si="34"/>
        <v>0</v>
      </c>
      <c r="I203" s="43">
        <v>816.14544677734375</v>
      </c>
      <c r="J203" s="43">
        <f t="shared" si="35"/>
        <v>116.59220668247768</v>
      </c>
      <c r="K203" s="44">
        <f t="shared" si="36"/>
        <v>0</v>
      </c>
      <c r="L203" s="49">
        <v>2273.376953125</v>
      </c>
      <c r="M203" s="29">
        <f t="shared" si="37"/>
        <v>324.76813616071428</v>
      </c>
      <c r="N203" s="46">
        <f t="shared" si="38"/>
        <v>0</v>
      </c>
      <c r="O203" s="43">
        <v>5090.59619140625</v>
      </c>
      <c r="P203" s="43">
        <f t="shared" si="39"/>
        <v>727.22802734375</v>
      </c>
      <c r="Q203" s="44">
        <f t="shared" si="40"/>
        <v>0</v>
      </c>
      <c r="R203" s="49">
        <v>2907.85302734375</v>
      </c>
      <c r="S203" s="29">
        <f t="shared" si="41"/>
        <v>415.40757533482144</v>
      </c>
      <c r="T203" s="46">
        <f t="shared" si="42"/>
        <v>0</v>
      </c>
      <c r="V203" s="20">
        <f>SUMIFS(InterconnectionQueue_bySub!$AP$5:$AP$322,InterconnectionQueue_bySub!$B$5:$B$322,A203)</f>
        <v>0</v>
      </c>
      <c r="W203" s="53">
        <f>SUMIFS(InterconnectionQueue_bySub!$R$5:$R$322,InterconnectionQueue_bySub!$B$5:$B$322,A203)</f>
        <v>0</v>
      </c>
      <c r="X203" s="22">
        <f t="shared" si="43"/>
        <v>1</v>
      </c>
      <c r="Y203" s="35"/>
    </row>
    <row r="204" spans="1:25" x14ac:dyDescent="0.35">
      <c r="A204" t="s">
        <v>101</v>
      </c>
      <c r="B204">
        <v>500</v>
      </c>
      <c r="C204" t="s">
        <v>399</v>
      </c>
      <c r="D204" t="s">
        <v>102</v>
      </c>
      <c r="E204">
        <f>SUMIFS('Solar&amp;Battery'!$AA$5:$AA$332,'Solar&amp;Battery'!$B$5:$B$332,A204)</f>
        <v>250</v>
      </c>
      <c r="F204" s="49">
        <v>6737.44140625</v>
      </c>
      <c r="G204" s="29">
        <f t="shared" si="33"/>
        <v>962.49162946428567</v>
      </c>
      <c r="H204" s="46">
        <f t="shared" si="34"/>
        <v>0.25974251863275716</v>
      </c>
      <c r="I204" s="43">
        <v>57260.765625</v>
      </c>
      <c r="J204" s="43">
        <f t="shared" si="35"/>
        <v>8180.109375</v>
      </c>
      <c r="K204" s="44">
        <f t="shared" si="36"/>
        <v>3.0561938543761831E-2</v>
      </c>
      <c r="L204" s="49">
        <v>16298.115234375</v>
      </c>
      <c r="M204" s="29">
        <f t="shared" si="37"/>
        <v>2328.3021763392858</v>
      </c>
      <c r="N204" s="46">
        <f t="shared" si="38"/>
        <v>0.10737437886738006</v>
      </c>
      <c r="O204" s="43">
        <v>112146.4296875</v>
      </c>
      <c r="P204" s="43">
        <f t="shared" si="39"/>
        <v>16020.918526785714</v>
      </c>
      <c r="Q204" s="44">
        <f t="shared" si="40"/>
        <v>1.5604598424367472E-2</v>
      </c>
      <c r="R204" s="49">
        <v>47921.8125</v>
      </c>
      <c r="S204" s="29">
        <f t="shared" si="41"/>
        <v>6845.9732142857147</v>
      </c>
      <c r="T204" s="46">
        <f t="shared" si="42"/>
        <v>3.6517817434388568E-2</v>
      </c>
      <c r="V204" s="20">
        <f>SUMIFS(InterconnectionQueue_bySub!$AP$5:$AP$322,InterconnectionQueue_bySub!$B$5:$B$322,A204)</f>
        <v>0</v>
      </c>
      <c r="W204" s="53">
        <f>SUMIFS(InterconnectionQueue_bySub!$R$5:$R$322,InterconnectionQueue_bySub!$B$5:$B$322,A204)</f>
        <v>0</v>
      </c>
      <c r="X204" s="22">
        <f t="shared" si="43"/>
        <v>1</v>
      </c>
      <c r="Y204" s="35"/>
    </row>
    <row r="205" spans="1:25" x14ac:dyDescent="0.35">
      <c r="A205" t="s">
        <v>138</v>
      </c>
      <c r="B205">
        <v>230</v>
      </c>
      <c r="C205" t="s">
        <v>398</v>
      </c>
      <c r="D205" t="s">
        <v>111</v>
      </c>
      <c r="E205">
        <f>SUMIFS('Solar&amp;Battery'!$AA$5:$AA$332,'Solar&amp;Battery'!$B$5:$B$332,A205)</f>
        <v>500</v>
      </c>
      <c r="F205" s="49">
        <v>11163.0244140625</v>
      </c>
      <c r="G205" s="29">
        <f t="shared" si="33"/>
        <v>1594.7177734375</v>
      </c>
      <c r="H205" s="46">
        <f t="shared" si="34"/>
        <v>0.31353510215304309</v>
      </c>
      <c r="I205" s="43">
        <v>100941.359375</v>
      </c>
      <c r="J205" s="43">
        <f t="shared" si="35"/>
        <v>14420.194196428571</v>
      </c>
      <c r="K205" s="44">
        <f t="shared" si="36"/>
        <v>3.4673596845445694E-2</v>
      </c>
      <c r="L205" s="49">
        <v>44484.12890625</v>
      </c>
      <c r="M205" s="29">
        <f t="shared" si="37"/>
        <v>6354.8755580357147</v>
      </c>
      <c r="N205" s="46">
        <f t="shared" si="38"/>
        <v>7.8679746823327165E-2</v>
      </c>
      <c r="O205" s="43">
        <v>268738.3125</v>
      </c>
      <c r="P205" s="43">
        <f t="shared" si="39"/>
        <v>38391.1875</v>
      </c>
      <c r="Q205" s="44">
        <f t="shared" si="40"/>
        <v>1.3023822198779343E-2</v>
      </c>
      <c r="R205" s="49">
        <v>70938.1953125</v>
      </c>
      <c r="S205" s="29">
        <f t="shared" si="41"/>
        <v>10134.027901785714</v>
      </c>
      <c r="T205" s="46">
        <f t="shared" si="42"/>
        <v>4.9338723442027936E-2</v>
      </c>
      <c r="V205" s="20">
        <f>SUMIFS(InterconnectionQueue_bySub!$AP$5:$AP$322,InterconnectionQueue_bySub!$B$5:$B$322,A205)</f>
        <v>0</v>
      </c>
      <c r="W205" s="53">
        <f>SUMIFS(InterconnectionQueue_bySub!$R$5:$R$322,InterconnectionQueue_bySub!$B$5:$B$322,A205)</f>
        <v>0</v>
      </c>
      <c r="X205" s="22">
        <f t="shared" si="43"/>
        <v>1</v>
      </c>
      <c r="Y205" s="35"/>
    </row>
    <row r="206" spans="1:25" hidden="1" x14ac:dyDescent="0.35">
      <c r="A206" t="s">
        <v>279</v>
      </c>
      <c r="B206">
        <v>115</v>
      </c>
      <c r="C206" t="s">
        <v>401</v>
      </c>
      <c r="D206" t="s">
        <v>216</v>
      </c>
      <c r="E206">
        <f>SUMIFS('Solar&amp;Battery'!$AA$5:$AA$332,'Solar&amp;Battery'!$B$5:$B$332,A206)</f>
        <v>0</v>
      </c>
      <c r="F206" s="49">
        <v>20122.4296875</v>
      </c>
      <c r="G206" s="29">
        <f t="shared" si="33"/>
        <v>2874.6328125</v>
      </c>
      <c r="H206" s="46">
        <f t="shared" si="34"/>
        <v>0</v>
      </c>
      <c r="I206" s="43">
        <v>112279.3125</v>
      </c>
      <c r="J206" s="43">
        <f t="shared" si="35"/>
        <v>16039.901785714286</v>
      </c>
      <c r="K206" s="44">
        <f t="shared" si="36"/>
        <v>0</v>
      </c>
      <c r="L206" s="49">
        <v>51324.53125</v>
      </c>
      <c r="M206" s="29">
        <f t="shared" si="37"/>
        <v>7332.0758928571431</v>
      </c>
      <c r="N206" s="46">
        <f t="shared" si="38"/>
        <v>0</v>
      </c>
      <c r="O206" s="43">
        <v>238424.96875</v>
      </c>
      <c r="P206" s="43">
        <f t="shared" si="39"/>
        <v>34060.709821428572</v>
      </c>
      <c r="Q206" s="44">
        <f t="shared" si="40"/>
        <v>0</v>
      </c>
      <c r="R206" s="49">
        <v>79347.6015625</v>
      </c>
      <c r="S206" s="29">
        <f t="shared" si="41"/>
        <v>11335.371651785714</v>
      </c>
      <c r="T206" s="46">
        <f t="shared" si="42"/>
        <v>0</v>
      </c>
      <c r="V206" s="20">
        <f>SUMIFS(InterconnectionQueue_bySub!$AP$5:$AP$322,InterconnectionQueue_bySub!$B$5:$B$322,A206)</f>
        <v>0</v>
      </c>
      <c r="W206" s="53">
        <f>SUMIFS(InterconnectionQueue_bySub!$R$5:$R$322,InterconnectionQueue_bySub!$B$5:$B$322,A206)</f>
        <v>0</v>
      </c>
      <c r="X206" s="22">
        <f t="shared" si="43"/>
        <v>1</v>
      </c>
      <c r="Y206" s="35"/>
    </row>
    <row r="207" spans="1:25" hidden="1" x14ac:dyDescent="0.35">
      <c r="A207" t="s">
        <v>199</v>
      </c>
      <c r="B207">
        <v>115</v>
      </c>
      <c r="C207" t="s">
        <v>398</v>
      </c>
      <c r="D207" t="s">
        <v>111</v>
      </c>
      <c r="E207">
        <f>SUMIFS('Solar&amp;Battery'!$AA$5:$AA$332,'Solar&amp;Battery'!$B$5:$B$332,A207)</f>
        <v>0</v>
      </c>
      <c r="F207" s="49">
        <v>28442.59375</v>
      </c>
      <c r="G207" s="29">
        <f t="shared" si="33"/>
        <v>4063.2276785714284</v>
      </c>
      <c r="H207" s="46">
        <f t="shared" si="34"/>
        <v>0</v>
      </c>
      <c r="I207" s="43">
        <v>99385.46875</v>
      </c>
      <c r="J207" s="43">
        <f t="shared" si="35"/>
        <v>14197.924107142857</v>
      </c>
      <c r="K207" s="44">
        <f t="shared" si="36"/>
        <v>0</v>
      </c>
      <c r="L207" s="49">
        <v>67283.265625</v>
      </c>
      <c r="M207" s="29">
        <f t="shared" si="37"/>
        <v>9611.8950892857138</v>
      </c>
      <c r="N207" s="46">
        <f t="shared" si="38"/>
        <v>0</v>
      </c>
      <c r="O207" s="43">
        <v>271069.78125</v>
      </c>
      <c r="P207" s="43">
        <f t="shared" si="39"/>
        <v>38724.254464285717</v>
      </c>
      <c r="Q207" s="44">
        <f t="shared" si="40"/>
        <v>0</v>
      </c>
      <c r="R207" s="49">
        <v>144395.109375</v>
      </c>
      <c r="S207" s="29">
        <f t="shared" si="41"/>
        <v>20627.872767857141</v>
      </c>
      <c r="T207" s="46">
        <f t="shared" si="42"/>
        <v>0</v>
      </c>
      <c r="V207" s="20">
        <f>SUMIFS(InterconnectionQueue_bySub!$AP$5:$AP$322,InterconnectionQueue_bySub!$B$5:$B$322,A207)</f>
        <v>0</v>
      </c>
      <c r="W207" s="53">
        <f>SUMIFS(InterconnectionQueue_bySub!$R$5:$R$322,InterconnectionQueue_bySub!$B$5:$B$322,A207)</f>
        <v>0</v>
      </c>
      <c r="X207" s="22">
        <f t="shared" si="43"/>
        <v>1</v>
      </c>
      <c r="Y207" s="35"/>
    </row>
    <row r="208" spans="1:25" hidden="1" x14ac:dyDescent="0.35">
      <c r="A208" t="s">
        <v>92</v>
      </c>
      <c r="B208">
        <v>230</v>
      </c>
      <c r="C208" t="s">
        <v>399</v>
      </c>
      <c r="D208" t="s">
        <v>46</v>
      </c>
      <c r="E208">
        <f>SUMIFS('Solar&amp;Battery'!$AA$5:$AA$332,'Solar&amp;Battery'!$B$5:$B$332,A208)</f>
        <v>0</v>
      </c>
      <c r="F208" s="49">
        <v>105.12831878662109</v>
      </c>
      <c r="G208" s="29">
        <f t="shared" si="33"/>
        <v>15.018331255231585</v>
      </c>
      <c r="H208" s="46">
        <f t="shared" si="34"/>
        <v>0</v>
      </c>
      <c r="I208" s="43">
        <v>5387.373046875</v>
      </c>
      <c r="J208" s="43">
        <f t="shared" si="35"/>
        <v>769.62472098214289</v>
      </c>
      <c r="K208" s="44">
        <f t="shared" si="36"/>
        <v>0</v>
      </c>
      <c r="L208" s="49">
        <v>2226.56396484375</v>
      </c>
      <c r="M208" s="29">
        <f t="shared" si="37"/>
        <v>318.08056640625</v>
      </c>
      <c r="N208" s="46">
        <f t="shared" si="38"/>
        <v>0</v>
      </c>
      <c r="O208" s="43">
        <v>19052.47265625</v>
      </c>
      <c r="P208" s="43">
        <f t="shared" si="39"/>
        <v>2721.7818080357142</v>
      </c>
      <c r="Q208" s="44">
        <f t="shared" si="40"/>
        <v>0</v>
      </c>
      <c r="R208" s="49">
        <v>4043.3212890625</v>
      </c>
      <c r="S208" s="29">
        <f t="shared" si="41"/>
        <v>577.61732700892856</v>
      </c>
      <c r="T208" s="46">
        <f t="shared" si="42"/>
        <v>0</v>
      </c>
      <c r="V208" s="20">
        <f>SUMIFS(InterconnectionQueue_bySub!$AP$5:$AP$322,InterconnectionQueue_bySub!$B$5:$B$322,A208)</f>
        <v>0</v>
      </c>
      <c r="W208" s="53">
        <f>SUMIFS(InterconnectionQueue_bySub!$R$5:$R$322,InterconnectionQueue_bySub!$B$5:$B$322,A208)</f>
        <v>0</v>
      </c>
      <c r="X208" s="22">
        <f t="shared" si="43"/>
        <v>1</v>
      </c>
      <c r="Y208" s="35"/>
    </row>
    <row r="209" spans="1:25" x14ac:dyDescent="0.35">
      <c r="A209" t="s">
        <v>263</v>
      </c>
      <c r="B209">
        <v>230</v>
      </c>
      <c r="C209" t="s">
        <v>398</v>
      </c>
      <c r="D209" t="s">
        <v>216</v>
      </c>
      <c r="E209">
        <f>SUMIFS('Solar&amp;Battery'!$AA$5:$AA$332,'Solar&amp;Battery'!$B$5:$B$332,A209)</f>
        <v>400.3546</v>
      </c>
      <c r="F209" s="49">
        <v>30868.216796875</v>
      </c>
      <c r="G209" s="29">
        <f t="shared" si="33"/>
        <v>4409.7452566964284</v>
      </c>
      <c r="H209" s="46">
        <f t="shared" si="34"/>
        <v>9.0788600405440803E-2</v>
      </c>
      <c r="I209" s="43">
        <v>156308.28125</v>
      </c>
      <c r="J209" s="43">
        <f t="shared" si="35"/>
        <v>22329.754464285714</v>
      </c>
      <c r="K209" s="44">
        <f t="shared" si="36"/>
        <v>1.7929198488963616E-2</v>
      </c>
      <c r="L209" s="49">
        <v>46009.2265625</v>
      </c>
      <c r="M209" s="29">
        <f t="shared" si="37"/>
        <v>6572.7466517857147</v>
      </c>
      <c r="N209" s="46">
        <f t="shared" si="38"/>
        <v>6.0911308652255719E-2</v>
      </c>
      <c r="O209" s="43">
        <v>296721.78125</v>
      </c>
      <c r="P209" s="43">
        <f t="shared" si="39"/>
        <v>42388.825892857145</v>
      </c>
      <c r="Q209" s="44">
        <f t="shared" si="40"/>
        <v>9.4448145606095442E-3</v>
      </c>
      <c r="R209" s="49">
        <v>60700.94921875</v>
      </c>
      <c r="S209" s="29">
        <f t="shared" si="41"/>
        <v>8671.5641741071431</v>
      </c>
      <c r="T209" s="46">
        <f t="shared" si="42"/>
        <v>4.6168671759985222E-2</v>
      </c>
      <c r="V209" s="20">
        <f>SUMIFS(InterconnectionQueue_bySub!$AP$5:$AP$322,InterconnectionQueue_bySub!$B$5:$B$322,A209)</f>
        <v>0</v>
      </c>
      <c r="W209" s="53">
        <f>SUMIFS(InterconnectionQueue_bySub!$R$5:$R$322,InterconnectionQueue_bySub!$B$5:$B$322,A209)</f>
        <v>265.3</v>
      </c>
      <c r="X209" s="22">
        <f t="shared" si="43"/>
        <v>1</v>
      </c>
      <c r="Y209" s="35"/>
    </row>
    <row r="210" spans="1:25" hidden="1" x14ac:dyDescent="0.35">
      <c r="A210" t="s">
        <v>226</v>
      </c>
      <c r="B210">
        <v>115</v>
      </c>
      <c r="C210" t="s">
        <v>398</v>
      </c>
      <c r="D210" t="s">
        <v>216</v>
      </c>
      <c r="E210">
        <f>SUMIFS('Solar&amp;Battery'!$AA$5:$AA$332,'Solar&amp;Battery'!$B$5:$B$332,A210)</f>
        <v>0</v>
      </c>
      <c r="F210" s="49">
        <v>19324.0234375</v>
      </c>
      <c r="G210" s="29">
        <f t="shared" si="33"/>
        <v>2760.5747767857142</v>
      </c>
      <c r="H210" s="46">
        <f t="shared" si="34"/>
        <v>0</v>
      </c>
      <c r="I210" s="43">
        <v>121791.5703125</v>
      </c>
      <c r="J210" s="43">
        <f t="shared" si="35"/>
        <v>17398.795758928572</v>
      </c>
      <c r="K210" s="44">
        <f t="shared" si="36"/>
        <v>0</v>
      </c>
      <c r="L210" s="49">
        <v>43130.34375</v>
      </c>
      <c r="M210" s="29">
        <f t="shared" si="37"/>
        <v>6161.4776785714284</v>
      </c>
      <c r="N210" s="46">
        <f t="shared" si="38"/>
        <v>0</v>
      </c>
      <c r="O210" s="43">
        <v>280166.53125</v>
      </c>
      <c r="P210" s="43">
        <f t="shared" si="39"/>
        <v>40023.790178571428</v>
      </c>
      <c r="Q210" s="44">
        <f t="shared" si="40"/>
        <v>0</v>
      </c>
      <c r="R210" s="49">
        <v>67834.7578125</v>
      </c>
      <c r="S210" s="29">
        <f t="shared" si="41"/>
        <v>9690.6796875</v>
      </c>
      <c r="T210" s="46">
        <f t="shared" si="42"/>
        <v>0</v>
      </c>
      <c r="V210" s="20">
        <f>SUMIFS(InterconnectionQueue_bySub!$AP$5:$AP$322,InterconnectionQueue_bySub!$B$5:$B$322,A210)</f>
        <v>0</v>
      </c>
      <c r="W210" s="53">
        <f>SUMIFS(InterconnectionQueue_bySub!$R$5:$R$322,InterconnectionQueue_bySub!$B$5:$B$322,A210)</f>
        <v>0</v>
      </c>
      <c r="X210" s="22">
        <f t="shared" si="43"/>
        <v>1</v>
      </c>
      <c r="Y210" s="35"/>
    </row>
    <row r="211" spans="1:25" x14ac:dyDescent="0.35">
      <c r="A211" t="s">
        <v>192</v>
      </c>
      <c r="B211">
        <v>230</v>
      </c>
      <c r="C211" t="s">
        <v>398</v>
      </c>
      <c r="D211" t="s">
        <v>111</v>
      </c>
      <c r="E211">
        <f>SUMIFS('Solar&amp;Battery'!$AA$5:$AA$332,'Solar&amp;Battery'!$B$5:$B$332,A211)</f>
        <v>1050</v>
      </c>
      <c r="F211" s="49">
        <v>68555.34375</v>
      </c>
      <c r="G211" s="29">
        <f t="shared" si="33"/>
        <v>9793.6205357142862</v>
      </c>
      <c r="H211" s="46">
        <f t="shared" si="34"/>
        <v>0.10721264890455749</v>
      </c>
      <c r="I211" s="43">
        <v>180375.21875</v>
      </c>
      <c r="J211" s="43">
        <f t="shared" si="35"/>
        <v>25767.888392857141</v>
      </c>
      <c r="K211" s="44">
        <f t="shared" si="36"/>
        <v>4.0748391330779746E-2</v>
      </c>
      <c r="L211" s="49">
        <v>140513.5625</v>
      </c>
      <c r="M211" s="29">
        <f t="shared" si="37"/>
        <v>20073.366071428572</v>
      </c>
      <c r="N211" s="46">
        <f t="shared" si="38"/>
        <v>5.2308117944130837E-2</v>
      </c>
      <c r="O211" s="43">
        <v>383413.53125</v>
      </c>
      <c r="P211" s="43">
        <f t="shared" si="39"/>
        <v>54773.361607142855</v>
      </c>
      <c r="Q211" s="44">
        <f t="shared" si="40"/>
        <v>1.9169902470676039E-2</v>
      </c>
      <c r="R211" s="49">
        <v>229538.96875</v>
      </c>
      <c r="S211" s="29">
        <f t="shared" si="41"/>
        <v>32791.28125</v>
      </c>
      <c r="T211" s="46">
        <f t="shared" si="42"/>
        <v>3.2020706723681312E-2</v>
      </c>
      <c r="V211" s="20">
        <f>SUMIFS(InterconnectionQueue_bySub!$AP$5:$AP$322,InterconnectionQueue_bySub!$B$5:$B$322,A211)</f>
        <v>0</v>
      </c>
      <c r="W211" s="53">
        <f>SUMIFS(InterconnectionQueue_bySub!$R$5:$R$322,InterconnectionQueue_bySub!$B$5:$B$322,A211)</f>
        <v>0</v>
      </c>
      <c r="X211" s="22">
        <f t="shared" si="43"/>
        <v>1</v>
      </c>
      <c r="Y211" s="35"/>
    </row>
    <row r="212" spans="1:25" x14ac:dyDescent="0.35">
      <c r="A212" t="s">
        <v>194</v>
      </c>
      <c r="B212">
        <v>230</v>
      </c>
      <c r="C212" t="s">
        <v>398</v>
      </c>
      <c r="D212" t="s">
        <v>111</v>
      </c>
      <c r="E212">
        <f>SUMIFS('Solar&amp;Battery'!$AA$5:$AA$332,'Solar&amp;Battery'!$B$5:$B$332,A212)</f>
        <v>1250</v>
      </c>
      <c r="F212" s="49">
        <v>33408.77734375</v>
      </c>
      <c r="G212" s="29">
        <f t="shared" si="33"/>
        <v>4772.6824776785716</v>
      </c>
      <c r="H212" s="46">
        <f t="shared" si="34"/>
        <v>0.26190722006882783</v>
      </c>
      <c r="I212" s="43">
        <v>140767.3125</v>
      </c>
      <c r="J212" s="43">
        <f t="shared" si="35"/>
        <v>20109.616071428572</v>
      </c>
      <c r="K212" s="44">
        <f t="shared" si="36"/>
        <v>6.2159316993424876E-2</v>
      </c>
      <c r="L212" s="49">
        <v>93337.40625</v>
      </c>
      <c r="M212" s="29">
        <f t="shared" si="37"/>
        <v>13333.915178571429</v>
      </c>
      <c r="N212" s="46">
        <f t="shared" si="38"/>
        <v>9.3745909079190851E-2</v>
      </c>
      <c r="O212" s="43">
        <v>315136.65625</v>
      </c>
      <c r="P212" s="43">
        <f t="shared" si="39"/>
        <v>45019.522321428572</v>
      </c>
      <c r="Q212" s="44">
        <f t="shared" si="40"/>
        <v>2.7765732187811774E-2</v>
      </c>
      <c r="R212" s="49">
        <v>154911.609375</v>
      </c>
      <c r="S212" s="29">
        <f t="shared" si="41"/>
        <v>22130.229910714286</v>
      </c>
      <c r="T212" s="46">
        <f t="shared" si="42"/>
        <v>5.6483823486841236E-2</v>
      </c>
      <c r="V212" s="20">
        <f>SUMIFS(InterconnectionQueue_bySub!$AP$5:$AP$322,InterconnectionQueue_bySub!$B$5:$B$322,A212)</f>
        <v>0</v>
      </c>
      <c r="W212" s="53">
        <f>SUMIFS(InterconnectionQueue_bySub!$R$5:$R$322,InterconnectionQueue_bySub!$B$5:$B$322,A212)</f>
        <v>0</v>
      </c>
      <c r="X212" s="22">
        <f t="shared" si="43"/>
        <v>1</v>
      </c>
      <c r="Y212" s="35"/>
    </row>
    <row r="213" spans="1:25" hidden="1" x14ac:dyDescent="0.35">
      <c r="A213" t="s">
        <v>217</v>
      </c>
      <c r="B213">
        <v>115</v>
      </c>
      <c r="C213" t="s">
        <v>398</v>
      </c>
      <c r="D213" t="s">
        <v>111</v>
      </c>
      <c r="E213">
        <f>SUMIFS('Solar&amp;Battery'!$AA$5:$AA$332,'Solar&amp;Battery'!$B$5:$B$332,A213)</f>
        <v>0</v>
      </c>
      <c r="F213" s="49">
        <v>13860.4111328125</v>
      </c>
      <c r="G213" s="29">
        <f t="shared" si="33"/>
        <v>1980.0587332589287</v>
      </c>
      <c r="H213" s="46">
        <f t="shared" si="34"/>
        <v>0</v>
      </c>
      <c r="I213" s="43">
        <v>129546.625</v>
      </c>
      <c r="J213" s="43">
        <f t="shared" si="35"/>
        <v>18506.660714285714</v>
      </c>
      <c r="K213" s="44">
        <f t="shared" si="36"/>
        <v>0</v>
      </c>
      <c r="L213" s="49">
        <v>38079.54296875</v>
      </c>
      <c r="M213" s="29">
        <f t="shared" si="37"/>
        <v>5439.9347098214284</v>
      </c>
      <c r="N213" s="46">
        <f t="shared" si="38"/>
        <v>0</v>
      </c>
      <c r="O213" s="43">
        <v>315305.25</v>
      </c>
      <c r="P213" s="43">
        <f t="shared" si="39"/>
        <v>45043.607142857145</v>
      </c>
      <c r="Q213" s="44">
        <f t="shared" si="40"/>
        <v>0</v>
      </c>
      <c r="R213" s="49">
        <v>86225.6875</v>
      </c>
      <c r="S213" s="29">
        <f t="shared" si="41"/>
        <v>12317.955357142857</v>
      </c>
      <c r="T213" s="46">
        <f t="shared" si="42"/>
        <v>0</v>
      </c>
      <c r="V213" s="20">
        <f>SUMIFS(InterconnectionQueue_bySub!$AP$5:$AP$322,InterconnectionQueue_bySub!$B$5:$B$322,A213)</f>
        <v>0</v>
      </c>
      <c r="W213" s="53">
        <f>SUMIFS(InterconnectionQueue_bySub!$R$5:$R$322,InterconnectionQueue_bySub!$B$5:$B$322,A213)</f>
        <v>0</v>
      </c>
      <c r="X213" s="22">
        <f t="shared" si="43"/>
        <v>1</v>
      </c>
      <c r="Y213" s="35"/>
    </row>
    <row r="214" spans="1:25" hidden="1" x14ac:dyDescent="0.35">
      <c r="A214" t="s">
        <v>283</v>
      </c>
      <c r="B214">
        <v>500</v>
      </c>
      <c r="C214" t="s">
        <v>398</v>
      </c>
      <c r="D214" t="s">
        <v>216</v>
      </c>
      <c r="E214">
        <f>SUMIFS('Solar&amp;Battery'!$AA$5:$AA$332,'Solar&amp;Battery'!$B$5:$B$332,A214)</f>
        <v>0</v>
      </c>
      <c r="F214" s="49">
        <v>6931.36572265625</v>
      </c>
      <c r="G214" s="29">
        <f t="shared" si="33"/>
        <v>990.19510323660711</v>
      </c>
      <c r="H214" s="46">
        <f t="shared" si="34"/>
        <v>0</v>
      </c>
      <c r="I214" s="43">
        <v>118823.1015625</v>
      </c>
      <c r="J214" s="43">
        <f t="shared" si="35"/>
        <v>16974.728794642859</v>
      </c>
      <c r="K214" s="44">
        <f t="shared" si="36"/>
        <v>0</v>
      </c>
      <c r="L214" s="49">
        <v>22144.287109375</v>
      </c>
      <c r="M214" s="29">
        <f t="shared" si="37"/>
        <v>3163.4695870535716</v>
      </c>
      <c r="N214" s="46">
        <f t="shared" si="38"/>
        <v>0</v>
      </c>
      <c r="O214" s="43">
        <v>274904.53125</v>
      </c>
      <c r="P214" s="43">
        <f t="shared" si="39"/>
        <v>39272.075892857145</v>
      </c>
      <c r="Q214" s="44">
        <f t="shared" si="40"/>
        <v>0</v>
      </c>
      <c r="R214" s="49">
        <v>40753.65625</v>
      </c>
      <c r="S214" s="29">
        <f t="shared" si="41"/>
        <v>5821.9508928571431</v>
      </c>
      <c r="T214" s="46">
        <f t="shared" si="42"/>
        <v>0</v>
      </c>
      <c r="V214" s="20">
        <f>SUMIFS(InterconnectionQueue_bySub!$AP$5:$AP$322,InterconnectionQueue_bySub!$B$5:$B$322,A214)</f>
        <v>0</v>
      </c>
      <c r="W214" s="53">
        <f>SUMIFS(InterconnectionQueue_bySub!$R$5:$R$322,InterconnectionQueue_bySub!$B$5:$B$322,A214)</f>
        <v>0</v>
      </c>
      <c r="X214" s="22">
        <f t="shared" si="43"/>
        <v>1</v>
      </c>
      <c r="Y214" s="35"/>
    </row>
    <row r="215" spans="1:25" hidden="1" x14ac:dyDescent="0.35">
      <c r="A215" t="s">
        <v>89</v>
      </c>
      <c r="B215">
        <v>230</v>
      </c>
      <c r="C215" t="s">
        <v>399</v>
      </c>
      <c r="D215" t="s">
        <v>53</v>
      </c>
      <c r="E215">
        <f>SUMIFS('Solar&amp;Battery'!$AA$5:$AA$332,'Solar&amp;Battery'!$B$5:$B$332,A215)</f>
        <v>0</v>
      </c>
      <c r="F215" s="49">
        <v>1776.451293945312</v>
      </c>
      <c r="G215" s="29">
        <f t="shared" si="33"/>
        <v>253.77875627790172</v>
      </c>
      <c r="H215" s="46">
        <f t="shared" si="34"/>
        <v>0</v>
      </c>
      <c r="I215" s="43">
        <v>33402.53125</v>
      </c>
      <c r="J215" s="43">
        <f t="shared" si="35"/>
        <v>4771.7901785714284</v>
      </c>
      <c r="K215" s="44">
        <f t="shared" si="36"/>
        <v>0</v>
      </c>
      <c r="L215" s="49">
        <v>7027.14599609375</v>
      </c>
      <c r="M215" s="29">
        <f t="shared" si="37"/>
        <v>1003.8779994419643</v>
      </c>
      <c r="N215" s="46">
        <f t="shared" si="38"/>
        <v>0</v>
      </c>
      <c r="O215" s="43">
        <v>70800.0625</v>
      </c>
      <c r="P215" s="43">
        <f t="shared" si="39"/>
        <v>10114.294642857143</v>
      </c>
      <c r="Q215" s="44">
        <f t="shared" si="40"/>
        <v>0</v>
      </c>
      <c r="R215" s="49">
        <v>12568.33203125</v>
      </c>
      <c r="S215" s="29">
        <f t="shared" si="41"/>
        <v>1795.4760044642858</v>
      </c>
      <c r="T215" s="46">
        <f t="shared" si="42"/>
        <v>0</v>
      </c>
      <c r="V215" s="20">
        <f>SUMIFS(InterconnectionQueue_bySub!$AP$5:$AP$322,InterconnectionQueue_bySub!$B$5:$B$322,A215)</f>
        <v>0</v>
      </c>
      <c r="W215" s="53">
        <f>SUMIFS(InterconnectionQueue_bySub!$R$5:$R$322,InterconnectionQueue_bySub!$B$5:$B$322,A215)</f>
        <v>0</v>
      </c>
      <c r="X215" s="22">
        <f t="shared" si="43"/>
        <v>1</v>
      </c>
      <c r="Y215" s="35"/>
    </row>
    <row r="216" spans="1:25" x14ac:dyDescent="0.35">
      <c r="A216" t="s">
        <v>121</v>
      </c>
      <c r="B216">
        <v>230</v>
      </c>
      <c r="C216" t="s">
        <v>398</v>
      </c>
      <c r="D216" t="s">
        <v>111</v>
      </c>
      <c r="E216">
        <f>SUMIFS('Solar&amp;Battery'!$AA$5:$AA$332,'Solar&amp;Battery'!$B$5:$B$332,A216)</f>
        <v>500</v>
      </c>
      <c r="F216" s="49">
        <v>38387.16015625</v>
      </c>
      <c r="G216" s="29">
        <f t="shared" si="33"/>
        <v>5483.8800223214284</v>
      </c>
      <c r="H216" s="46">
        <f t="shared" si="34"/>
        <v>9.1176320044350764E-2</v>
      </c>
      <c r="I216" s="43">
        <v>128465.671875</v>
      </c>
      <c r="J216" s="43">
        <f t="shared" si="35"/>
        <v>18352.238839285714</v>
      </c>
      <c r="K216" s="44">
        <f t="shared" si="36"/>
        <v>2.7244632351322455E-2</v>
      </c>
      <c r="L216" s="49">
        <v>57044.9453125</v>
      </c>
      <c r="M216" s="29">
        <f t="shared" si="37"/>
        <v>8149.2779017857147</v>
      </c>
      <c r="N216" s="46">
        <f t="shared" si="38"/>
        <v>6.1355129377835702E-2</v>
      </c>
      <c r="O216" s="43">
        <v>238233.09375</v>
      </c>
      <c r="P216" s="43">
        <f t="shared" si="39"/>
        <v>34033.299107142855</v>
      </c>
      <c r="Q216" s="44">
        <f t="shared" si="40"/>
        <v>1.4691493716959717E-2</v>
      </c>
      <c r="R216" s="49">
        <v>70349.4453125</v>
      </c>
      <c r="S216" s="29">
        <f t="shared" si="41"/>
        <v>10049.920758928571</v>
      </c>
      <c r="T216" s="46">
        <f t="shared" si="42"/>
        <v>4.9751636057009607E-2</v>
      </c>
      <c r="V216" s="20">
        <f>SUMIFS(InterconnectionQueue_bySub!$AP$5:$AP$322,InterconnectionQueue_bySub!$B$5:$B$322,A216)</f>
        <v>0</v>
      </c>
      <c r="W216" s="53">
        <f>SUMIFS(InterconnectionQueue_bySub!$R$5:$R$322,InterconnectionQueue_bySub!$B$5:$B$322,A216)</f>
        <v>0</v>
      </c>
      <c r="X216" s="22">
        <f t="shared" si="43"/>
        <v>1</v>
      </c>
      <c r="Y216" s="35"/>
    </row>
    <row r="217" spans="1:25" x14ac:dyDescent="0.35">
      <c r="A217" t="s">
        <v>43</v>
      </c>
      <c r="B217">
        <v>230</v>
      </c>
      <c r="C217" t="s">
        <v>400</v>
      </c>
      <c r="D217" t="s">
        <v>22</v>
      </c>
      <c r="E217">
        <f>SUMIFS('Solar&amp;Battery'!$AA$5:$AA$332,'Solar&amp;Battery'!$B$5:$B$332,A217)</f>
        <v>200</v>
      </c>
      <c r="F217" s="49">
        <v>1598.197509765625</v>
      </c>
      <c r="G217" s="29">
        <f t="shared" si="33"/>
        <v>228.31392996651786</v>
      </c>
      <c r="H217" s="46">
        <f t="shared" si="34"/>
        <v>0.87598684858751241</v>
      </c>
      <c r="I217" s="43">
        <v>7538.4619140625</v>
      </c>
      <c r="J217" s="43">
        <f t="shared" si="35"/>
        <v>1076.9231305803571</v>
      </c>
      <c r="K217" s="44">
        <f t="shared" si="36"/>
        <v>0.18571427646114297</v>
      </c>
      <c r="L217" s="49">
        <v>5104.353515625</v>
      </c>
      <c r="M217" s="29">
        <f t="shared" si="37"/>
        <v>729.193359375</v>
      </c>
      <c r="N217" s="46">
        <f t="shared" si="38"/>
        <v>0.2742756738369399</v>
      </c>
      <c r="O217" s="43">
        <v>31596.0703125</v>
      </c>
      <c r="P217" s="43">
        <f t="shared" si="39"/>
        <v>4513.7243303571431</v>
      </c>
      <c r="Q217" s="44">
        <f t="shared" si="40"/>
        <v>4.4309307649759648E-2</v>
      </c>
      <c r="R217" s="49">
        <v>28000.123046875</v>
      </c>
      <c r="S217" s="29">
        <f t="shared" si="41"/>
        <v>4000.017578125</v>
      </c>
      <c r="T217" s="46">
        <f t="shared" si="42"/>
        <v>4.9999780274403091E-2</v>
      </c>
      <c r="V217" s="20">
        <f>SUMIFS(InterconnectionQueue_bySub!$AP$5:$AP$322,InterconnectionQueue_bySub!$B$5:$B$322,A217)</f>
        <v>0</v>
      </c>
      <c r="W217" s="53">
        <f>SUMIFS(InterconnectionQueue_bySub!$R$5:$R$322,InterconnectionQueue_bySub!$B$5:$B$322,A217)</f>
        <v>0</v>
      </c>
      <c r="X217" s="22">
        <f t="shared" si="43"/>
        <v>1</v>
      </c>
      <c r="Y217" s="35"/>
    </row>
    <row r="218" spans="1:25" hidden="1" x14ac:dyDescent="0.35">
      <c r="A218" t="s">
        <v>45</v>
      </c>
      <c r="B218">
        <v>230</v>
      </c>
      <c r="C218" t="s">
        <v>399</v>
      </c>
      <c r="D218" t="s">
        <v>46</v>
      </c>
      <c r="E218">
        <f>SUMIFS('Solar&amp;Battery'!$AA$5:$AA$332,'Solar&amp;Battery'!$B$5:$B$332,A218)</f>
        <v>0</v>
      </c>
      <c r="F218" s="49">
        <v>363.6651611328125</v>
      </c>
      <c r="G218" s="29">
        <f t="shared" si="33"/>
        <v>51.952165876116069</v>
      </c>
      <c r="H218" s="46">
        <f t="shared" si="34"/>
        <v>0</v>
      </c>
      <c r="I218" s="43">
        <v>4378.033203125</v>
      </c>
      <c r="J218" s="43">
        <f t="shared" si="35"/>
        <v>625.43331473214289</v>
      </c>
      <c r="K218" s="44">
        <f t="shared" si="36"/>
        <v>0</v>
      </c>
      <c r="L218" s="49">
        <v>1042.773071289062</v>
      </c>
      <c r="M218" s="29">
        <f t="shared" si="37"/>
        <v>148.96758161272314</v>
      </c>
      <c r="N218" s="46">
        <f t="shared" si="38"/>
        <v>0</v>
      </c>
      <c r="O218" s="43">
        <v>22234.134765625</v>
      </c>
      <c r="P218" s="43">
        <f t="shared" si="39"/>
        <v>3176.3049665178573</v>
      </c>
      <c r="Q218" s="44">
        <f t="shared" si="40"/>
        <v>0</v>
      </c>
      <c r="R218" s="49">
        <v>5322.0751953125</v>
      </c>
      <c r="S218" s="29">
        <f t="shared" si="41"/>
        <v>760.29645647321433</v>
      </c>
      <c r="T218" s="46">
        <f t="shared" si="42"/>
        <v>0</v>
      </c>
      <c r="V218" s="20">
        <f>SUMIFS(InterconnectionQueue_bySub!$AP$5:$AP$322,InterconnectionQueue_bySub!$B$5:$B$322,A218)</f>
        <v>0</v>
      </c>
      <c r="W218" s="53">
        <f>SUMIFS(InterconnectionQueue_bySub!$R$5:$R$322,InterconnectionQueue_bySub!$B$5:$B$322,A218)</f>
        <v>0</v>
      </c>
      <c r="X218" s="22">
        <f t="shared" si="43"/>
        <v>1</v>
      </c>
      <c r="Y218" s="35"/>
    </row>
    <row r="219" spans="1:25" hidden="1" x14ac:dyDescent="0.35">
      <c r="A219" t="s">
        <v>171</v>
      </c>
      <c r="B219">
        <v>138</v>
      </c>
      <c r="C219" t="s">
        <v>429</v>
      </c>
      <c r="D219" t="s">
        <v>431</v>
      </c>
      <c r="E219">
        <f>SUMIFS('Solar&amp;Battery'!$AA$5:$AA$332,'Solar&amp;Battery'!$B$5:$B$332,A219)</f>
        <v>0</v>
      </c>
      <c r="F219" s="49"/>
      <c r="G219" s="29">
        <f t="shared" si="33"/>
        <v>0</v>
      </c>
      <c r="H219" s="46" t="e">
        <f t="shared" si="34"/>
        <v>#DIV/0!</v>
      </c>
      <c r="I219" s="43"/>
      <c r="J219" s="43">
        <f t="shared" si="35"/>
        <v>0</v>
      </c>
      <c r="K219" s="44" t="e">
        <f t="shared" si="36"/>
        <v>#DIV/0!</v>
      </c>
      <c r="L219" s="49"/>
      <c r="M219" s="29">
        <f t="shared" si="37"/>
        <v>0</v>
      </c>
      <c r="N219" s="46" t="e">
        <f t="shared" si="38"/>
        <v>#DIV/0!</v>
      </c>
      <c r="O219" s="43"/>
      <c r="P219" s="43">
        <f t="shared" si="39"/>
        <v>0</v>
      </c>
      <c r="Q219" s="44" t="e">
        <f t="shared" si="40"/>
        <v>#DIV/0!</v>
      </c>
      <c r="R219" s="49"/>
      <c r="S219" s="29">
        <f t="shared" si="41"/>
        <v>0</v>
      </c>
      <c r="T219" s="46" t="e">
        <f t="shared" si="42"/>
        <v>#DIV/0!</v>
      </c>
      <c r="V219" s="20">
        <f>SUMIFS(InterconnectionQueue_bySub!$AP$5:$AP$322,InterconnectionQueue_bySub!$B$5:$B$322,A219)</f>
        <v>0</v>
      </c>
      <c r="W219" s="53">
        <f>SUMIFS(InterconnectionQueue_bySub!$R$5:$R$322,InterconnectionQueue_bySub!$B$5:$B$322,A219)</f>
        <v>0</v>
      </c>
      <c r="X219" s="22">
        <f t="shared" si="43"/>
        <v>1</v>
      </c>
      <c r="Y219" s="35"/>
    </row>
    <row r="220" spans="1:25" hidden="1" x14ac:dyDescent="0.35">
      <c r="A220" t="s">
        <v>374</v>
      </c>
      <c r="B220">
        <v>230</v>
      </c>
      <c r="C220" t="s">
        <v>398</v>
      </c>
      <c r="D220" t="s">
        <v>111</v>
      </c>
      <c r="E220">
        <f>SUMIFS('Solar&amp;Battery'!$AA$5:$AA$332,'Solar&amp;Battery'!$B$5:$B$332,A220)</f>
        <v>0</v>
      </c>
      <c r="F220" s="49">
        <v>518.6651611328125</v>
      </c>
      <c r="G220" s="29">
        <f t="shared" si="33"/>
        <v>74.095023018973208</v>
      </c>
      <c r="H220" s="46">
        <f t="shared" si="34"/>
        <v>0</v>
      </c>
      <c r="I220" s="43">
        <v>53282.59375</v>
      </c>
      <c r="J220" s="43">
        <f t="shared" si="35"/>
        <v>7611.7991071428569</v>
      </c>
      <c r="K220" s="44">
        <f t="shared" si="36"/>
        <v>0</v>
      </c>
      <c r="L220" s="49">
        <v>9826.5595703125</v>
      </c>
      <c r="M220" s="29">
        <f t="shared" si="37"/>
        <v>1403.7942243303571</v>
      </c>
      <c r="N220" s="46">
        <f t="shared" si="38"/>
        <v>0</v>
      </c>
      <c r="O220" s="43">
        <v>127564.0546875</v>
      </c>
      <c r="P220" s="43">
        <f t="shared" si="39"/>
        <v>18223.436383928572</v>
      </c>
      <c r="Q220" s="44">
        <f t="shared" si="40"/>
        <v>0</v>
      </c>
      <c r="R220" s="49">
        <v>42422.0859375</v>
      </c>
      <c r="S220" s="29">
        <f t="shared" si="41"/>
        <v>6060.2979910714284</v>
      </c>
      <c r="T220" s="46">
        <f t="shared" si="42"/>
        <v>0</v>
      </c>
      <c r="V220" s="20">
        <f>SUMIFS(InterconnectionQueue_bySub!$AP$5:$AP$322,InterconnectionQueue_bySub!$B$5:$B$322,A220)</f>
        <v>0</v>
      </c>
      <c r="W220" s="53">
        <f>SUMIFS(InterconnectionQueue_bySub!$R$5:$R$322,InterconnectionQueue_bySub!$B$5:$B$322,A220)</f>
        <v>0</v>
      </c>
      <c r="X220" s="22">
        <f t="shared" si="43"/>
        <v>1</v>
      </c>
      <c r="Y220" s="35"/>
    </row>
    <row r="221" spans="1:25" x14ac:dyDescent="0.35">
      <c r="A221" t="s">
        <v>98</v>
      </c>
      <c r="B221">
        <v>230</v>
      </c>
      <c r="C221" t="s">
        <v>399</v>
      </c>
      <c r="D221" t="s">
        <v>46</v>
      </c>
      <c r="E221">
        <f>SUMIFS('Solar&amp;Battery'!$AA$5:$AA$332,'Solar&amp;Battery'!$B$5:$B$332,A221)</f>
        <v>750</v>
      </c>
      <c r="F221" s="49">
        <v>24175.86328125</v>
      </c>
      <c r="G221" s="29">
        <f t="shared" si="33"/>
        <v>3453.6947544642858</v>
      </c>
      <c r="H221" s="46">
        <f t="shared" si="34"/>
        <v>0.21715873964557561</v>
      </c>
      <c r="I221" s="43">
        <v>81752.2890625</v>
      </c>
      <c r="J221" s="43">
        <f t="shared" si="35"/>
        <v>11678.8984375</v>
      </c>
      <c r="K221" s="44">
        <f t="shared" si="36"/>
        <v>6.4218385322352883E-2</v>
      </c>
      <c r="L221" s="49">
        <v>48732.83984375</v>
      </c>
      <c r="M221" s="29">
        <f t="shared" si="37"/>
        <v>6961.8342633928569</v>
      </c>
      <c r="N221" s="46">
        <f t="shared" si="38"/>
        <v>0.10773022907823243</v>
      </c>
      <c r="O221" s="43">
        <v>145546.21875</v>
      </c>
      <c r="P221" s="43">
        <f t="shared" si="39"/>
        <v>20792.316964285714</v>
      </c>
      <c r="Q221" s="44">
        <f t="shared" si="40"/>
        <v>3.607101610119981E-2</v>
      </c>
      <c r="R221" s="49">
        <v>55441.34375</v>
      </c>
      <c r="S221" s="29">
        <f t="shared" si="41"/>
        <v>7920.1919642857147</v>
      </c>
      <c r="T221" s="46">
        <f t="shared" si="42"/>
        <v>9.4694674495511305E-2</v>
      </c>
      <c r="V221" s="20">
        <f>SUMIFS(InterconnectionQueue_bySub!$AP$5:$AP$322,InterconnectionQueue_bySub!$B$5:$B$322,A221)</f>
        <v>0</v>
      </c>
      <c r="W221" s="53">
        <f>SUMIFS(InterconnectionQueue_bySub!$R$5:$R$322,InterconnectionQueue_bySub!$B$5:$B$322,A221)</f>
        <v>0</v>
      </c>
      <c r="X221" s="22">
        <f t="shared" si="43"/>
        <v>1</v>
      </c>
      <c r="Y221" s="35"/>
    </row>
    <row r="222" spans="1:25" hidden="1" x14ac:dyDescent="0.35">
      <c r="A222" t="s">
        <v>55</v>
      </c>
      <c r="B222">
        <v>230</v>
      </c>
      <c r="C222" t="s">
        <v>399</v>
      </c>
      <c r="D222" t="s">
        <v>46</v>
      </c>
      <c r="E222">
        <f>SUMIFS('Solar&amp;Battery'!$AA$5:$AA$332,'Solar&amp;Battery'!$B$5:$B$332,A222)</f>
        <v>0</v>
      </c>
      <c r="F222" s="49">
        <v>508.10360717773438</v>
      </c>
      <c r="G222" s="29">
        <f t="shared" si="33"/>
        <v>72.586229596819194</v>
      </c>
      <c r="H222" s="46">
        <f t="shared" si="34"/>
        <v>0</v>
      </c>
      <c r="I222" s="43">
        <v>4680.42138671875</v>
      </c>
      <c r="J222" s="43">
        <f t="shared" si="35"/>
        <v>668.63162667410711</v>
      </c>
      <c r="K222" s="44">
        <f t="shared" si="36"/>
        <v>0</v>
      </c>
      <c r="L222" s="49">
        <v>1040.187377929688</v>
      </c>
      <c r="M222" s="29">
        <f t="shared" si="37"/>
        <v>148.59819684709828</v>
      </c>
      <c r="N222" s="46">
        <f t="shared" si="38"/>
        <v>0</v>
      </c>
      <c r="O222" s="43">
        <v>22255.2109375</v>
      </c>
      <c r="P222" s="43">
        <f t="shared" si="39"/>
        <v>3179.3158482142858</v>
      </c>
      <c r="Q222" s="44">
        <f t="shared" si="40"/>
        <v>0</v>
      </c>
      <c r="R222" s="49">
        <v>2798.635498046875</v>
      </c>
      <c r="S222" s="29">
        <f t="shared" si="41"/>
        <v>399.80507114955356</v>
      </c>
      <c r="T222" s="46">
        <f t="shared" si="42"/>
        <v>0</v>
      </c>
      <c r="V222" s="20">
        <f>SUMIFS(InterconnectionQueue_bySub!$AP$5:$AP$322,InterconnectionQueue_bySub!$B$5:$B$322,A222)</f>
        <v>0</v>
      </c>
      <c r="W222" s="53">
        <f>SUMIFS(InterconnectionQueue_bySub!$R$5:$R$322,InterconnectionQueue_bySub!$B$5:$B$322,A222)</f>
        <v>0</v>
      </c>
      <c r="X222" s="22">
        <f t="shared" si="43"/>
        <v>1</v>
      </c>
      <c r="Y222" s="35"/>
    </row>
    <row r="223" spans="1:25" hidden="1" x14ac:dyDescent="0.35">
      <c r="A223" t="s">
        <v>103</v>
      </c>
      <c r="B223">
        <v>230</v>
      </c>
      <c r="C223" t="s">
        <v>399</v>
      </c>
      <c r="D223" t="s">
        <v>46</v>
      </c>
      <c r="E223">
        <f>SUMIFS('Solar&amp;Battery'!$AA$5:$AA$332,'Solar&amp;Battery'!$B$5:$B$332,A223)</f>
        <v>0</v>
      </c>
      <c r="F223" s="49">
        <v>12594.7099609375</v>
      </c>
      <c r="G223" s="29">
        <f t="shared" si="33"/>
        <v>1799.2442801339287</v>
      </c>
      <c r="H223" s="46">
        <f t="shared" si="34"/>
        <v>0</v>
      </c>
      <c r="I223" s="43">
        <v>69822.140625</v>
      </c>
      <c r="J223" s="43">
        <f t="shared" si="35"/>
        <v>9974.5915178571431</v>
      </c>
      <c r="K223" s="44">
        <f t="shared" si="36"/>
        <v>0</v>
      </c>
      <c r="L223" s="49">
        <v>17507.60546875</v>
      </c>
      <c r="M223" s="29">
        <f t="shared" si="37"/>
        <v>2501.0864955357142</v>
      </c>
      <c r="N223" s="46">
        <f t="shared" si="38"/>
        <v>0</v>
      </c>
      <c r="O223" s="43">
        <v>129901.078125</v>
      </c>
      <c r="P223" s="43">
        <f t="shared" si="39"/>
        <v>18557.296875</v>
      </c>
      <c r="Q223" s="44">
        <f t="shared" si="40"/>
        <v>0</v>
      </c>
      <c r="R223" s="49">
        <v>31029.771484375</v>
      </c>
      <c r="S223" s="29">
        <f t="shared" si="41"/>
        <v>4432.8244977678569</v>
      </c>
      <c r="T223" s="46">
        <f t="shared" si="42"/>
        <v>0</v>
      </c>
      <c r="V223" s="20">
        <f>SUMIFS(InterconnectionQueue_bySub!$AP$5:$AP$322,InterconnectionQueue_bySub!$B$5:$B$322,A223)</f>
        <v>0</v>
      </c>
      <c r="W223" s="53">
        <f>SUMIFS(InterconnectionQueue_bySub!$R$5:$R$322,InterconnectionQueue_bySub!$B$5:$B$322,A223)</f>
        <v>0</v>
      </c>
      <c r="X223" s="22">
        <f t="shared" si="43"/>
        <v>1</v>
      </c>
      <c r="Y223" s="35"/>
    </row>
    <row r="224" spans="1:25" hidden="1" x14ac:dyDescent="0.35">
      <c r="A224" t="s">
        <v>206</v>
      </c>
      <c r="B224">
        <v>115</v>
      </c>
      <c r="C224" t="s">
        <v>398</v>
      </c>
      <c r="D224" t="s">
        <v>111</v>
      </c>
      <c r="E224">
        <f>SUMIFS('Solar&amp;Battery'!$AA$5:$AA$332,'Solar&amp;Battery'!$B$5:$B$332,A224)</f>
        <v>0</v>
      </c>
      <c r="F224" s="49">
        <v>48584.62109375</v>
      </c>
      <c r="G224" s="29">
        <f t="shared" si="33"/>
        <v>6940.66015625</v>
      </c>
      <c r="H224" s="46">
        <f t="shared" si="34"/>
        <v>0</v>
      </c>
      <c r="I224" s="43">
        <v>188985.1875</v>
      </c>
      <c r="J224" s="43">
        <f t="shared" si="35"/>
        <v>26997.883928571428</v>
      </c>
      <c r="K224" s="44">
        <f t="shared" si="36"/>
        <v>0</v>
      </c>
      <c r="L224" s="49">
        <v>138130.65625</v>
      </c>
      <c r="M224" s="29">
        <f t="shared" si="37"/>
        <v>19732.950892857141</v>
      </c>
      <c r="N224" s="46">
        <f t="shared" si="38"/>
        <v>0</v>
      </c>
      <c r="O224" s="43">
        <v>411888.125</v>
      </c>
      <c r="P224" s="43">
        <f t="shared" si="39"/>
        <v>58841.160714285717</v>
      </c>
      <c r="Q224" s="44">
        <f t="shared" si="40"/>
        <v>0</v>
      </c>
      <c r="R224" s="49">
        <v>236613.4375</v>
      </c>
      <c r="S224" s="29">
        <f t="shared" si="41"/>
        <v>33801.919642857145</v>
      </c>
      <c r="T224" s="46">
        <f t="shared" si="42"/>
        <v>0</v>
      </c>
      <c r="V224" s="20">
        <f>SUMIFS(InterconnectionQueue_bySub!$AP$5:$AP$322,InterconnectionQueue_bySub!$B$5:$B$322,A224)</f>
        <v>0</v>
      </c>
      <c r="W224" s="53">
        <f>SUMIFS(InterconnectionQueue_bySub!$R$5:$R$322,InterconnectionQueue_bySub!$B$5:$B$322,A224)</f>
        <v>0</v>
      </c>
      <c r="X224" s="22">
        <f t="shared" si="43"/>
        <v>1</v>
      </c>
      <c r="Y224" s="35"/>
    </row>
    <row r="225" spans="1:25" hidden="1" x14ac:dyDescent="0.35">
      <c r="A225" t="s">
        <v>220</v>
      </c>
      <c r="B225">
        <v>115</v>
      </c>
      <c r="C225" t="s">
        <v>402</v>
      </c>
      <c r="D225" t="s">
        <v>216</v>
      </c>
      <c r="E225">
        <f>SUMIFS('Solar&amp;Battery'!$AA$5:$AA$332,'Solar&amp;Battery'!$B$5:$B$332,A225)</f>
        <v>0</v>
      </c>
      <c r="F225" s="49">
        <v>1206.219116210938</v>
      </c>
      <c r="G225" s="29">
        <f t="shared" si="33"/>
        <v>172.31701660156256</v>
      </c>
      <c r="H225" s="46">
        <f t="shared" si="34"/>
        <v>0</v>
      </c>
      <c r="I225" s="43">
        <v>7345.076171875</v>
      </c>
      <c r="J225" s="43">
        <f t="shared" si="35"/>
        <v>1049.2965959821429</v>
      </c>
      <c r="K225" s="44">
        <f t="shared" si="36"/>
        <v>0</v>
      </c>
      <c r="L225" s="49">
        <v>3764.794677734375</v>
      </c>
      <c r="M225" s="29">
        <f t="shared" si="37"/>
        <v>537.82781110491067</v>
      </c>
      <c r="N225" s="46">
        <f t="shared" si="38"/>
        <v>0</v>
      </c>
      <c r="O225" s="43">
        <v>36752.875</v>
      </c>
      <c r="P225" s="43">
        <f t="shared" si="39"/>
        <v>5250.4107142857147</v>
      </c>
      <c r="Q225" s="44">
        <f t="shared" si="40"/>
        <v>0</v>
      </c>
      <c r="R225" s="49">
        <v>7953.29248046875</v>
      </c>
      <c r="S225" s="29">
        <f t="shared" si="41"/>
        <v>1136.1846400669642</v>
      </c>
      <c r="T225" s="46">
        <f t="shared" si="42"/>
        <v>0</v>
      </c>
      <c r="V225" s="20">
        <f>SUMIFS(InterconnectionQueue_bySub!$AP$5:$AP$322,InterconnectionQueue_bySub!$B$5:$B$322,A225)</f>
        <v>0</v>
      </c>
      <c r="W225" s="53">
        <f>SUMIFS(InterconnectionQueue_bySub!$R$5:$R$322,InterconnectionQueue_bySub!$B$5:$B$322,A225)</f>
        <v>0</v>
      </c>
      <c r="X225" s="22">
        <f t="shared" si="43"/>
        <v>1</v>
      </c>
      <c r="Y225" s="35"/>
    </row>
    <row r="226" spans="1:25" hidden="1" x14ac:dyDescent="0.35">
      <c r="A226" t="s">
        <v>132</v>
      </c>
      <c r="B226">
        <v>115</v>
      </c>
      <c r="C226" t="s">
        <v>398</v>
      </c>
      <c r="D226" t="s">
        <v>111</v>
      </c>
      <c r="E226">
        <f>SUMIFS('Solar&amp;Battery'!$AA$5:$AA$332,'Solar&amp;Battery'!$B$5:$B$332,A226)</f>
        <v>0</v>
      </c>
      <c r="F226" s="49">
        <v>8494.2900390625</v>
      </c>
      <c r="G226" s="29">
        <f t="shared" si="33"/>
        <v>1213.4700055803571</v>
      </c>
      <c r="H226" s="46">
        <f t="shared" si="34"/>
        <v>0</v>
      </c>
      <c r="I226" s="43">
        <v>151186.53125</v>
      </c>
      <c r="J226" s="43">
        <f t="shared" si="35"/>
        <v>21598.075892857141</v>
      </c>
      <c r="K226" s="44">
        <f t="shared" si="36"/>
        <v>0</v>
      </c>
      <c r="L226" s="49">
        <v>38683.25</v>
      </c>
      <c r="M226" s="29">
        <f t="shared" si="37"/>
        <v>5526.1785714285716</v>
      </c>
      <c r="N226" s="46">
        <f t="shared" si="38"/>
        <v>0</v>
      </c>
      <c r="O226" s="43">
        <v>291776.21875</v>
      </c>
      <c r="P226" s="43">
        <f t="shared" si="39"/>
        <v>41682.316964285717</v>
      </c>
      <c r="Q226" s="44">
        <f t="shared" si="40"/>
        <v>0</v>
      </c>
      <c r="R226" s="49">
        <v>59054.3046875</v>
      </c>
      <c r="S226" s="29">
        <f t="shared" si="41"/>
        <v>8436.3292410714294</v>
      </c>
      <c r="T226" s="46">
        <f t="shared" si="42"/>
        <v>0</v>
      </c>
      <c r="V226" s="20">
        <f>SUMIFS(InterconnectionQueue_bySub!$AP$5:$AP$322,InterconnectionQueue_bySub!$B$5:$B$322,A226)</f>
        <v>0</v>
      </c>
      <c r="W226" s="53">
        <f>SUMIFS(InterconnectionQueue_bySub!$R$5:$R$322,InterconnectionQueue_bySub!$B$5:$B$322,A226)</f>
        <v>0</v>
      </c>
      <c r="X226" s="22">
        <f t="shared" si="43"/>
        <v>1</v>
      </c>
      <c r="Y226" s="35"/>
    </row>
    <row r="227" spans="1:25" hidden="1" x14ac:dyDescent="0.35">
      <c r="A227" t="s">
        <v>69</v>
      </c>
      <c r="B227">
        <v>500</v>
      </c>
      <c r="C227" t="s">
        <v>399</v>
      </c>
      <c r="D227" t="s">
        <v>46</v>
      </c>
      <c r="E227">
        <f>SUMIFS('Solar&amp;Battery'!$AA$5:$AA$332,'Solar&amp;Battery'!$B$5:$B$332,A227)</f>
        <v>0</v>
      </c>
      <c r="F227" s="49">
        <v>1471.996704101562</v>
      </c>
      <c r="G227" s="29">
        <f t="shared" si="33"/>
        <v>210.2852434430803</v>
      </c>
      <c r="H227" s="46">
        <f t="shared" si="34"/>
        <v>0</v>
      </c>
      <c r="I227" s="43">
        <v>13046.1533203125</v>
      </c>
      <c r="J227" s="43">
        <f t="shared" si="35"/>
        <v>1863.7361886160713</v>
      </c>
      <c r="K227" s="44">
        <f t="shared" si="36"/>
        <v>0</v>
      </c>
      <c r="L227" s="49">
        <v>3904.556640625</v>
      </c>
      <c r="M227" s="29">
        <f t="shared" si="37"/>
        <v>557.79380580357144</v>
      </c>
      <c r="N227" s="46">
        <f t="shared" si="38"/>
        <v>0</v>
      </c>
      <c r="O227" s="43">
        <v>25479.638671875</v>
      </c>
      <c r="P227" s="43">
        <f t="shared" si="39"/>
        <v>3639.9483816964284</v>
      </c>
      <c r="Q227" s="44">
        <f t="shared" si="40"/>
        <v>0</v>
      </c>
      <c r="R227" s="49">
        <v>6267.73486328125</v>
      </c>
      <c r="S227" s="29">
        <f t="shared" si="41"/>
        <v>895.39069475446433</v>
      </c>
      <c r="T227" s="46">
        <f t="shared" si="42"/>
        <v>0</v>
      </c>
      <c r="V227" s="20">
        <f>SUMIFS(InterconnectionQueue_bySub!$AP$5:$AP$322,InterconnectionQueue_bySub!$B$5:$B$322,A227)</f>
        <v>0</v>
      </c>
      <c r="W227" s="53">
        <f>SUMIFS(InterconnectionQueue_bySub!$R$5:$R$322,InterconnectionQueue_bySub!$B$5:$B$322,A227)</f>
        <v>0</v>
      </c>
      <c r="X227" s="22">
        <f t="shared" si="43"/>
        <v>1</v>
      </c>
      <c r="Y227" s="35"/>
    </row>
    <row r="228" spans="1:25" hidden="1" x14ac:dyDescent="0.35">
      <c r="A228" t="s">
        <v>207</v>
      </c>
      <c r="B228">
        <v>115</v>
      </c>
      <c r="C228" t="s">
        <v>398</v>
      </c>
      <c r="D228" t="s">
        <v>111</v>
      </c>
      <c r="E228">
        <f>SUMIFS('Solar&amp;Battery'!$AA$5:$AA$332,'Solar&amp;Battery'!$B$5:$B$332,A228)</f>
        <v>0</v>
      </c>
      <c r="F228" s="49">
        <v>90781.734375</v>
      </c>
      <c r="G228" s="29">
        <f t="shared" si="33"/>
        <v>12968.819196428571</v>
      </c>
      <c r="H228" s="46">
        <f t="shared" si="34"/>
        <v>0</v>
      </c>
      <c r="I228" s="43">
        <v>173288.296875</v>
      </c>
      <c r="J228" s="43">
        <f t="shared" si="35"/>
        <v>24755.470982142859</v>
      </c>
      <c r="K228" s="44">
        <f t="shared" si="36"/>
        <v>0</v>
      </c>
      <c r="L228" s="49">
        <v>117830.8515625</v>
      </c>
      <c r="M228" s="29">
        <f t="shared" si="37"/>
        <v>16832.978794642859</v>
      </c>
      <c r="N228" s="46">
        <f t="shared" si="38"/>
        <v>0</v>
      </c>
      <c r="O228" s="43">
        <v>390295.21875</v>
      </c>
      <c r="P228" s="43">
        <f t="shared" si="39"/>
        <v>55756.459821428572</v>
      </c>
      <c r="Q228" s="44">
        <f t="shared" si="40"/>
        <v>0</v>
      </c>
      <c r="R228" s="49">
        <v>155970.375</v>
      </c>
      <c r="S228" s="29">
        <f t="shared" si="41"/>
        <v>22281.482142857141</v>
      </c>
      <c r="T228" s="46">
        <f t="shared" si="42"/>
        <v>0</v>
      </c>
      <c r="V228" s="20">
        <f>SUMIFS(InterconnectionQueue_bySub!$AP$5:$AP$322,InterconnectionQueue_bySub!$B$5:$B$322,A228)</f>
        <v>0</v>
      </c>
      <c r="W228" s="53">
        <f>SUMIFS(InterconnectionQueue_bySub!$R$5:$R$322,InterconnectionQueue_bySub!$B$5:$B$322,A228)</f>
        <v>0</v>
      </c>
      <c r="X228" s="22">
        <f t="shared" si="43"/>
        <v>1</v>
      </c>
      <c r="Y228" s="35"/>
    </row>
    <row r="229" spans="1:25" hidden="1" x14ac:dyDescent="0.35">
      <c r="A229" t="s">
        <v>244</v>
      </c>
      <c r="B229">
        <v>230</v>
      </c>
      <c r="C229" t="s">
        <v>398</v>
      </c>
      <c r="D229" t="s">
        <v>216</v>
      </c>
      <c r="E229">
        <f>SUMIFS('Solar&amp;Battery'!$AA$5:$AA$332,'Solar&amp;Battery'!$B$5:$B$332,A229)</f>
        <v>0</v>
      </c>
      <c r="F229" s="49">
        <v>30621.908203125</v>
      </c>
      <c r="G229" s="29">
        <f t="shared" si="33"/>
        <v>4374.5583147321431</v>
      </c>
      <c r="H229" s="46">
        <f t="shared" si="34"/>
        <v>0</v>
      </c>
      <c r="I229" s="43">
        <v>104421.4375</v>
      </c>
      <c r="J229" s="43">
        <f t="shared" si="35"/>
        <v>14917.348214285714</v>
      </c>
      <c r="K229" s="44">
        <f t="shared" si="36"/>
        <v>0</v>
      </c>
      <c r="L229" s="49">
        <v>34200.41015625</v>
      </c>
      <c r="M229" s="29">
        <f t="shared" si="37"/>
        <v>4885.7728794642853</v>
      </c>
      <c r="N229" s="46">
        <f t="shared" si="38"/>
        <v>0</v>
      </c>
      <c r="O229" s="43">
        <v>201609.265625</v>
      </c>
      <c r="P229" s="43">
        <f t="shared" si="39"/>
        <v>28801.323660714286</v>
      </c>
      <c r="Q229" s="44">
        <f t="shared" si="40"/>
        <v>0</v>
      </c>
      <c r="R229" s="49">
        <v>50960.32421875</v>
      </c>
      <c r="S229" s="29">
        <f t="shared" si="41"/>
        <v>7280.0463169642853</v>
      </c>
      <c r="T229" s="46">
        <f t="shared" si="42"/>
        <v>0</v>
      </c>
      <c r="V229" s="20">
        <f>SUMIFS(InterconnectionQueue_bySub!$AP$5:$AP$322,InterconnectionQueue_bySub!$B$5:$B$322,A229)</f>
        <v>0</v>
      </c>
      <c r="W229" s="53">
        <f>SUMIFS(InterconnectionQueue_bySub!$R$5:$R$322,InterconnectionQueue_bySub!$B$5:$B$322,A229)</f>
        <v>0</v>
      </c>
      <c r="X229" s="22">
        <f t="shared" si="43"/>
        <v>1</v>
      </c>
      <c r="Y229" s="35"/>
    </row>
    <row r="230" spans="1:25" hidden="1" x14ac:dyDescent="0.35">
      <c r="A230" t="s">
        <v>28</v>
      </c>
      <c r="B230">
        <v>230</v>
      </c>
      <c r="C230" t="s">
        <v>400</v>
      </c>
      <c r="D230" t="s">
        <v>22</v>
      </c>
      <c r="E230">
        <f>SUMIFS('Solar&amp;Battery'!$AA$5:$AA$332,'Solar&amp;Battery'!$B$5:$B$332,A230)</f>
        <v>0</v>
      </c>
      <c r="F230" s="49">
        <v>1016.897277832031</v>
      </c>
      <c r="G230" s="29">
        <f t="shared" si="33"/>
        <v>145.27103969029014</v>
      </c>
      <c r="H230" s="46">
        <f t="shared" si="34"/>
        <v>0</v>
      </c>
      <c r="I230" s="43">
        <v>5413.62646484375</v>
      </c>
      <c r="J230" s="43">
        <f t="shared" si="35"/>
        <v>773.37520926339289</v>
      </c>
      <c r="K230" s="44">
        <f t="shared" si="36"/>
        <v>0</v>
      </c>
      <c r="L230" s="49">
        <v>1094.735229492188</v>
      </c>
      <c r="M230" s="29">
        <f t="shared" si="37"/>
        <v>156.39074707031256</v>
      </c>
      <c r="N230" s="46">
        <f t="shared" si="38"/>
        <v>0</v>
      </c>
      <c r="O230" s="43">
        <v>14920.349609375</v>
      </c>
      <c r="P230" s="43">
        <f t="shared" si="39"/>
        <v>2131.478515625</v>
      </c>
      <c r="Q230" s="44">
        <f t="shared" si="40"/>
        <v>0</v>
      </c>
      <c r="R230" s="49">
        <v>2077.580810546875</v>
      </c>
      <c r="S230" s="29">
        <f t="shared" si="41"/>
        <v>296.79725864955356</v>
      </c>
      <c r="T230" s="46">
        <f t="shared" si="42"/>
        <v>0</v>
      </c>
      <c r="V230" s="20">
        <f>SUMIFS(InterconnectionQueue_bySub!$AP$5:$AP$322,InterconnectionQueue_bySub!$B$5:$B$322,A230)</f>
        <v>0</v>
      </c>
      <c r="W230" s="53">
        <f>SUMIFS(InterconnectionQueue_bySub!$R$5:$R$322,InterconnectionQueue_bySub!$B$5:$B$322,A230)</f>
        <v>0</v>
      </c>
      <c r="X230" s="22">
        <f t="shared" si="43"/>
        <v>1</v>
      </c>
      <c r="Y230" s="35"/>
    </row>
    <row r="231" spans="1:25" x14ac:dyDescent="0.35">
      <c r="A231" t="s">
        <v>197</v>
      </c>
      <c r="B231">
        <v>230</v>
      </c>
      <c r="C231" s="34" t="s">
        <v>434</v>
      </c>
      <c r="D231" t="s">
        <v>111</v>
      </c>
      <c r="E231" s="34">
        <f>SUMIFS('Solar&amp;Battery'!$AA$5:$AA$332,'Solar&amp;Battery'!$B$5:$B$332,A231)+SUMIFS('Solar&amp;Battery'!$AA$5:$AA$332,'Solar&amp;Battery'!$B$5:$B$332,"Manning")</f>
        <v>2517</v>
      </c>
      <c r="F231" s="49">
        <v>32012.583984375</v>
      </c>
      <c r="G231" s="29">
        <f t="shared" si="33"/>
        <v>4573.2262834821431</v>
      </c>
      <c r="H231" s="46">
        <f t="shared" si="34"/>
        <v>0.55037731438985504</v>
      </c>
      <c r="I231" s="43">
        <v>163087.25</v>
      </c>
      <c r="J231" s="43">
        <f t="shared" si="35"/>
        <v>23298.178571428572</v>
      </c>
      <c r="K231" s="44">
        <f t="shared" si="36"/>
        <v>0.10803419641940126</v>
      </c>
      <c r="L231" s="49">
        <v>95280.171875</v>
      </c>
      <c r="M231" s="29">
        <f t="shared" si="37"/>
        <v>13611.453125</v>
      </c>
      <c r="N231" s="46">
        <f t="shared" si="38"/>
        <v>0.18491780244807624</v>
      </c>
      <c r="O231" s="43">
        <v>362628.65625</v>
      </c>
      <c r="P231" s="43">
        <f t="shared" si="39"/>
        <v>51804.09375</v>
      </c>
      <c r="Q231" s="44">
        <f t="shared" si="40"/>
        <v>4.8586893772270649E-2</v>
      </c>
      <c r="R231" s="49">
        <v>158492.703125</v>
      </c>
      <c r="S231" s="29">
        <f t="shared" si="41"/>
        <v>22641.814732142859</v>
      </c>
      <c r="T231" s="46">
        <f t="shared" si="42"/>
        <v>0.11116600103731115</v>
      </c>
      <c r="V231" s="20">
        <f>SUMIFS(InterconnectionQueue_bySub!$AP$5:$AP$322,InterconnectionQueue_bySub!$B$5:$B$322,A231)</f>
        <v>0</v>
      </c>
      <c r="W231" s="53">
        <f>SUMIFS(InterconnectionQueue_bySub!$R$5:$R$322,InterconnectionQueue_bySub!$B$5:$B$322,A231)</f>
        <v>0</v>
      </c>
      <c r="X231" s="22">
        <f t="shared" si="43"/>
        <v>1</v>
      </c>
      <c r="Y231" s="35"/>
    </row>
    <row r="232" spans="1:25" hidden="1" x14ac:dyDescent="0.35">
      <c r="A232" t="s">
        <v>167</v>
      </c>
      <c r="B232">
        <v>230</v>
      </c>
      <c r="C232" t="s">
        <v>430</v>
      </c>
      <c r="D232" t="s">
        <v>431</v>
      </c>
      <c r="E232">
        <f>SUMIFS('Solar&amp;Battery'!$AA$5:$AA$332,'Solar&amp;Battery'!$B$5:$B$332,A232)</f>
        <v>0</v>
      </c>
      <c r="F232" s="49"/>
      <c r="G232" s="29">
        <f t="shared" si="33"/>
        <v>0</v>
      </c>
      <c r="H232" s="46" t="e">
        <f t="shared" si="34"/>
        <v>#DIV/0!</v>
      </c>
      <c r="I232" s="43"/>
      <c r="J232" s="43">
        <f t="shared" si="35"/>
        <v>0</v>
      </c>
      <c r="K232" s="44" t="e">
        <f t="shared" si="36"/>
        <v>#DIV/0!</v>
      </c>
      <c r="L232" s="49"/>
      <c r="M232" s="29">
        <f t="shared" si="37"/>
        <v>0</v>
      </c>
      <c r="N232" s="46" t="e">
        <f t="shared" si="38"/>
        <v>#DIV/0!</v>
      </c>
      <c r="O232" s="43"/>
      <c r="P232" s="43">
        <f t="shared" si="39"/>
        <v>0</v>
      </c>
      <c r="Q232" s="44" t="e">
        <f t="shared" si="40"/>
        <v>#DIV/0!</v>
      </c>
      <c r="R232" s="49"/>
      <c r="S232" s="29">
        <f t="shared" si="41"/>
        <v>0</v>
      </c>
      <c r="T232" s="46" t="e">
        <f t="shared" si="42"/>
        <v>#DIV/0!</v>
      </c>
      <c r="V232" s="20">
        <f>SUMIFS(InterconnectionQueue_bySub!$AP$5:$AP$322,InterconnectionQueue_bySub!$B$5:$B$322,A232)</f>
        <v>0</v>
      </c>
      <c r="W232" s="53">
        <f>SUMIFS(InterconnectionQueue_bySub!$R$5:$R$322,InterconnectionQueue_bySub!$B$5:$B$322,A232)</f>
        <v>0</v>
      </c>
      <c r="X232" s="22">
        <f t="shared" si="43"/>
        <v>1</v>
      </c>
      <c r="Y232" s="35"/>
    </row>
    <row r="233" spans="1:25" hidden="1" x14ac:dyDescent="0.35">
      <c r="A233" t="s">
        <v>158</v>
      </c>
      <c r="B233">
        <v>115</v>
      </c>
      <c r="C233" t="s">
        <v>398</v>
      </c>
      <c r="D233" t="s">
        <v>111</v>
      </c>
      <c r="E233">
        <f>SUMIFS('Solar&amp;Battery'!$AA$5:$AA$332,'Solar&amp;Battery'!$B$5:$B$332,A233)</f>
        <v>0</v>
      </c>
      <c r="F233" s="49">
        <v>33481.55078125</v>
      </c>
      <c r="G233" s="29">
        <f t="shared" si="33"/>
        <v>4783.0786830357147</v>
      </c>
      <c r="H233" s="46">
        <f t="shared" si="34"/>
        <v>0</v>
      </c>
      <c r="I233" s="43">
        <v>175995.390625</v>
      </c>
      <c r="J233" s="43">
        <f t="shared" si="35"/>
        <v>25142.198660714286</v>
      </c>
      <c r="K233" s="44">
        <f t="shared" si="36"/>
        <v>0</v>
      </c>
      <c r="L233" s="49">
        <v>50965.12109375</v>
      </c>
      <c r="M233" s="29">
        <f t="shared" si="37"/>
        <v>7280.7315848214284</v>
      </c>
      <c r="N233" s="46">
        <f t="shared" si="38"/>
        <v>0</v>
      </c>
      <c r="O233" s="43">
        <v>331821.4375</v>
      </c>
      <c r="P233" s="43">
        <f t="shared" si="39"/>
        <v>47403.0625</v>
      </c>
      <c r="Q233" s="44">
        <f t="shared" si="40"/>
        <v>0</v>
      </c>
      <c r="R233" s="49">
        <v>93333.3515625</v>
      </c>
      <c r="S233" s="29">
        <f t="shared" si="41"/>
        <v>13333.3359375</v>
      </c>
      <c r="T233" s="46">
        <f t="shared" si="42"/>
        <v>0</v>
      </c>
      <c r="V233" s="20">
        <f>SUMIFS(InterconnectionQueue_bySub!$AP$5:$AP$322,InterconnectionQueue_bySub!$B$5:$B$322,A233)</f>
        <v>0</v>
      </c>
      <c r="W233" s="53">
        <f>SUMIFS(InterconnectionQueue_bySub!$R$5:$R$322,InterconnectionQueue_bySub!$B$5:$B$322,A233)</f>
        <v>0</v>
      </c>
      <c r="X233" s="22">
        <f t="shared" si="43"/>
        <v>1</v>
      </c>
      <c r="Y233" s="35"/>
    </row>
    <row r="234" spans="1:25" x14ac:dyDescent="0.35">
      <c r="A234" t="s">
        <v>408</v>
      </c>
      <c r="B234">
        <v>230</v>
      </c>
      <c r="C234" t="s">
        <v>403</v>
      </c>
      <c r="D234" t="s">
        <v>25</v>
      </c>
      <c r="E234">
        <f>SUMIFS('Solar&amp;Battery'!$AA$5:$AA$332,'Solar&amp;Battery'!$B$5:$B$332,A234)</f>
        <v>500</v>
      </c>
      <c r="F234" s="49">
        <v>31134.630859375</v>
      </c>
      <c r="G234" s="29">
        <f t="shared" si="33"/>
        <v>4447.8044084821431</v>
      </c>
      <c r="H234" s="46">
        <f t="shared" si="34"/>
        <v>0.11241501515814853</v>
      </c>
      <c r="I234" s="43">
        <v>120776.65625</v>
      </c>
      <c r="J234" s="43">
        <f t="shared" si="35"/>
        <v>17253.808035714286</v>
      </c>
      <c r="K234" s="44">
        <f t="shared" si="36"/>
        <v>2.8979109942861993E-2</v>
      </c>
      <c r="L234" s="49">
        <v>48706.22265625</v>
      </c>
      <c r="M234" s="29">
        <f t="shared" si="37"/>
        <v>6958.0318080357147</v>
      </c>
      <c r="N234" s="46">
        <f t="shared" si="38"/>
        <v>7.1859401306926821E-2</v>
      </c>
      <c r="O234" s="43">
        <v>206887.5625</v>
      </c>
      <c r="P234" s="43">
        <f t="shared" si="39"/>
        <v>29555.366071428572</v>
      </c>
      <c r="Q234" s="44">
        <f t="shared" si="40"/>
        <v>1.6917401692525619E-2</v>
      </c>
      <c r="R234" s="49">
        <v>75703.1328125</v>
      </c>
      <c r="S234" s="29">
        <f t="shared" si="41"/>
        <v>10814.733258928571</v>
      </c>
      <c r="T234" s="46">
        <f t="shared" si="42"/>
        <v>4.6233225362928246E-2</v>
      </c>
      <c r="V234" s="20">
        <f>SUMIFS(InterconnectionQueue_bySub!$AP$5:$AP$322,InterconnectionQueue_bySub!$B$5:$B$322,A234)</f>
        <v>0</v>
      </c>
      <c r="W234" s="53">
        <f>SUMIFS(InterconnectionQueue_bySub!$R$5:$R$322,InterconnectionQueue_bySub!$B$5:$B$322,A234)</f>
        <v>0</v>
      </c>
      <c r="X234" s="22">
        <f t="shared" si="43"/>
        <v>1</v>
      </c>
      <c r="Y234" s="35"/>
    </row>
    <row r="235" spans="1:25" hidden="1" x14ac:dyDescent="0.35">
      <c r="A235" t="s">
        <v>212</v>
      </c>
      <c r="B235">
        <v>230</v>
      </c>
      <c r="C235" t="s">
        <v>398</v>
      </c>
      <c r="D235" t="s">
        <v>111</v>
      </c>
      <c r="E235">
        <f>SUMIFS('Solar&amp;Battery'!$AA$5:$AA$332,'Solar&amp;Battery'!$B$5:$B$332,A235)</f>
        <v>0</v>
      </c>
      <c r="F235" s="49">
        <v>18922.6953125</v>
      </c>
      <c r="G235" s="29">
        <f t="shared" si="33"/>
        <v>2703.2421875</v>
      </c>
      <c r="H235" s="46">
        <f t="shared" si="34"/>
        <v>0</v>
      </c>
      <c r="I235" s="43">
        <v>101149.2734375</v>
      </c>
      <c r="J235" s="43">
        <f t="shared" si="35"/>
        <v>14449.896205357143</v>
      </c>
      <c r="K235" s="44">
        <f t="shared" si="36"/>
        <v>0</v>
      </c>
      <c r="L235" s="49">
        <v>25169.634765625</v>
      </c>
      <c r="M235" s="29">
        <f t="shared" si="37"/>
        <v>3595.662109375</v>
      </c>
      <c r="N235" s="46">
        <f t="shared" si="38"/>
        <v>0</v>
      </c>
      <c r="O235" s="43">
        <v>228306.46875</v>
      </c>
      <c r="P235" s="43">
        <f t="shared" si="39"/>
        <v>32615.209821428572</v>
      </c>
      <c r="Q235" s="44">
        <f t="shared" si="40"/>
        <v>0</v>
      </c>
      <c r="R235" s="49">
        <v>43244.1171875</v>
      </c>
      <c r="S235" s="29">
        <f t="shared" si="41"/>
        <v>6177.7310267857147</v>
      </c>
      <c r="T235" s="46">
        <f t="shared" si="42"/>
        <v>0</v>
      </c>
      <c r="V235" s="20">
        <f>SUMIFS(InterconnectionQueue_bySub!$AP$5:$AP$322,InterconnectionQueue_bySub!$B$5:$B$322,A235)</f>
        <v>0</v>
      </c>
      <c r="W235" s="53">
        <f>SUMIFS(InterconnectionQueue_bySub!$R$5:$R$322,InterconnectionQueue_bySub!$B$5:$B$322,A235)</f>
        <v>0</v>
      </c>
      <c r="X235" s="22">
        <f t="shared" si="43"/>
        <v>1</v>
      </c>
      <c r="Y235" s="35"/>
    </row>
    <row r="236" spans="1:25" x14ac:dyDescent="0.35">
      <c r="A236" t="s">
        <v>237</v>
      </c>
      <c r="B236">
        <v>230</v>
      </c>
      <c r="C236" t="s">
        <v>398</v>
      </c>
      <c r="D236" t="s">
        <v>216</v>
      </c>
      <c r="E236">
        <f>SUMIFS('Solar&amp;Battery'!$AA$5:$AA$332,'Solar&amp;Battery'!$B$5:$B$332,A236)</f>
        <v>200</v>
      </c>
      <c r="F236" s="49">
        <v>6956.74658203125</v>
      </c>
      <c r="G236" s="29">
        <f t="shared" si="33"/>
        <v>993.82094029017856</v>
      </c>
      <c r="H236" s="46">
        <f t="shared" si="34"/>
        <v>0.20124349557537341</v>
      </c>
      <c r="I236" s="43">
        <v>110306.046875</v>
      </c>
      <c r="J236" s="43">
        <f t="shared" si="35"/>
        <v>15758.006696428571</v>
      </c>
      <c r="K236" s="44">
        <f t="shared" si="36"/>
        <v>1.2691960592028968E-2</v>
      </c>
      <c r="L236" s="49">
        <v>27554.66796875</v>
      </c>
      <c r="M236" s="29">
        <f t="shared" si="37"/>
        <v>3936.3811383928573</v>
      </c>
      <c r="N236" s="46">
        <f t="shared" si="38"/>
        <v>5.0808088182653942E-2</v>
      </c>
      <c r="O236" s="43">
        <v>300699.21875</v>
      </c>
      <c r="P236" s="43">
        <f t="shared" si="39"/>
        <v>42957.03125</v>
      </c>
      <c r="Q236" s="44">
        <f t="shared" si="40"/>
        <v>4.6558152223333633E-3</v>
      </c>
      <c r="R236" s="49">
        <v>67203.765625</v>
      </c>
      <c r="S236" s="29">
        <f t="shared" si="41"/>
        <v>9600.5379464285706</v>
      </c>
      <c r="T236" s="46">
        <f t="shared" si="42"/>
        <v>2.0832165980282449E-2</v>
      </c>
      <c r="V236" s="20">
        <f>SUMIFS(InterconnectionQueue_bySub!$AP$5:$AP$322,InterconnectionQueue_bySub!$B$5:$B$322,A236)</f>
        <v>0</v>
      </c>
      <c r="W236" s="53">
        <f>SUMIFS(InterconnectionQueue_bySub!$R$5:$R$322,InterconnectionQueue_bySub!$B$5:$B$322,A236)</f>
        <v>0</v>
      </c>
      <c r="X236" s="22">
        <f t="shared" si="43"/>
        <v>1</v>
      </c>
      <c r="Y236" s="35"/>
    </row>
    <row r="237" spans="1:25" hidden="1" x14ac:dyDescent="0.35">
      <c r="A237" t="s">
        <v>139</v>
      </c>
      <c r="B237">
        <v>115</v>
      </c>
      <c r="C237" t="s">
        <v>399</v>
      </c>
      <c r="D237" t="s">
        <v>102</v>
      </c>
      <c r="E237">
        <f>SUMIFS('Solar&amp;Battery'!$AA$5:$AA$332,'Solar&amp;Battery'!$B$5:$B$332,A237)</f>
        <v>0</v>
      </c>
      <c r="F237" s="49">
        <v>1832.07080078125</v>
      </c>
      <c r="G237" s="29">
        <f t="shared" si="33"/>
        <v>261.72440011160717</v>
      </c>
      <c r="H237" s="46">
        <f t="shared" si="34"/>
        <v>0</v>
      </c>
      <c r="I237" s="43">
        <v>5161.6923828125</v>
      </c>
      <c r="J237" s="43">
        <f t="shared" si="35"/>
        <v>737.38462611607144</v>
      </c>
      <c r="K237" s="44">
        <f t="shared" si="36"/>
        <v>0</v>
      </c>
      <c r="L237" s="49">
        <v>7902.74169921875</v>
      </c>
      <c r="M237" s="29">
        <f t="shared" si="37"/>
        <v>1128.9630998883929</v>
      </c>
      <c r="N237" s="46">
        <f t="shared" si="38"/>
        <v>0</v>
      </c>
      <c r="O237" s="43">
        <v>50125.7421875</v>
      </c>
      <c r="P237" s="43">
        <f t="shared" si="39"/>
        <v>7160.8203125</v>
      </c>
      <c r="Q237" s="44">
        <f t="shared" si="40"/>
        <v>0</v>
      </c>
      <c r="R237" s="49">
        <v>30135.77734375</v>
      </c>
      <c r="S237" s="29">
        <f t="shared" si="41"/>
        <v>4305.1110491071431</v>
      </c>
      <c r="T237" s="46">
        <f t="shared" si="42"/>
        <v>0</v>
      </c>
      <c r="V237" s="20">
        <f>SUMIFS(InterconnectionQueue_bySub!$AP$5:$AP$322,InterconnectionQueue_bySub!$B$5:$B$322,A237)</f>
        <v>0</v>
      </c>
      <c r="W237" s="53">
        <f>SUMIFS(InterconnectionQueue_bySub!$R$5:$R$322,InterconnectionQueue_bySub!$B$5:$B$322,A237)</f>
        <v>0</v>
      </c>
      <c r="X237" s="22">
        <f t="shared" si="43"/>
        <v>1</v>
      </c>
      <c r="Y237" s="35"/>
    </row>
    <row r="238" spans="1:25" hidden="1" x14ac:dyDescent="0.35">
      <c r="A238" t="s">
        <v>270</v>
      </c>
      <c r="B238">
        <v>115</v>
      </c>
      <c r="C238" t="s">
        <v>398</v>
      </c>
      <c r="D238" t="s">
        <v>216</v>
      </c>
      <c r="E238">
        <f>SUMIFS('Solar&amp;Battery'!$AA$5:$AA$332,'Solar&amp;Battery'!$B$5:$B$332,A238)</f>
        <v>0</v>
      </c>
      <c r="F238" s="49">
        <v>7145.14111328125</v>
      </c>
      <c r="G238" s="29">
        <f t="shared" si="33"/>
        <v>1020.7344447544643</v>
      </c>
      <c r="H238" s="46">
        <f t="shared" si="34"/>
        <v>0</v>
      </c>
      <c r="I238" s="43">
        <v>64122.140625</v>
      </c>
      <c r="J238" s="43">
        <f t="shared" si="35"/>
        <v>9160.3058035714294</v>
      </c>
      <c r="K238" s="44">
        <f t="shared" si="36"/>
        <v>0</v>
      </c>
      <c r="L238" s="49">
        <v>24783.509765625</v>
      </c>
      <c r="M238" s="29">
        <f t="shared" si="37"/>
        <v>3540.5013950892858</v>
      </c>
      <c r="N238" s="46">
        <f t="shared" si="38"/>
        <v>0</v>
      </c>
      <c r="O238" s="43">
        <v>157841.171875</v>
      </c>
      <c r="P238" s="43">
        <f t="shared" si="39"/>
        <v>22548.738839285714</v>
      </c>
      <c r="Q238" s="44">
        <f t="shared" si="40"/>
        <v>0</v>
      </c>
      <c r="R238" s="49">
        <v>47342.3515625</v>
      </c>
      <c r="S238" s="29">
        <f t="shared" si="41"/>
        <v>6763.1930803571431</v>
      </c>
      <c r="T238" s="46">
        <f t="shared" si="42"/>
        <v>0</v>
      </c>
      <c r="V238" s="20">
        <f>SUMIFS(InterconnectionQueue_bySub!$AP$5:$AP$322,InterconnectionQueue_bySub!$B$5:$B$322,A238)</f>
        <v>0</v>
      </c>
      <c r="W238" s="53">
        <f>SUMIFS(InterconnectionQueue_bySub!$R$5:$R$322,InterconnectionQueue_bySub!$B$5:$B$322,A238)</f>
        <v>0</v>
      </c>
      <c r="X238" s="22">
        <f t="shared" si="43"/>
        <v>1</v>
      </c>
      <c r="Y238" s="35"/>
    </row>
    <row r="239" spans="1:25" hidden="1" x14ac:dyDescent="0.35">
      <c r="A239" t="s">
        <v>34</v>
      </c>
      <c r="B239">
        <v>500</v>
      </c>
      <c r="C239" t="s">
        <v>400</v>
      </c>
      <c r="D239" t="s">
        <v>22</v>
      </c>
      <c r="E239">
        <f>SUMIFS('Solar&amp;Battery'!$AA$5:$AA$332,'Solar&amp;Battery'!$B$5:$B$332,A239)</f>
        <v>0</v>
      </c>
      <c r="F239" s="49">
        <v>5468.92919921875</v>
      </c>
      <c r="G239" s="29">
        <f t="shared" si="33"/>
        <v>781.27559988839289</v>
      </c>
      <c r="H239" s="46">
        <f t="shared" si="34"/>
        <v>0</v>
      </c>
      <c r="I239" s="43">
        <v>77055.3359375</v>
      </c>
      <c r="J239" s="43">
        <f t="shared" si="35"/>
        <v>11007.905133928571</v>
      </c>
      <c r="K239" s="44">
        <f t="shared" si="36"/>
        <v>0</v>
      </c>
      <c r="L239" s="49">
        <v>8296.9501953125</v>
      </c>
      <c r="M239" s="29">
        <f t="shared" si="37"/>
        <v>1185.2785993303571</v>
      </c>
      <c r="N239" s="46">
        <f t="shared" si="38"/>
        <v>0</v>
      </c>
      <c r="O239" s="43">
        <v>151061.8125</v>
      </c>
      <c r="P239" s="43">
        <f t="shared" si="39"/>
        <v>21580.258928571428</v>
      </c>
      <c r="Q239" s="44">
        <f t="shared" si="40"/>
        <v>0</v>
      </c>
      <c r="R239" s="49">
        <v>20702.33984375</v>
      </c>
      <c r="S239" s="29">
        <f t="shared" si="41"/>
        <v>2957.4771205357142</v>
      </c>
      <c r="T239" s="46">
        <f t="shared" si="42"/>
        <v>0</v>
      </c>
      <c r="V239" s="20">
        <f>SUMIFS(InterconnectionQueue_bySub!$AP$5:$AP$322,InterconnectionQueue_bySub!$B$5:$B$322,A239)</f>
        <v>0</v>
      </c>
      <c r="W239" s="53">
        <f>SUMIFS(InterconnectionQueue_bySub!$R$5:$R$322,InterconnectionQueue_bySub!$B$5:$B$322,A239)</f>
        <v>0</v>
      </c>
      <c r="X239" s="22">
        <f t="shared" si="43"/>
        <v>1</v>
      </c>
      <c r="Y239" s="35"/>
    </row>
    <row r="240" spans="1:25" hidden="1" x14ac:dyDescent="0.35">
      <c r="A240" t="s">
        <v>193</v>
      </c>
      <c r="B240">
        <v>115</v>
      </c>
      <c r="C240" t="s">
        <v>398</v>
      </c>
      <c r="D240" t="s">
        <v>111</v>
      </c>
      <c r="E240">
        <f>SUMIFS('Solar&amp;Battery'!$AA$5:$AA$332,'Solar&amp;Battery'!$B$5:$B$332,A240)</f>
        <v>0</v>
      </c>
      <c r="F240" s="49">
        <v>34701.0859375</v>
      </c>
      <c r="G240" s="29">
        <f t="shared" si="33"/>
        <v>4957.2979910714284</v>
      </c>
      <c r="H240" s="46">
        <f t="shared" si="34"/>
        <v>0</v>
      </c>
      <c r="I240" s="43">
        <v>148588.265625</v>
      </c>
      <c r="J240" s="43">
        <f t="shared" si="35"/>
        <v>21226.895089285714</v>
      </c>
      <c r="K240" s="44">
        <f t="shared" si="36"/>
        <v>0</v>
      </c>
      <c r="L240" s="49">
        <v>61085.453125</v>
      </c>
      <c r="M240" s="29">
        <f t="shared" si="37"/>
        <v>8726.4933035714294</v>
      </c>
      <c r="N240" s="46">
        <f t="shared" si="38"/>
        <v>0</v>
      </c>
      <c r="O240" s="43">
        <v>329917.90625</v>
      </c>
      <c r="P240" s="43">
        <f t="shared" si="39"/>
        <v>47131.129464285717</v>
      </c>
      <c r="Q240" s="44">
        <f t="shared" si="40"/>
        <v>0</v>
      </c>
      <c r="R240" s="49">
        <v>115963.65625</v>
      </c>
      <c r="S240" s="29">
        <f t="shared" si="41"/>
        <v>16566.236607142859</v>
      </c>
      <c r="T240" s="46">
        <f t="shared" si="42"/>
        <v>0</v>
      </c>
      <c r="V240" s="20">
        <f>SUMIFS(InterconnectionQueue_bySub!$AP$5:$AP$322,InterconnectionQueue_bySub!$B$5:$B$322,A240)</f>
        <v>0</v>
      </c>
      <c r="W240" s="53">
        <f>SUMIFS(InterconnectionQueue_bySub!$R$5:$R$322,InterconnectionQueue_bySub!$B$5:$B$322,A240)</f>
        <v>0</v>
      </c>
      <c r="X240" s="22">
        <f t="shared" si="43"/>
        <v>1</v>
      </c>
      <c r="Y240" s="35"/>
    </row>
    <row r="241" spans="1:25" x14ac:dyDescent="0.35">
      <c r="A241" t="s">
        <v>413</v>
      </c>
      <c r="B241">
        <v>230</v>
      </c>
      <c r="C241" t="s">
        <v>400</v>
      </c>
      <c r="D241" t="s">
        <v>22</v>
      </c>
      <c r="E241">
        <f>SUMIFS('Solar&amp;Battery'!$AA$5:$AA$332,'Solar&amp;Battery'!$B$5:$B$332,A241)</f>
        <v>300</v>
      </c>
      <c r="F241" s="49">
        <v>468.17880249023438</v>
      </c>
      <c r="G241" s="29">
        <f t="shared" si="33"/>
        <v>66.882686070033486</v>
      </c>
      <c r="H241" s="46">
        <f t="shared" si="34"/>
        <v>4.485465785358369</v>
      </c>
      <c r="I241" s="43">
        <v>22328.65625</v>
      </c>
      <c r="J241" s="43">
        <f t="shared" si="35"/>
        <v>3189.8080357142858</v>
      </c>
      <c r="K241" s="44">
        <f t="shared" si="36"/>
        <v>9.4049546756760152E-2</v>
      </c>
      <c r="L241" s="49">
        <v>4434.52099609375</v>
      </c>
      <c r="M241" s="29">
        <f t="shared" si="37"/>
        <v>633.50299944196433</v>
      </c>
      <c r="N241" s="46">
        <f t="shared" si="38"/>
        <v>0.47355734742260397</v>
      </c>
      <c r="O241" s="43">
        <v>49901.47265625</v>
      </c>
      <c r="P241" s="43">
        <f t="shared" si="39"/>
        <v>7128.7818080357147</v>
      </c>
      <c r="Q241" s="44">
        <f t="shared" si="40"/>
        <v>4.2082926379067125E-2</v>
      </c>
      <c r="R241" s="49">
        <v>14657.361328125</v>
      </c>
      <c r="S241" s="29">
        <f t="shared" si="41"/>
        <v>2093.9087611607142</v>
      </c>
      <c r="T241" s="46">
        <f t="shared" si="42"/>
        <v>0.14327271826003599</v>
      </c>
      <c r="V241" s="20">
        <f>SUMIFS(InterconnectionQueue_bySub!$AP$5:$AP$322,InterconnectionQueue_bySub!$B$5:$B$322,A241)</f>
        <v>0</v>
      </c>
      <c r="W241" s="53">
        <f>SUMIFS(InterconnectionQueue_bySub!$R$5:$R$322,InterconnectionQueue_bySub!$B$5:$B$322,A241)</f>
        <v>0</v>
      </c>
      <c r="X241" s="22">
        <f t="shared" si="43"/>
        <v>1</v>
      </c>
      <c r="Y241" s="35"/>
    </row>
    <row r="242" spans="1:25" hidden="1" x14ac:dyDescent="0.35">
      <c r="A242" t="s">
        <v>99</v>
      </c>
      <c r="B242">
        <v>230</v>
      </c>
      <c r="C242" t="s">
        <v>399</v>
      </c>
      <c r="D242" t="s">
        <v>46</v>
      </c>
      <c r="E242">
        <f>SUMIFS('Solar&amp;Battery'!$AA$5:$AA$332,'Solar&amp;Battery'!$B$5:$B$332,A242)</f>
        <v>0</v>
      </c>
      <c r="F242" s="49">
        <v>3082.157470703125</v>
      </c>
      <c r="G242" s="29">
        <f t="shared" si="33"/>
        <v>440.30821010044644</v>
      </c>
      <c r="H242" s="46">
        <f t="shared" si="34"/>
        <v>0</v>
      </c>
      <c r="I242" s="43">
        <v>16119.2265625</v>
      </c>
      <c r="J242" s="43">
        <f t="shared" si="35"/>
        <v>2302.7466517857142</v>
      </c>
      <c r="K242" s="44">
        <f t="shared" si="36"/>
        <v>0</v>
      </c>
      <c r="L242" s="49">
        <v>13185.8525390625</v>
      </c>
      <c r="M242" s="29">
        <f t="shared" si="37"/>
        <v>1883.6932198660713</v>
      </c>
      <c r="N242" s="46">
        <f t="shared" si="38"/>
        <v>0</v>
      </c>
      <c r="O242" s="43">
        <v>70275.2109375</v>
      </c>
      <c r="P242" s="43">
        <f t="shared" si="39"/>
        <v>10039.315848214286</v>
      </c>
      <c r="Q242" s="44">
        <f t="shared" si="40"/>
        <v>0</v>
      </c>
      <c r="R242" s="49">
        <v>27349.9453125</v>
      </c>
      <c r="S242" s="29">
        <f t="shared" si="41"/>
        <v>3907.1350446428573</v>
      </c>
      <c r="T242" s="46">
        <f t="shared" si="42"/>
        <v>0</v>
      </c>
      <c r="V242" s="20">
        <f>SUMIFS(InterconnectionQueue_bySub!$AP$5:$AP$322,InterconnectionQueue_bySub!$B$5:$B$322,A242)</f>
        <v>0</v>
      </c>
      <c r="W242" s="53">
        <f>SUMIFS(InterconnectionQueue_bySub!$R$5:$R$322,InterconnectionQueue_bySub!$B$5:$B$322,A242)</f>
        <v>0</v>
      </c>
      <c r="X242" s="22">
        <f t="shared" si="43"/>
        <v>1</v>
      </c>
      <c r="Y242" s="35"/>
    </row>
    <row r="243" spans="1:25" x14ac:dyDescent="0.35">
      <c r="A243" t="s">
        <v>276</v>
      </c>
      <c r="B243">
        <v>115</v>
      </c>
      <c r="C243" t="s">
        <v>398</v>
      </c>
      <c r="D243" t="s">
        <v>216</v>
      </c>
      <c r="E243">
        <f>SUMIFS('Solar&amp;Battery'!$AA$5:$AA$332,'Solar&amp;Battery'!$B$5:$B$332,A243)</f>
        <v>200</v>
      </c>
      <c r="F243" s="49">
        <v>8458.974609375</v>
      </c>
      <c r="G243" s="29">
        <f t="shared" si="33"/>
        <v>1208.4249441964287</v>
      </c>
      <c r="H243" s="46">
        <f t="shared" si="34"/>
        <v>0.16550469349422015</v>
      </c>
      <c r="I243" s="43">
        <v>115374.5234375</v>
      </c>
      <c r="J243" s="43">
        <f t="shared" si="35"/>
        <v>16482.074776785714</v>
      </c>
      <c r="K243" s="44">
        <f t="shared" si="36"/>
        <v>1.2134394650465445E-2</v>
      </c>
      <c r="L243" s="49">
        <v>26421.43359375</v>
      </c>
      <c r="M243" s="29">
        <f t="shared" si="37"/>
        <v>3774.4905133928573</v>
      </c>
      <c r="N243" s="46">
        <f t="shared" si="38"/>
        <v>5.2987283791110049E-2</v>
      </c>
      <c r="O243" s="43">
        <v>266975.34375</v>
      </c>
      <c r="P243" s="43">
        <f t="shared" si="39"/>
        <v>38139.334821428572</v>
      </c>
      <c r="Q243" s="44">
        <f t="shared" si="40"/>
        <v>5.243929946246206E-3</v>
      </c>
      <c r="R243" s="49">
        <v>33670.80859375</v>
      </c>
      <c r="S243" s="29">
        <f t="shared" si="41"/>
        <v>4810.1155133928569</v>
      </c>
      <c r="T243" s="46">
        <f t="shared" si="42"/>
        <v>4.1579043048579151E-2</v>
      </c>
      <c r="V243" s="20">
        <f>SUMIFS(InterconnectionQueue_bySub!$AP$5:$AP$322,InterconnectionQueue_bySub!$B$5:$B$322,A243)</f>
        <v>0</v>
      </c>
      <c r="W243" s="53">
        <f>SUMIFS(InterconnectionQueue_bySub!$R$5:$R$322,InterconnectionQueue_bySub!$B$5:$B$322,A243)</f>
        <v>225</v>
      </c>
      <c r="X243" s="22">
        <f t="shared" si="43"/>
        <v>2</v>
      </c>
      <c r="Y243" s="35"/>
    </row>
    <row r="244" spans="1:25" x14ac:dyDescent="0.35">
      <c r="A244" t="s">
        <v>146</v>
      </c>
      <c r="B244">
        <v>115</v>
      </c>
      <c r="C244" t="s">
        <v>398</v>
      </c>
      <c r="D244" t="s">
        <v>111</v>
      </c>
      <c r="E244">
        <f>SUMIFS('Solar&amp;Battery'!$AA$5:$AA$332,'Solar&amp;Battery'!$B$5:$B$332,A244)</f>
        <v>500</v>
      </c>
      <c r="F244" s="49">
        <v>14938.814453125</v>
      </c>
      <c r="G244" s="29">
        <f t="shared" si="33"/>
        <v>2134.1163504464284</v>
      </c>
      <c r="H244" s="46">
        <f t="shared" si="34"/>
        <v>0.23428900673358635</v>
      </c>
      <c r="I244" s="43">
        <v>113907.140625</v>
      </c>
      <c r="J244" s="43">
        <f t="shared" si="35"/>
        <v>16272.448660714286</v>
      </c>
      <c r="K244" s="44">
        <f t="shared" si="36"/>
        <v>3.0726783069048705E-2</v>
      </c>
      <c r="L244" s="49">
        <v>49207.921875</v>
      </c>
      <c r="M244" s="29">
        <f t="shared" si="37"/>
        <v>7029.703125</v>
      </c>
      <c r="N244" s="46">
        <f t="shared" si="38"/>
        <v>7.1126758998090692E-2</v>
      </c>
      <c r="O244" s="43">
        <v>303958.84375</v>
      </c>
      <c r="P244" s="43">
        <f t="shared" si="39"/>
        <v>43422.691964285717</v>
      </c>
      <c r="Q244" s="44">
        <f t="shared" si="40"/>
        <v>1.1514716784745631E-2</v>
      </c>
      <c r="R244" s="49">
        <v>94999.78125</v>
      </c>
      <c r="S244" s="29">
        <f t="shared" si="41"/>
        <v>13571.397321428571</v>
      </c>
      <c r="T244" s="46">
        <f t="shared" si="42"/>
        <v>3.6842190097148252E-2</v>
      </c>
      <c r="V244" s="20">
        <f>SUMIFS(InterconnectionQueue_bySub!$AP$5:$AP$322,InterconnectionQueue_bySub!$B$5:$B$322,A244)</f>
        <v>0</v>
      </c>
      <c r="W244" s="53">
        <f>SUMIFS(InterconnectionQueue_bySub!$R$5:$R$322,InterconnectionQueue_bySub!$B$5:$B$322,A244)</f>
        <v>0</v>
      </c>
      <c r="X244" s="22">
        <f t="shared" si="43"/>
        <v>1</v>
      </c>
      <c r="Y244" s="35"/>
    </row>
    <row r="245" spans="1:25" hidden="1" x14ac:dyDescent="0.35">
      <c r="A245" t="s">
        <v>48</v>
      </c>
      <c r="B245">
        <v>230</v>
      </c>
      <c r="C245" t="s">
        <v>400</v>
      </c>
      <c r="D245" t="s">
        <v>46</v>
      </c>
      <c r="E245">
        <f>SUMIFS('Solar&amp;Battery'!$AA$5:$AA$332,'Solar&amp;Battery'!$B$5:$B$332,A245)</f>
        <v>0</v>
      </c>
      <c r="F245" s="49">
        <v>1051.264770507812</v>
      </c>
      <c r="G245" s="29">
        <f t="shared" si="33"/>
        <v>150.180681501116</v>
      </c>
      <c r="H245" s="46">
        <f t="shared" si="34"/>
        <v>0</v>
      </c>
      <c r="I245" s="43">
        <v>14107.5908203125</v>
      </c>
      <c r="J245" s="43">
        <f t="shared" si="35"/>
        <v>2015.3701171875</v>
      </c>
      <c r="K245" s="44">
        <f t="shared" si="36"/>
        <v>0</v>
      </c>
      <c r="L245" s="49">
        <v>1136.3837890625</v>
      </c>
      <c r="M245" s="29">
        <f t="shared" si="37"/>
        <v>162.34054129464286</v>
      </c>
      <c r="N245" s="46">
        <f t="shared" si="38"/>
        <v>0</v>
      </c>
      <c r="O245" s="43">
        <v>28793.953125</v>
      </c>
      <c r="P245" s="43">
        <f t="shared" si="39"/>
        <v>4113.421875</v>
      </c>
      <c r="Q245" s="44">
        <f t="shared" si="40"/>
        <v>0</v>
      </c>
      <c r="R245" s="49">
        <v>5968.21044921875</v>
      </c>
      <c r="S245" s="29">
        <f t="shared" si="41"/>
        <v>852.60149274553567</v>
      </c>
      <c r="T245" s="46">
        <f t="shared" si="42"/>
        <v>0</v>
      </c>
      <c r="V245" s="20">
        <f>SUMIFS(InterconnectionQueue_bySub!$AP$5:$AP$322,InterconnectionQueue_bySub!$B$5:$B$322,A245)</f>
        <v>0</v>
      </c>
      <c r="W245" s="53">
        <f>SUMIFS(InterconnectionQueue_bySub!$R$5:$R$322,InterconnectionQueue_bySub!$B$5:$B$322,A245)</f>
        <v>0</v>
      </c>
      <c r="X245" s="22">
        <f t="shared" si="43"/>
        <v>1</v>
      </c>
      <c r="Y245" s="35"/>
    </row>
    <row r="246" spans="1:25" hidden="1" x14ac:dyDescent="0.35">
      <c r="A246" t="s">
        <v>227</v>
      </c>
      <c r="B246">
        <v>115</v>
      </c>
      <c r="C246" t="s">
        <v>398</v>
      </c>
      <c r="D246" t="s">
        <v>111</v>
      </c>
      <c r="E246">
        <f>SUMIFS('Solar&amp;Battery'!$AA$5:$AA$332,'Solar&amp;Battery'!$B$5:$B$332,A246)</f>
        <v>0</v>
      </c>
      <c r="F246" s="49">
        <v>26606.5</v>
      </c>
      <c r="G246" s="29">
        <f t="shared" si="33"/>
        <v>3800.9285714285716</v>
      </c>
      <c r="H246" s="46">
        <f t="shared" si="34"/>
        <v>0</v>
      </c>
      <c r="I246" s="43">
        <v>133710.609375</v>
      </c>
      <c r="J246" s="43">
        <f t="shared" si="35"/>
        <v>19101.515625</v>
      </c>
      <c r="K246" s="44">
        <f t="shared" si="36"/>
        <v>0</v>
      </c>
      <c r="L246" s="49">
        <v>49318.01171875</v>
      </c>
      <c r="M246" s="29">
        <f t="shared" si="37"/>
        <v>7045.4302455357147</v>
      </c>
      <c r="N246" s="46">
        <f t="shared" si="38"/>
        <v>0</v>
      </c>
      <c r="O246" s="43">
        <v>319547.40625</v>
      </c>
      <c r="P246" s="43">
        <f t="shared" si="39"/>
        <v>45649.629464285717</v>
      </c>
      <c r="Q246" s="44">
        <f t="shared" si="40"/>
        <v>0</v>
      </c>
      <c r="R246" s="49">
        <v>86761.5546875</v>
      </c>
      <c r="S246" s="29">
        <f t="shared" si="41"/>
        <v>12394.5078125</v>
      </c>
      <c r="T246" s="46">
        <f t="shared" si="42"/>
        <v>0</v>
      </c>
      <c r="V246" s="20">
        <f>SUMIFS(InterconnectionQueue_bySub!$AP$5:$AP$322,InterconnectionQueue_bySub!$B$5:$B$322,A246)</f>
        <v>0</v>
      </c>
      <c r="W246" s="53">
        <f>SUMIFS(InterconnectionQueue_bySub!$R$5:$R$322,InterconnectionQueue_bySub!$B$5:$B$322,A246)</f>
        <v>0</v>
      </c>
      <c r="X246" s="22">
        <f t="shared" si="43"/>
        <v>1</v>
      </c>
      <c r="Y246" s="35"/>
    </row>
    <row r="247" spans="1:25" hidden="1" x14ac:dyDescent="0.35">
      <c r="A247" t="s">
        <v>141</v>
      </c>
      <c r="B247">
        <v>115</v>
      </c>
      <c r="C247" t="s">
        <v>398</v>
      </c>
      <c r="D247" t="s">
        <v>111</v>
      </c>
      <c r="E247">
        <f>SUMIFS('Solar&amp;Battery'!$AA$5:$AA$332,'Solar&amp;Battery'!$B$5:$B$332,A247)</f>
        <v>0</v>
      </c>
      <c r="F247" s="49">
        <v>15457.7421875</v>
      </c>
      <c r="G247" s="29">
        <f t="shared" si="33"/>
        <v>2208.2488839285716</v>
      </c>
      <c r="H247" s="46">
        <f t="shared" si="34"/>
        <v>0</v>
      </c>
      <c r="I247" s="43">
        <v>93947.3359375</v>
      </c>
      <c r="J247" s="43">
        <f t="shared" si="35"/>
        <v>13421.047991071429</v>
      </c>
      <c r="K247" s="44">
        <f t="shared" si="36"/>
        <v>0</v>
      </c>
      <c r="L247" s="49">
        <v>55632.671875</v>
      </c>
      <c r="M247" s="29">
        <f t="shared" si="37"/>
        <v>7947.5245535714284</v>
      </c>
      <c r="N247" s="46">
        <f t="shared" si="38"/>
        <v>0</v>
      </c>
      <c r="O247" s="43">
        <v>297308.1875</v>
      </c>
      <c r="P247" s="43">
        <f t="shared" si="39"/>
        <v>42472.598214285717</v>
      </c>
      <c r="Q247" s="44">
        <f t="shared" si="40"/>
        <v>0</v>
      </c>
      <c r="R247" s="49">
        <v>91432.796875</v>
      </c>
      <c r="S247" s="29">
        <f t="shared" si="41"/>
        <v>13061.828125</v>
      </c>
      <c r="T247" s="46">
        <f t="shared" si="42"/>
        <v>0</v>
      </c>
      <c r="V247" s="20">
        <f>SUMIFS(InterconnectionQueue_bySub!$AP$5:$AP$322,InterconnectionQueue_bySub!$B$5:$B$322,A247)</f>
        <v>0</v>
      </c>
      <c r="W247" s="53">
        <f>SUMIFS(InterconnectionQueue_bySub!$R$5:$R$322,InterconnectionQueue_bySub!$B$5:$B$322,A247)</f>
        <v>0</v>
      </c>
      <c r="X247" s="22">
        <f t="shared" si="43"/>
        <v>1</v>
      </c>
      <c r="Y247" s="35"/>
    </row>
    <row r="248" spans="1:25" x14ac:dyDescent="0.35">
      <c r="A248" t="s">
        <v>224</v>
      </c>
      <c r="B248">
        <v>500</v>
      </c>
      <c r="C248" t="s">
        <v>398</v>
      </c>
      <c r="D248" t="s">
        <v>216</v>
      </c>
      <c r="E248">
        <f>SUMIFS('Solar&amp;Battery'!$AA$5:$AA$332,'Solar&amp;Battery'!$B$5:$B$332,A248)</f>
        <v>410</v>
      </c>
      <c r="F248" s="49">
        <v>1735.434448242188</v>
      </c>
      <c r="G248" s="29">
        <f t="shared" si="33"/>
        <v>247.91920689174114</v>
      </c>
      <c r="H248" s="46">
        <f t="shared" si="34"/>
        <v>1.6537645676602808</v>
      </c>
      <c r="I248" s="43">
        <v>121639.015625</v>
      </c>
      <c r="J248" s="43">
        <f t="shared" si="35"/>
        <v>17377.002232142859</v>
      </c>
      <c r="K248" s="44">
        <f t="shared" si="36"/>
        <v>2.3594403368471024E-2</v>
      </c>
      <c r="L248" s="49">
        <v>3818.503173828125</v>
      </c>
      <c r="M248" s="29">
        <f t="shared" si="37"/>
        <v>545.50045340401789</v>
      </c>
      <c r="N248" s="46">
        <f t="shared" si="38"/>
        <v>0.75160340828596672</v>
      </c>
      <c r="O248" s="43">
        <v>268490.875</v>
      </c>
      <c r="P248" s="43">
        <f t="shared" si="39"/>
        <v>38355.839285714283</v>
      </c>
      <c r="Q248" s="44">
        <f t="shared" si="40"/>
        <v>1.0689376314930629E-2</v>
      </c>
      <c r="R248" s="49">
        <v>9522.0712890625</v>
      </c>
      <c r="S248" s="29">
        <f t="shared" si="41"/>
        <v>1360.2958984375</v>
      </c>
      <c r="T248" s="46">
        <f t="shared" si="42"/>
        <v>0.30140501082958887</v>
      </c>
      <c r="V248" s="20">
        <f>SUMIFS(InterconnectionQueue_bySub!$AP$5:$AP$322,InterconnectionQueue_bySub!$B$5:$B$322,A248)</f>
        <v>400</v>
      </c>
      <c r="W248" s="53">
        <f>SUMIFS(InterconnectionQueue_bySub!$R$5:$R$322,InterconnectionQueue_bySub!$B$5:$B$322,A248)</f>
        <v>400</v>
      </c>
      <c r="X248" s="22">
        <f t="shared" si="43"/>
        <v>1</v>
      </c>
      <c r="Y248" s="35"/>
    </row>
    <row r="249" spans="1:25" hidden="1" x14ac:dyDescent="0.35">
      <c r="A249" t="s">
        <v>131</v>
      </c>
      <c r="B249">
        <v>115</v>
      </c>
      <c r="C249" t="s">
        <v>398</v>
      </c>
      <c r="D249" t="s">
        <v>111</v>
      </c>
      <c r="E249">
        <f>SUMIFS('Solar&amp;Battery'!$AA$5:$AA$332,'Solar&amp;Battery'!$B$5:$B$332,A249)</f>
        <v>0</v>
      </c>
      <c r="F249" s="49">
        <v>10304.15625</v>
      </c>
      <c r="G249" s="29">
        <f t="shared" si="33"/>
        <v>1472.0223214285713</v>
      </c>
      <c r="H249" s="46">
        <f t="shared" si="34"/>
        <v>0</v>
      </c>
      <c r="I249" s="43">
        <v>71303.3984375</v>
      </c>
      <c r="J249" s="43">
        <f t="shared" si="35"/>
        <v>10186.199776785714</v>
      </c>
      <c r="K249" s="44">
        <f t="shared" si="36"/>
        <v>0</v>
      </c>
      <c r="L249" s="49">
        <v>27616.806640625</v>
      </c>
      <c r="M249" s="29">
        <f t="shared" si="37"/>
        <v>3945.2580915178573</v>
      </c>
      <c r="N249" s="46">
        <f t="shared" si="38"/>
        <v>0</v>
      </c>
      <c r="O249" s="43">
        <v>169288.34375</v>
      </c>
      <c r="P249" s="43">
        <f t="shared" si="39"/>
        <v>24184.049107142859</v>
      </c>
      <c r="Q249" s="44">
        <f t="shared" si="40"/>
        <v>0</v>
      </c>
      <c r="R249" s="49">
        <v>73240.171875</v>
      </c>
      <c r="S249" s="29">
        <f t="shared" si="41"/>
        <v>10462.881696428571</v>
      </c>
      <c r="T249" s="46">
        <f t="shared" si="42"/>
        <v>0</v>
      </c>
      <c r="V249" s="20">
        <f>SUMIFS(InterconnectionQueue_bySub!$AP$5:$AP$322,InterconnectionQueue_bySub!$B$5:$B$322,A249)</f>
        <v>0</v>
      </c>
      <c r="W249" s="53">
        <f>SUMIFS(InterconnectionQueue_bySub!$R$5:$R$322,InterconnectionQueue_bySub!$B$5:$B$322,A249)</f>
        <v>0</v>
      </c>
      <c r="X249" s="22">
        <f t="shared" si="43"/>
        <v>1</v>
      </c>
      <c r="Y249" s="35"/>
    </row>
    <row r="250" spans="1:25" x14ac:dyDescent="0.35">
      <c r="A250" t="s">
        <v>275</v>
      </c>
      <c r="B250">
        <v>230</v>
      </c>
      <c r="C250" t="s">
        <v>398</v>
      </c>
      <c r="D250" t="s">
        <v>216</v>
      </c>
      <c r="E250">
        <f>SUMIFS('Solar&amp;Battery'!$AA$5:$AA$332,'Solar&amp;Battery'!$B$5:$B$332,A250)</f>
        <v>200</v>
      </c>
      <c r="F250" s="49">
        <v>10552.478515625</v>
      </c>
      <c r="G250" s="29">
        <f t="shared" si="33"/>
        <v>1507.4969308035713</v>
      </c>
      <c r="H250" s="46">
        <f t="shared" si="34"/>
        <v>0.13267025352641348</v>
      </c>
      <c r="I250" s="43">
        <v>112209.1640625</v>
      </c>
      <c r="J250" s="43">
        <f t="shared" si="35"/>
        <v>16029.880580357143</v>
      </c>
      <c r="K250" s="44">
        <f t="shared" si="36"/>
        <v>1.2476699311476968E-2</v>
      </c>
      <c r="L250" s="49">
        <v>24956.92578125</v>
      </c>
      <c r="M250" s="29">
        <f t="shared" si="37"/>
        <v>3565.2751116071427</v>
      </c>
      <c r="N250" s="46">
        <f t="shared" si="38"/>
        <v>5.6096652779719057E-2</v>
      </c>
      <c r="O250" s="43">
        <v>282981.21875</v>
      </c>
      <c r="P250" s="43">
        <f t="shared" si="39"/>
        <v>40425.888392857145</v>
      </c>
      <c r="Q250" s="44">
        <f t="shared" si="40"/>
        <v>4.9473247948544283E-3</v>
      </c>
      <c r="R250" s="49">
        <v>38273.5546875</v>
      </c>
      <c r="S250" s="29">
        <f t="shared" si="41"/>
        <v>5467.6506696428569</v>
      </c>
      <c r="T250" s="46">
        <f t="shared" si="42"/>
        <v>3.6578781653046587E-2</v>
      </c>
      <c r="V250" s="20">
        <f>SUMIFS(InterconnectionQueue_bySub!$AP$5:$AP$322,InterconnectionQueue_bySub!$B$5:$B$322,A250)</f>
        <v>0</v>
      </c>
      <c r="W250" s="53">
        <f>SUMIFS(InterconnectionQueue_bySub!$R$5:$R$322,InterconnectionQueue_bySub!$B$5:$B$322,A250)</f>
        <v>0</v>
      </c>
      <c r="X250" s="22">
        <f t="shared" si="43"/>
        <v>1</v>
      </c>
      <c r="Y250" s="35"/>
    </row>
    <row r="251" spans="1:25" hidden="1" x14ac:dyDescent="0.35">
      <c r="A251" t="s">
        <v>51</v>
      </c>
      <c r="B251">
        <v>138</v>
      </c>
      <c r="C251" t="s">
        <v>400</v>
      </c>
      <c r="D251" t="s">
        <v>46</v>
      </c>
      <c r="E251">
        <f>SUMIFS('Solar&amp;Battery'!$AA$5:$AA$332,'Solar&amp;Battery'!$B$5:$B$332,A251)</f>
        <v>0</v>
      </c>
      <c r="F251" s="49">
        <v>1255.378540039062</v>
      </c>
      <c r="G251" s="29">
        <f t="shared" si="33"/>
        <v>179.33979143415172</v>
      </c>
      <c r="H251" s="46">
        <f t="shared" si="34"/>
        <v>0</v>
      </c>
      <c r="I251" s="43">
        <v>14211.0166015625</v>
      </c>
      <c r="J251" s="43">
        <f t="shared" si="35"/>
        <v>2030.1452287946429</v>
      </c>
      <c r="K251" s="44">
        <f t="shared" si="36"/>
        <v>0</v>
      </c>
      <c r="L251" s="49">
        <v>1518.724853515625</v>
      </c>
      <c r="M251" s="29">
        <f t="shared" si="37"/>
        <v>216.960693359375</v>
      </c>
      <c r="N251" s="46">
        <f t="shared" si="38"/>
        <v>0</v>
      </c>
      <c r="O251" s="43">
        <v>24834.498046875</v>
      </c>
      <c r="P251" s="43">
        <f t="shared" si="39"/>
        <v>3547.7854352678573</v>
      </c>
      <c r="Q251" s="44">
        <f t="shared" si="40"/>
        <v>0</v>
      </c>
      <c r="R251" s="49">
        <v>1908.874877929688</v>
      </c>
      <c r="S251" s="29">
        <f t="shared" si="41"/>
        <v>272.69641113281256</v>
      </c>
      <c r="T251" s="46">
        <f t="shared" si="42"/>
        <v>0</v>
      </c>
      <c r="V251" s="20">
        <f>SUMIFS(InterconnectionQueue_bySub!$AP$5:$AP$322,InterconnectionQueue_bySub!$B$5:$B$322,A251)</f>
        <v>0</v>
      </c>
      <c r="W251" s="53">
        <f>SUMIFS(InterconnectionQueue_bySub!$R$5:$R$322,InterconnectionQueue_bySub!$B$5:$B$322,A251)</f>
        <v>0</v>
      </c>
      <c r="X251" s="22">
        <f t="shared" si="43"/>
        <v>1</v>
      </c>
      <c r="Y251" s="35"/>
    </row>
    <row r="252" spans="1:25" hidden="1" x14ac:dyDescent="0.35">
      <c r="A252" t="s">
        <v>201</v>
      </c>
      <c r="B252">
        <v>115</v>
      </c>
      <c r="C252" t="s">
        <v>398</v>
      </c>
      <c r="D252" t="s">
        <v>111</v>
      </c>
      <c r="E252">
        <f>SUMIFS('Solar&amp;Battery'!$AA$5:$AA$332,'Solar&amp;Battery'!$B$5:$B$332,A252)</f>
        <v>0</v>
      </c>
      <c r="F252" s="49">
        <v>26171.79296875</v>
      </c>
      <c r="G252" s="29">
        <f t="shared" si="33"/>
        <v>3738.8275669642858</v>
      </c>
      <c r="H252" s="46">
        <f t="shared" si="34"/>
        <v>0</v>
      </c>
      <c r="I252" s="43">
        <v>110343.3046875</v>
      </c>
      <c r="J252" s="43">
        <f t="shared" si="35"/>
        <v>15763.329241071429</v>
      </c>
      <c r="K252" s="44">
        <f t="shared" si="36"/>
        <v>0</v>
      </c>
      <c r="L252" s="49">
        <v>48912.90234375</v>
      </c>
      <c r="M252" s="29">
        <f t="shared" si="37"/>
        <v>6987.5574776785716</v>
      </c>
      <c r="N252" s="46">
        <f t="shared" si="38"/>
        <v>0</v>
      </c>
      <c r="O252" s="43">
        <v>272959.28125</v>
      </c>
      <c r="P252" s="43">
        <f t="shared" si="39"/>
        <v>38994.183035714283</v>
      </c>
      <c r="Q252" s="44">
        <f t="shared" si="40"/>
        <v>0</v>
      </c>
      <c r="R252" s="49">
        <v>113703.09375</v>
      </c>
      <c r="S252" s="29">
        <f t="shared" si="41"/>
        <v>16243.299107142857</v>
      </c>
      <c r="T252" s="46">
        <f t="shared" si="42"/>
        <v>0</v>
      </c>
      <c r="V252" s="20">
        <f>SUMIFS(InterconnectionQueue_bySub!$AP$5:$AP$322,InterconnectionQueue_bySub!$B$5:$B$322,A252)</f>
        <v>0</v>
      </c>
      <c r="W252" s="53">
        <f>SUMIFS(InterconnectionQueue_bySub!$R$5:$R$322,InterconnectionQueue_bySub!$B$5:$B$322,A252)</f>
        <v>0</v>
      </c>
      <c r="X252" s="22">
        <f t="shared" si="43"/>
        <v>1</v>
      </c>
      <c r="Y252" s="35"/>
    </row>
    <row r="253" spans="1:25" x14ac:dyDescent="0.35">
      <c r="A253" t="s">
        <v>172</v>
      </c>
      <c r="B253">
        <v>230</v>
      </c>
      <c r="C253" t="s">
        <v>430</v>
      </c>
      <c r="D253" t="s">
        <v>431</v>
      </c>
      <c r="E253">
        <f>SUMIFS('Solar&amp;Battery'!$AA$5:$AA$332,'Solar&amp;Battery'!$B$5:$B$332,A253)</f>
        <v>1756</v>
      </c>
      <c r="F253" s="49">
        <v>21467.25</v>
      </c>
      <c r="G253" s="29">
        <f t="shared" si="33"/>
        <v>3066.75</v>
      </c>
      <c r="H253" s="46">
        <f t="shared" si="34"/>
        <v>0.57259313605608542</v>
      </c>
      <c r="I253" s="43">
        <v>139058.57999999999</v>
      </c>
      <c r="J253" s="43">
        <f t="shared" si="35"/>
        <v>19865.511428571426</v>
      </c>
      <c r="K253" s="44">
        <f t="shared" si="36"/>
        <v>8.8394401841295961E-2</v>
      </c>
      <c r="L253" s="49">
        <v>37328.300000000003</v>
      </c>
      <c r="M253" s="29">
        <f>L253/$G$1</f>
        <v>5332.6142857142859</v>
      </c>
      <c r="N253" s="46">
        <f t="shared" si="38"/>
        <v>0.32929439594088128</v>
      </c>
      <c r="O253" s="43">
        <v>186796.17</v>
      </c>
      <c r="P253" s="43">
        <f t="shared" si="39"/>
        <v>26685.167142857146</v>
      </c>
      <c r="Q253" s="44">
        <f t="shared" si="40"/>
        <v>6.5804347059150087E-2</v>
      </c>
      <c r="R253" s="49">
        <v>45745.31</v>
      </c>
      <c r="S253" s="29">
        <f t="shared" si="41"/>
        <v>6535.0442857142853</v>
      </c>
      <c r="T253" s="46">
        <f t="shared" si="42"/>
        <v>0.26870514157626213</v>
      </c>
      <c r="V253" s="20">
        <f>SUMIFS(InterconnectionQueue_bySub!$AP$5:$AP$322,InterconnectionQueue_bySub!$B$5:$B$322,A253)</f>
        <v>1950</v>
      </c>
      <c r="W253" s="53">
        <f>SUMIFS(InterconnectionQueue_bySub!$R$5:$R$322,InterconnectionQueue_bySub!$B$5:$B$322,A253)</f>
        <v>3250</v>
      </c>
      <c r="X253" s="22">
        <f t="shared" si="43"/>
        <v>3</v>
      </c>
      <c r="Y253" s="35"/>
    </row>
    <row r="254" spans="1:25" hidden="1" x14ac:dyDescent="0.35">
      <c r="A254" t="s">
        <v>247</v>
      </c>
      <c r="B254">
        <v>230</v>
      </c>
      <c r="C254" t="s">
        <v>398</v>
      </c>
      <c r="D254" t="s">
        <v>216</v>
      </c>
      <c r="E254">
        <f>SUMIFS('Solar&amp;Battery'!$AA$5:$AA$332,'Solar&amp;Battery'!$B$5:$B$332,A254)</f>
        <v>0</v>
      </c>
      <c r="F254" s="49">
        <v>5727.35009765625</v>
      </c>
      <c r="G254" s="29">
        <f t="shared" si="33"/>
        <v>818.19287109375</v>
      </c>
      <c r="H254" s="46">
        <f t="shared" si="34"/>
        <v>0</v>
      </c>
      <c r="I254" s="43">
        <v>78638.1171875</v>
      </c>
      <c r="J254" s="43">
        <f t="shared" si="35"/>
        <v>11234.016741071429</v>
      </c>
      <c r="K254" s="44">
        <f t="shared" si="36"/>
        <v>0</v>
      </c>
      <c r="L254" s="49">
        <v>16206.482421875</v>
      </c>
      <c r="M254" s="29">
        <f t="shared" si="37"/>
        <v>2315.2117745535716</v>
      </c>
      <c r="N254" s="46">
        <f t="shared" si="38"/>
        <v>0</v>
      </c>
      <c r="O254" s="43">
        <v>165277.1875</v>
      </c>
      <c r="P254" s="43">
        <f t="shared" si="39"/>
        <v>23611.026785714286</v>
      </c>
      <c r="Q254" s="44">
        <f t="shared" si="40"/>
        <v>0</v>
      </c>
      <c r="R254" s="49">
        <v>29286.92578125</v>
      </c>
      <c r="S254" s="29">
        <f t="shared" si="41"/>
        <v>4183.8465401785716</v>
      </c>
      <c r="T254" s="46">
        <f t="shared" si="42"/>
        <v>0</v>
      </c>
      <c r="V254" s="20">
        <f>SUMIFS(InterconnectionQueue_bySub!$AP$5:$AP$322,InterconnectionQueue_bySub!$B$5:$B$322,A254)</f>
        <v>0</v>
      </c>
      <c r="W254" s="53">
        <f>SUMIFS(InterconnectionQueue_bySub!$R$5:$R$322,InterconnectionQueue_bySub!$B$5:$B$322,A254)</f>
        <v>0</v>
      </c>
      <c r="X254" s="22">
        <f t="shared" si="43"/>
        <v>1</v>
      </c>
      <c r="Y254" s="35"/>
    </row>
    <row r="255" spans="1:25" hidden="1" x14ac:dyDescent="0.35">
      <c r="A255" t="s">
        <v>118</v>
      </c>
      <c r="B255">
        <v>115</v>
      </c>
      <c r="C255" t="s">
        <v>398</v>
      </c>
      <c r="D255" t="s">
        <v>111</v>
      </c>
      <c r="E255">
        <f>SUMIFS('Solar&amp;Battery'!$AA$5:$AA$332,'Solar&amp;Battery'!$B$5:$B$332,A255)</f>
        <v>0</v>
      </c>
      <c r="F255" s="49">
        <v>27982.91796875</v>
      </c>
      <c r="G255" s="29">
        <f t="shared" si="33"/>
        <v>3997.5597098214284</v>
      </c>
      <c r="H255" s="46">
        <f t="shared" si="34"/>
        <v>0</v>
      </c>
      <c r="I255" s="43">
        <v>131290.0625</v>
      </c>
      <c r="J255" s="43">
        <f t="shared" si="35"/>
        <v>18755.723214285714</v>
      </c>
      <c r="K255" s="44">
        <f t="shared" si="36"/>
        <v>0</v>
      </c>
      <c r="L255" s="49">
        <v>44550.3046875</v>
      </c>
      <c r="M255" s="29">
        <f t="shared" si="37"/>
        <v>6364.3292410714284</v>
      </c>
      <c r="N255" s="46">
        <f t="shared" si="38"/>
        <v>0</v>
      </c>
      <c r="O255" s="43">
        <v>263137.6875</v>
      </c>
      <c r="P255" s="43">
        <f t="shared" si="39"/>
        <v>37591.098214285717</v>
      </c>
      <c r="Q255" s="44">
        <f t="shared" si="40"/>
        <v>0</v>
      </c>
      <c r="R255" s="49">
        <v>87349.8359375</v>
      </c>
      <c r="S255" s="29">
        <f t="shared" si="41"/>
        <v>12478.547991071429</v>
      </c>
      <c r="T255" s="46">
        <f t="shared" si="42"/>
        <v>0</v>
      </c>
      <c r="V255" s="20">
        <f>SUMIFS(InterconnectionQueue_bySub!$AP$5:$AP$322,InterconnectionQueue_bySub!$B$5:$B$322,A255)</f>
        <v>0</v>
      </c>
      <c r="W255" s="53">
        <f>SUMIFS(InterconnectionQueue_bySub!$R$5:$R$322,InterconnectionQueue_bySub!$B$5:$B$322,A255)</f>
        <v>0</v>
      </c>
      <c r="X255" s="22">
        <f t="shared" si="43"/>
        <v>1</v>
      </c>
      <c r="Y255" s="35"/>
    </row>
    <row r="256" spans="1:25" hidden="1" x14ac:dyDescent="0.35">
      <c r="A256" t="s">
        <v>231</v>
      </c>
      <c r="B256">
        <v>115</v>
      </c>
      <c r="C256" t="s">
        <v>398</v>
      </c>
      <c r="D256" t="s">
        <v>216</v>
      </c>
      <c r="E256">
        <f>SUMIFS('Solar&amp;Battery'!$AA$5:$AA$332,'Solar&amp;Battery'!$B$5:$B$332,A256)</f>
        <v>0</v>
      </c>
      <c r="F256" s="49">
        <v>3599.117919921875</v>
      </c>
      <c r="G256" s="29">
        <f t="shared" si="33"/>
        <v>514.15970284598211</v>
      </c>
      <c r="H256" s="46">
        <f t="shared" si="34"/>
        <v>0</v>
      </c>
      <c r="I256" s="43">
        <v>88904.15625</v>
      </c>
      <c r="J256" s="43">
        <f t="shared" si="35"/>
        <v>12700.59375</v>
      </c>
      <c r="K256" s="44">
        <f t="shared" si="36"/>
        <v>0</v>
      </c>
      <c r="L256" s="49">
        <v>8795.80859375</v>
      </c>
      <c r="M256" s="29">
        <f t="shared" si="37"/>
        <v>1256.5440848214287</v>
      </c>
      <c r="N256" s="46">
        <f t="shared" si="38"/>
        <v>0</v>
      </c>
      <c r="O256" s="43">
        <v>206128.875</v>
      </c>
      <c r="P256" s="43">
        <f t="shared" si="39"/>
        <v>29446.982142857141</v>
      </c>
      <c r="Q256" s="44">
        <f t="shared" si="40"/>
        <v>0</v>
      </c>
      <c r="R256" s="49">
        <v>14941.025390625</v>
      </c>
      <c r="S256" s="29">
        <f t="shared" si="41"/>
        <v>2134.4321986607142</v>
      </c>
      <c r="T256" s="46">
        <f t="shared" si="42"/>
        <v>0</v>
      </c>
      <c r="V256" s="20">
        <f>SUMIFS(InterconnectionQueue_bySub!$AP$5:$AP$322,InterconnectionQueue_bySub!$B$5:$B$322,A256)</f>
        <v>0</v>
      </c>
      <c r="W256" s="53">
        <f>SUMIFS(InterconnectionQueue_bySub!$R$5:$R$322,InterconnectionQueue_bySub!$B$5:$B$322,A256)</f>
        <v>0</v>
      </c>
      <c r="X256" s="22">
        <f t="shared" si="43"/>
        <v>1</v>
      </c>
      <c r="Y256" s="35"/>
    </row>
    <row r="257" spans="1:25" x14ac:dyDescent="0.35">
      <c r="A257" t="s">
        <v>251</v>
      </c>
      <c r="B257">
        <v>500</v>
      </c>
      <c r="C257" t="s">
        <v>398</v>
      </c>
      <c r="D257" t="s">
        <v>216</v>
      </c>
      <c r="E257">
        <f>SUMIFS('Solar&amp;Battery'!$AA$5:$AA$332,'Solar&amp;Battery'!$B$5:$B$332,A257)</f>
        <v>25</v>
      </c>
      <c r="F257" s="49">
        <v>14233.888671875</v>
      </c>
      <c r="G257" s="29">
        <f t="shared" si="33"/>
        <v>2033.4126674107142</v>
      </c>
      <c r="H257" s="46">
        <f t="shared" si="34"/>
        <v>1.2294602271674759E-2</v>
      </c>
      <c r="I257" s="43">
        <v>114528.3671875</v>
      </c>
      <c r="J257" s="43">
        <f t="shared" si="35"/>
        <v>16361.1953125</v>
      </c>
      <c r="K257" s="44">
        <f t="shared" si="36"/>
        <v>1.5280057185614018E-3</v>
      </c>
      <c r="L257" s="49">
        <v>23593.65234375</v>
      </c>
      <c r="M257" s="29">
        <f t="shared" si="37"/>
        <v>3370.5217633928573</v>
      </c>
      <c r="N257" s="46">
        <f t="shared" si="38"/>
        <v>7.4172492435813061E-3</v>
      </c>
      <c r="O257" s="43">
        <v>261212.109375</v>
      </c>
      <c r="P257" s="43">
        <f t="shared" si="39"/>
        <v>37316.015625</v>
      </c>
      <c r="Q257" s="44">
        <f t="shared" si="40"/>
        <v>6.6995362664740545E-4</v>
      </c>
      <c r="R257" s="49">
        <v>46976.09765625</v>
      </c>
      <c r="S257" s="29">
        <f t="shared" si="41"/>
        <v>6710.87109375</v>
      </c>
      <c r="T257" s="46">
        <f t="shared" si="42"/>
        <v>3.7252987951568789E-3</v>
      </c>
      <c r="V257" s="20">
        <f>SUMIFS(InterconnectionQueue_bySub!$AP$5:$AP$322,InterconnectionQueue_bySub!$B$5:$B$322,A257)</f>
        <v>24.5</v>
      </c>
      <c r="W257" s="53">
        <f>SUMIFS(InterconnectionQueue_bySub!$R$5:$R$322,InterconnectionQueue_bySub!$B$5:$B$322,A257)</f>
        <v>24.5</v>
      </c>
      <c r="X257" s="22">
        <f t="shared" si="43"/>
        <v>1</v>
      </c>
      <c r="Y257" s="35"/>
    </row>
    <row r="258" spans="1:25" hidden="1" x14ac:dyDescent="0.35">
      <c r="A258" t="s">
        <v>60</v>
      </c>
      <c r="B258">
        <v>500</v>
      </c>
      <c r="C258" t="s">
        <v>399</v>
      </c>
      <c r="D258" t="s">
        <v>53</v>
      </c>
      <c r="E258">
        <f>SUMIFS('Solar&amp;Battery'!$AA$5:$AA$332,'Solar&amp;Battery'!$B$5:$B$332,A258)</f>
        <v>0</v>
      </c>
      <c r="F258" s="49">
        <v>18488.27734375</v>
      </c>
      <c r="G258" s="29">
        <f t="shared" si="33"/>
        <v>2641.1824776785716</v>
      </c>
      <c r="H258" s="46">
        <f t="shared" si="34"/>
        <v>0</v>
      </c>
      <c r="I258" s="43">
        <v>46131.65234375</v>
      </c>
      <c r="J258" s="43">
        <f t="shared" si="35"/>
        <v>6590.2360491071431</v>
      </c>
      <c r="K258" s="44">
        <f t="shared" si="36"/>
        <v>0</v>
      </c>
      <c r="L258" s="49">
        <v>31057.462890625</v>
      </c>
      <c r="M258" s="29">
        <f t="shared" si="37"/>
        <v>4436.7804129464284</v>
      </c>
      <c r="N258" s="46">
        <f t="shared" si="38"/>
        <v>0</v>
      </c>
      <c r="O258" s="43">
        <v>116572.515625</v>
      </c>
      <c r="P258" s="43">
        <f t="shared" si="39"/>
        <v>16653.216517857141</v>
      </c>
      <c r="Q258" s="44">
        <f t="shared" si="40"/>
        <v>0</v>
      </c>
      <c r="R258" s="49">
        <v>56452.140625</v>
      </c>
      <c r="S258" s="29">
        <f t="shared" si="41"/>
        <v>8064.5915178571431</v>
      </c>
      <c r="T258" s="46">
        <f t="shared" si="42"/>
        <v>0</v>
      </c>
      <c r="V258" s="20">
        <f>SUMIFS(InterconnectionQueue_bySub!$AP$5:$AP$322,InterconnectionQueue_bySub!$B$5:$B$322,A258)</f>
        <v>0</v>
      </c>
      <c r="W258" s="53">
        <f>SUMIFS(InterconnectionQueue_bySub!$R$5:$R$322,InterconnectionQueue_bySub!$B$5:$B$322,A258)</f>
        <v>0</v>
      </c>
      <c r="X258" s="22">
        <f t="shared" si="43"/>
        <v>1</v>
      </c>
      <c r="Y258" s="35"/>
    </row>
    <row r="259" spans="1:25" x14ac:dyDescent="0.35">
      <c r="A259" t="s">
        <v>188</v>
      </c>
      <c r="B259">
        <v>138</v>
      </c>
      <c r="C259" t="s">
        <v>429</v>
      </c>
      <c r="D259" t="s">
        <v>431</v>
      </c>
      <c r="E259">
        <f>SUMIFS('Solar&amp;Battery'!$AA$5:$AA$332,'Solar&amp;Battery'!$B$5:$B$332,A259)</f>
        <v>500</v>
      </c>
      <c r="F259" s="49">
        <v>67141</v>
      </c>
      <c r="G259" s="29">
        <f t="shared" si="33"/>
        <v>9591.5714285714294</v>
      </c>
      <c r="H259" s="46">
        <f t="shared" si="34"/>
        <v>5.2129101443231407E-2</v>
      </c>
      <c r="I259" s="43">
        <v>81185</v>
      </c>
      <c r="J259" s="43">
        <f t="shared" si="35"/>
        <v>11597.857142857143</v>
      </c>
      <c r="K259" s="44">
        <f t="shared" si="36"/>
        <v>4.3111412206688425E-2</v>
      </c>
      <c r="L259" s="49"/>
      <c r="M259" s="29">
        <f t="shared" si="37"/>
        <v>0</v>
      </c>
      <c r="N259" s="46" t="e">
        <f t="shared" si="38"/>
        <v>#DIV/0!</v>
      </c>
      <c r="O259" s="43"/>
      <c r="P259" s="43">
        <f t="shared" si="39"/>
        <v>0</v>
      </c>
      <c r="Q259" s="44" t="e">
        <f t="shared" si="40"/>
        <v>#DIV/0!</v>
      </c>
      <c r="R259" s="49"/>
      <c r="S259" s="29">
        <f t="shared" si="41"/>
        <v>0</v>
      </c>
      <c r="T259" s="46" t="e">
        <f t="shared" si="42"/>
        <v>#DIV/0!</v>
      </c>
      <c r="V259" s="20">
        <f>SUMIFS(InterconnectionQueue_bySub!$AP$5:$AP$322,InterconnectionQueue_bySub!$B$5:$B$322,A259)</f>
        <v>50</v>
      </c>
      <c r="W259" s="53">
        <f>SUMIFS(InterconnectionQueue_bySub!$R$5:$R$322,InterconnectionQueue_bySub!$B$5:$B$322,A259)</f>
        <v>50</v>
      </c>
      <c r="X259" s="22">
        <f t="shared" si="43"/>
        <v>1</v>
      </c>
      <c r="Y259" s="35"/>
    </row>
    <row r="260" spans="1:25" x14ac:dyDescent="0.35">
      <c r="A260" t="s">
        <v>135</v>
      </c>
      <c r="B260">
        <v>230</v>
      </c>
      <c r="C260" t="s">
        <v>398</v>
      </c>
      <c r="D260" t="s">
        <v>111</v>
      </c>
      <c r="E260">
        <f>SUMIFS('Solar&amp;Battery'!$AA$5:$AA$332,'Solar&amp;Battery'!$B$5:$B$332,A260)</f>
        <v>700</v>
      </c>
      <c r="F260" s="49">
        <v>16571.939453125</v>
      </c>
      <c r="G260" s="29">
        <f t="shared" si="33"/>
        <v>2367.419921875</v>
      </c>
      <c r="H260" s="46">
        <f t="shared" si="34"/>
        <v>0.29568053961698482</v>
      </c>
      <c r="I260" s="43">
        <v>91763.9921875</v>
      </c>
      <c r="J260" s="43">
        <f t="shared" si="35"/>
        <v>13109.141741071429</v>
      </c>
      <c r="K260" s="44">
        <f t="shared" si="36"/>
        <v>5.3397851196228502E-2</v>
      </c>
      <c r="L260" s="49">
        <v>52049.0859375</v>
      </c>
      <c r="M260" s="29">
        <f t="shared" si="37"/>
        <v>7435.5837053571431</v>
      </c>
      <c r="N260" s="46">
        <f t="shared" si="38"/>
        <v>9.4141903008323119E-2</v>
      </c>
      <c r="O260" s="43">
        <v>296943.03125</v>
      </c>
      <c r="P260" s="43">
        <f t="shared" si="39"/>
        <v>42420.433035714283</v>
      </c>
      <c r="Q260" s="44">
        <f t="shared" si="40"/>
        <v>1.6501481713085329E-2</v>
      </c>
      <c r="R260" s="49">
        <v>88035.59375</v>
      </c>
      <c r="S260" s="29">
        <f t="shared" si="41"/>
        <v>12576.513392857143</v>
      </c>
      <c r="T260" s="46">
        <f t="shared" si="42"/>
        <v>5.5659305415884694E-2</v>
      </c>
      <c r="V260" s="20">
        <f>SUMIFS(InterconnectionQueue_bySub!$AP$5:$AP$322,InterconnectionQueue_bySub!$B$5:$B$322,A260)</f>
        <v>0</v>
      </c>
      <c r="W260" s="53">
        <f>SUMIFS(InterconnectionQueue_bySub!$R$5:$R$322,InterconnectionQueue_bySub!$B$5:$B$322,A260)</f>
        <v>0</v>
      </c>
      <c r="X260" s="22">
        <f t="shared" si="43"/>
        <v>1</v>
      </c>
      <c r="Y260" s="35"/>
    </row>
    <row r="261" spans="1:25" hidden="1" x14ac:dyDescent="0.35">
      <c r="A261" t="s">
        <v>153</v>
      </c>
      <c r="B261">
        <v>230</v>
      </c>
      <c r="C261" t="s">
        <v>399</v>
      </c>
      <c r="D261" t="s">
        <v>111</v>
      </c>
      <c r="E261">
        <f>SUMIFS('Solar&amp;Battery'!$AA$5:$AA$332,'Solar&amp;Battery'!$B$5:$B$332,A261)</f>
        <v>0</v>
      </c>
      <c r="F261" s="49">
        <v>27922.41796875</v>
      </c>
      <c r="G261" s="29">
        <f t="shared" ref="G261:G279" si="44">F261/$G$1</f>
        <v>3988.9168526785716</v>
      </c>
      <c r="H261" s="46">
        <f t="shared" ref="H261:H279" si="45">$E261/G261</f>
        <v>0</v>
      </c>
      <c r="I261" s="43">
        <v>113803.09375</v>
      </c>
      <c r="J261" s="43">
        <f t="shared" ref="J261:J279" si="46">I261/$G$1</f>
        <v>16257.584821428571</v>
      </c>
      <c r="K261" s="44">
        <f t="shared" ref="K261:K279" si="47">E261/J261</f>
        <v>0</v>
      </c>
      <c r="L261" s="49">
        <v>47047.44921875</v>
      </c>
      <c r="M261" s="29">
        <f t="shared" ref="M261:M279" si="48">L261/$G$1</f>
        <v>6721.0641741071431</v>
      </c>
      <c r="N261" s="46">
        <f t="shared" ref="N261:N279" si="49">$E261/M261</f>
        <v>0</v>
      </c>
      <c r="O261" s="43">
        <v>290058.5625</v>
      </c>
      <c r="P261" s="43">
        <f t="shared" ref="P261:P279" si="50">O261/$G$1</f>
        <v>41436.9375</v>
      </c>
      <c r="Q261" s="44">
        <f t="shared" ref="Q261:Q279" si="51">E261/P261</f>
        <v>0</v>
      </c>
      <c r="R261" s="49">
        <v>80935.375</v>
      </c>
      <c r="S261" s="29">
        <f t="shared" ref="S261:S279" si="52">R261/$G$1</f>
        <v>11562.196428571429</v>
      </c>
      <c r="T261" s="46">
        <f t="shared" ref="T261:T279" si="53">$E261/S261</f>
        <v>0</v>
      </c>
      <c r="V261" s="20">
        <f>SUMIFS(InterconnectionQueue_bySub!$AP$5:$AP$322,InterconnectionQueue_bySub!$B$5:$B$322,A261)</f>
        <v>0</v>
      </c>
      <c r="W261" s="53">
        <f>SUMIFS(InterconnectionQueue_bySub!$R$5:$R$322,InterconnectionQueue_bySub!$B$5:$B$322,A261)</f>
        <v>0</v>
      </c>
      <c r="X261" s="22">
        <f t="shared" ref="X261:X279" si="54">IF(V261&gt;E261,3,IF(W261&gt;E261,2,1))</f>
        <v>1</v>
      </c>
      <c r="Y261" s="35"/>
    </row>
    <row r="262" spans="1:25" hidden="1" x14ac:dyDescent="0.35">
      <c r="A262" t="s">
        <v>56</v>
      </c>
      <c r="B262">
        <v>230</v>
      </c>
      <c r="C262" t="s">
        <v>399</v>
      </c>
      <c r="D262" t="s">
        <v>46</v>
      </c>
      <c r="E262">
        <f>SUMIFS('Solar&amp;Battery'!$AA$5:$AA$332,'Solar&amp;Battery'!$B$5:$B$332,A262)</f>
        <v>0</v>
      </c>
      <c r="F262" s="49">
        <v>635.9593505859375</v>
      </c>
      <c r="G262" s="29">
        <f t="shared" si="44"/>
        <v>90.851335797991069</v>
      </c>
      <c r="H262" s="46">
        <f t="shared" si="45"/>
        <v>0</v>
      </c>
      <c r="I262" s="43">
        <v>13342.6328125</v>
      </c>
      <c r="J262" s="43">
        <f t="shared" si="46"/>
        <v>1906.0904017857142</v>
      </c>
      <c r="K262" s="44">
        <f t="shared" si="47"/>
        <v>0</v>
      </c>
      <c r="L262" s="49">
        <v>1674.1015625</v>
      </c>
      <c r="M262" s="29">
        <f t="shared" si="48"/>
        <v>239.15736607142858</v>
      </c>
      <c r="N262" s="46">
        <f t="shared" si="49"/>
        <v>0</v>
      </c>
      <c r="O262" s="43">
        <v>37940.80859375</v>
      </c>
      <c r="P262" s="43">
        <f t="shared" si="50"/>
        <v>5420.1155133928569</v>
      </c>
      <c r="Q262" s="44">
        <f t="shared" si="51"/>
        <v>0</v>
      </c>
      <c r="R262" s="49">
        <v>6278.2890625</v>
      </c>
      <c r="S262" s="29">
        <f t="shared" si="52"/>
        <v>896.8984375</v>
      </c>
      <c r="T262" s="46">
        <f t="shared" si="53"/>
        <v>0</v>
      </c>
      <c r="V262" s="20">
        <f>SUMIFS(InterconnectionQueue_bySub!$AP$5:$AP$322,InterconnectionQueue_bySub!$B$5:$B$322,A262)</f>
        <v>0</v>
      </c>
      <c r="W262" s="53">
        <f>SUMIFS(InterconnectionQueue_bySub!$R$5:$R$322,InterconnectionQueue_bySub!$B$5:$B$322,A262)</f>
        <v>0</v>
      </c>
      <c r="X262" s="22">
        <f t="shared" si="54"/>
        <v>1</v>
      </c>
      <c r="Y262" s="35"/>
    </row>
    <row r="263" spans="1:25" hidden="1" x14ac:dyDescent="0.35">
      <c r="A263" t="s">
        <v>229</v>
      </c>
      <c r="B263">
        <v>115</v>
      </c>
      <c r="C263" t="s">
        <v>398</v>
      </c>
      <c r="D263" t="s">
        <v>216</v>
      </c>
      <c r="E263">
        <f>SUMIFS('Solar&amp;Battery'!$AA$5:$AA$332,'Solar&amp;Battery'!$B$5:$B$332,A263)</f>
        <v>0</v>
      </c>
      <c r="F263" s="49">
        <v>14190.3447265625</v>
      </c>
      <c r="G263" s="29">
        <f t="shared" si="44"/>
        <v>2027.1921037946429</v>
      </c>
      <c r="H263" s="46">
        <f t="shared" si="45"/>
        <v>0</v>
      </c>
      <c r="I263" s="43">
        <v>117862.8046875</v>
      </c>
      <c r="J263" s="43">
        <f t="shared" si="46"/>
        <v>16837.543526785714</v>
      </c>
      <c r="K263" s="44">
        <f t="shared" si="47"/>
        <v>0</v>
      </c>
      <c r="L263" s="49">
        <v>30920.63671875</v>
      </c>
      <c r="M263" s="29">
        <f t="shared" si="48"/>
        <v>4417.2338169642853</v>
      </c>
      <c r="N263" s="46">
        <f t="shared" si="49"/>
        <v>0</v>
      </c>
      <c r="O263" s="43">
        <v>289875.28125</v>
      </c>
      <c r="P263" s="43">
        <f t="shared" si="50"/>
        <v>41410.754464285717</v>
      </c>
      <c r="Q263" s="44">
        <f t="shared" si="51"/>
        <v>0</v>
      </c>
      <c r="R263" s="49">
        <v>46887.515625</v>
      </c>
      <c r="S263" s="29">
        <f t="shared" si="52"/>
        <v>6698.2165178571431</v>
      </c>
      <c r="T263" s="46">
        <f t="shared" si="53"/>
        <v>0</v>
      </c>
      <c r="V263" s="20">
        <f>SUMIFS(InterconnectionQueue_bySub!$AP$5:$AP$322,InterconnectionQueue_bySub!$B$5:$B$322,A263)</f>
        <v>0</v>
      </c>
      <c r="W263" s="53">
        <f>SUMIFS(InterconnectionQueue_bySub!$R$5:$R$322,InterconnectionQueue_bySub!$B$5:$B$322,A263)</f>
        <v>0</v>
      </c>
      <c r="X263" s="22">
        <f t="shared" si="54"/>
        <v>1</v>
      </c>
      <c r="Y263" s="35"/>
    </row>
    <row r="264" spans="1:25" hidden="1" x14ac:dyDescent="0.35">
      <c r="A264" t="s">
        <v>66</v>
      </c>
      <c r="B264">
        <v>230</v>
      </c>
      <c r="C264" t="s">
        <v>399</v>
      </c>
      <c r="D264" t="s">
        <v>46</v>
      </c>
      <c r="E264">
        <f>SUMIFS('Solar&amp;Battery'!$AA$5:$AA$332,'Solar&amp;Battery'!$B$5:$B$332,A264)</f>
        <v>0</v>
      </c>
      <c r="F264" s="49">
        <v>403.81451416015619</v>
      </c>
      <c r="G264" s="29">
        <f t="shared" si="44"/>
        <v>57.687787737165173</v>
      </c>
      <c r="H264" s="46">
        <f t="shared" si="45"/>
        <v>0</v>
      </c>
      <c r="I264" s="43">
        <v>5123.24853515625</v>
      </c>
      <c r="J264" s="43">
        <f t="shared" si="46"/>
        <v>731.89264787946433</v>
      </c>
      <c r="K264" s="44">
        <f t="shared" si="47"/>
        <v>0</v>
      </c>
      <c r="L264" s="49">
        <v>2598.77197265625</v>
      </c>
      <c r="M264" s="29">
        <f t="shared" si="48"/>
        <v>371.25313895089283</v>
      </c>
      <c r="N264" s="46">
        <f t="shared" si="49"/>
        <v>0</v>
      </c>
      <c r="O264" s="43">
        <v>25310.994140625</v>
      </c>
      <c r="P264" s="43">
        <f t="shared" si="50"/>
        <v>3615.8563058035716</v>
      </c>
      <c r="Q264" s="44">
        <f t="shared" si="51"/>
        <v>0</v>
      </c>
      <c r="R264" s="49">
        <v>6068.140625</v>
      </c>
      <c r="S264" s="29">
        <f t="shared" si="52"/>
        <v>866.87723214285711</v>
      </c>
      <c r="T264" s="46">
        <f t="shared" si="53"/>
        <v>0</v>
      </c>
      <c r="V264" s="20">
        <f>SUMIFS(InterconnectionQueue_bySub!$AP$5:$AP$322,InterconnectionQueue_bySub!$B$5:$B$322,A264)</f>
        <v>0</v>
      </c>
      <c r="W264" s="53">
        <f>SUMIFS(InterconnectionQueue_bySub!$R$5:$R$322,InterconnectionQueue_bySub!$B$5:$B$322,A264)</f>
        <v>0</v>
      </c>
      <c r="X264" s="22">
        <f t="shared" si="54"/>
        <v>1</v>
      </c>
      <c r="Y264" s="35"/>
    </row>
    <row r="265" spans="1:25" x14ac:dyDescent="0.35">
      <c r="A265" t="s">
        <v>106</v>
      </c>
      <c r="B265">
        <v>230</v>
      </c>
      <c r="C265" t="s">
        <v>399</v>
      </c>
      <c r="D265" t="s">
        <v>46</v>
      </c>
      <c r="E265">
        <f>SUMIFS('Solar&amp;Battery'!$AA$5:$AA$332,'Solar&amp;Battery'!$B$5:$B$332,A265)</f>
        <v>1500</v>
      </c>
      <c r="F265" s="49">
        <v>23870.140625</v>
      </c>
      <c r="G265" s="29">
        <f t="shared" si="44"/>
        <v>3410.0200892857142</v>
      </c>
      <c r="H265" s="46">
        <f t="shared" si="45"/>
        <v>0.43988010648764247</v>
      </c>
      <c r="I265" s="43">
        <v>80084.484375</v>
      </c>
      <c r="J265" s="43">
        <f t="shared" si="46"/>
        <v>11440.640625</v>
      </c>
      <c r="K265" s="44">
        <f t="shared" si="47"/>
        <v>0.1311115390446066</v>
      </c>
      <c r="L265" s="49">
        <v>44502.703125</v>
      </c>
      <c r="M265" s="29">
        <f t="shared" si="48"/>
        <v>6357.5290178571431</v>
      </c>
      <c r="N265" s="46">
        <f t="shared" si="49"/>
        <v>0.23594072410629549</v>
      </c>
      <c r="O265" s="43">
        <v>179312.265625</v>
      </c>
      <c r="P265" s="43">
        <f t="shared" si="50"/>
        <v>25616.037946428572</v>
      </c>
      <c r="Q265" s="44">
        <f t="shared" si="51"/>
        <v>5.8557065036247434E-2</v>
      </c>
      <c r="R265" s="49">
        <v>89368.953125</v>
      </c>
      <c r="S265" s="29">
        <f t="shared" si="52"/>
        <v>12766.993303571429</v>
      </c>
      <c r="T265" s="46">
        <f t="shared" si="53"/>
        <v>0.11749046657527352</v>
      </c>
      <c r="V265" s="20">
        <f>SUMIFS(InterconnectionQueue_bySub!$AP$5:$AP$322,InterconnectionQueue_bySub!$B$5:$B$322,A265)</f>
        <v>1151</v>
      </c>
      <c r="W265" s="53">
        <f>SUMIFS(InterconnectionQueue_bySub!$R$5:$R$322,InterconnectionQueue_bySub!$B$5:$B$322,A265)</f>
        <v>1301</v>
      </c>
      <c r="X265" s="22">
        <f t="shared" si="54"/>
        <v>1</v>
      </c>
      <c r="Y265" s="35"/>
    </row>
    <row r="266" spans="1:25" hidden="1" x14ac:dyDescent="0.35">
      <c r="A266" t="s">
        <v>88</v>
      </c>
      <c r="B266">
        <v>230</v>
      </c>
      <c r="C266" t="s">
        <v>399</v>
      </c>
      <c r="D266" t="s">
        <v>53</v>
      </c>
      <c r="E266">
        <f>SUMIFS('Solar&amp;Battery'!$AA$5:$AA$332,'Solar&amp;Battery'!$B$5:$B$332,A266)</f>
        <v>0</v>
      </c>
      <c r="F266" s="49">
        <v>410.46490478515619</v>
      </c>
      <c r="G266" s="29">
        <f t="shared" si="44"/>
        <v>58.637843540736597</v>
      </c>
      <c r="H266" s="46">
        <f t="shared" si="45"/>
        <v>0</v>
      </c>
      <c r="I266" s="43">
        <v>14058.7734375</v>
      </c>
      <c r="J266" s="43">
        <f t="shared" si="46"/>
        <v>2008.3962053571429</v>
      </c>
      <c r="K266" s="44">
        <f t="shared" si="47"/>
        <v>0</v>
      </c>
      <c r="L266" s="49">
        <v>4147.0498046875</v>
      </c>
      <c r="M266" s="29">
        <f t="shared" si="48"/>
        <v>592.43568638392856</v>
      </c>
      <c r="N266" s="46">
        <f t="shared" si="49"/>
        <v>0</v>
      </c>
      <c r="O266" s="43">
        <v>52236.7265625</v>
      </c>
      <c r="P266" s="43">
        <f t="shared" si="50"/>
        <v>7462.3895089285716</v>
      </c>
      <c r="Q266" s="44">
        <f t="shared" si="51"/>
        <v>0</v>
      </c>
      <c r="R266" s="49">
        <v>15185.5576171875</v>
      </c>
      <c r="S266" s="29">
        <f t="shared" si="52"/>
        <v>2169.3653738839284</v>
      </c>
      <c r="T266" s="46">
        <f t="shared" si="53"/>
        <v>0</v>
      </c>
      <c r="V266" s="20">
        <f>SUMIFS(InterconnectionQueue_bySub!$AP$5:$AP$322,InterconnectionQueue_bySub!$B$5:$B$322,A266)</f>
        <v>0</v>
      </c>
      <c r="W266" s="53">
        <f>SUMIFS(InterconnectionQueue_bySub!$R$5:$R$322,InterconnectionQueue_bySub!$B$5:$B$322,A266)</f>
        <v>0</v>
      </c>
      <c r="X266" s="22">
        <f t="shared" si="54"/>
        <v>1</v>
      </c>
      <c r="Y266" s="35"/>
    </row>
    <row r="267" spans="1:25" x14ac:dyDescent="0.35">
      <c r="A267" t="s">
        <v>183</v>
      </c>
      <c r="B267">
        <v>138</v>
      </c>
      <c r="C267" t="s">
        <v>429</v>
      </c>
      <c r="D267" t="s">
        <v>431</v>
      </c>
      <c r="E267">
        <f>SUMIFS('Solar&amp;Battery'!$AA$5:$AA$332,'Solar&amp;Battery'!$B$5:$B$332,A267)</f>
        <v>200</v>
      </c>
      <c r="F267" s="49">
        <v>53511</v>
      </c>
      <c r="G267" s="29">
        <f t="shared" si="44"/>
        <v>7644.4285714285716</v>
      </c>
      <c r="H267" s="46">
        <f t="shared" si="45"/>
        <v>2.6162845022518734E-2</v>
      </c>
      <c r="I267" s="43">
        <v>82091</v>
      </c>
      <c r="J267" s="43">
        <f t="shared" si="46"/>
        <v>11727.285714285714</v>
      </c>
      <c r="K267" s="44">
        <f t="shared" si="47"/>
        <v>1.7054244679684742E-2</v>
      </c>
      <c r="L267" s="49"/>
      <c r="M267" s="29">
        <f t="shared" si="48"/>
        <v>0</v>
      </c>
      <c r="N267" s="46" t="e">
        <f t="shared" si="49"/>
        <v>#DIV/0!</v>
      </c>
      <c r="O267" s="43"/>
      <c r="P267" s="43">
        <f t="shared" si="50"/>
        <v>0</v>
      </c>
      <c r="Q267" s="44" t="e">
        <f t="shared" si="51"/>
        <v>#DIV/0!</v>
      </c>
      <c r="R267" s="49"/>
      <c r="S267" s="29">
        <f t="shared" si="52"/>
        <v>0</v>
      </c>
      <c r="T267" s="46" t="e">
        <f t="shared" si="53"/>
        <v>#DIV/0!</v>
      </c>
      <c r="V267" s="20">
        <f>SUMIFS(InterconnectionQueue_bySub!$AP$5:$AP$322,InterconnectionQueue_bySub!$B$5:$B$322,A267)</f>
        <v>0</v>
      </c>
      <c r="W267" s="53">
        <f>SUMIFS(InterconnectionQueue_bySub!$R$5:$R$322,InterconnectionQueue_bySub!$B$5:$B$322,A267)</f>
        <v>220</v>
      </c>
      <c r="X267" s="22">
        <f t="shared" si="54"/>
        <v>2</v>
      </c>
      <c r="Y267" s="35"/>
    </row>
    <row r="268" spans="1:25" hidden="1" x14ac:dyDescent="0.35">
      <c r="A268" t="s">
        <v>125</v>
      </c>
      <c r="B268">
        <v>115</v>
      </c>
      <c r="C268" t="s">
        <v>401</v>
      </c>
      <c r="D268" t="s">
        <v>111</v>
      </c>
      <c r="E268">
        <f>SUMIFS('Solar&amp;Battery'!$AA$5:$AA$332,'Solar&amp;Battery'!$B$5:$B$332,A268)</f>
        <v>0</v>
      </c>
      <c r="F268" s="49">
        <v>1313.84814453125</v>
      </c>
      <c r="G268" s="29">
        <f t="shared" si="44"/>
        <v>187.69259207589286</v>
      </c>
      <c r="H268" s="46">
        <f t="shared" si="45"/>
        <v>0</v>
      </c>
      <c r="I268" s="43">
        <v>31773.587890625</v>
      </c>
      <c r="J268" s="43">
        <f t="shared" si="46"/>
        <v>4539.083984375</v>
      </c>
      <c r="K268" s="44">
        <f t="shared" si="47"/>
        <v>0</v>
      </c>
      <c r="L268" s="49">
        <v>14145.79296875</v>
      </c>
      <c r="M268" s="29">
        <f t="shared" si="48"/>
        <v>2020.8275669642858</v>
      </c>
      <c r="N268" s="46">
        <f t="shared" si="49"/>
        <v>0</v>
      </c>
      <c r="O268" s="43">
        <v>148002.515625</v>
      </c>
      <c r="P268" s="43">
        <f t="shared" si="50"/>
        <v>21143.216517857141</v>
      </c>
      <c r="Q268" s="44">
        <f t="shared" si="51"/>
        <v>0</v>
      </c>
      <c r="R268" s="49">
        <v>49579.72265625</v>
      </c>
      <c r="S268" s="29">
        <f t="shared" si="52"/>
        <v>7082.8175223214284</v>
      </c>
      <c r="T268" s="46">
        <f t="shared" si="53"/>
        <v>0</v>
      </c>
      <c r="V268" s="20">
        <f>SUMIFS(InterconnectionQueue_bySub!$AP$5:$AP$322,InterconnectionQueue_bySub!$B$5:$B$322,A268)</f>
        <v>0</v>
      </c>
      <c r="W268" s="53">
        <f>SUMIFS(InterconnectionQueue_bySub!$R$5:$R$322,InterconnectionQueue_bySub!$B$5:$B$322,A268)</f>
        <v>0</v>
      </c>
      <c r="X268" s="22">
        <f t="shared" si="54"/>
        <v>1</v>
      </c>
      <c r="Y268" s="35"/>
    </row>
    <row r="269" spans="1:25" hidden="1" x14ac:dyDescent="0.35">
      <c r="A269" t="s">
        <v>86</v>
      </c>
      <c r="B269">
        <v>230</v>
      </c>
      <c r="C269" t="s">
        <v>399</v>
      </c>
      <c r="D269" t="s">
        <v>46</v>
      </c>
      <c r="E269">
        <f>SUMIFS('Solar&amp;Battery'!$AA$5:$AA$332,'Solar&amp;Battery'!$B$5:$B$332,A269)</f>
        <v>0</v>
      </c>
      <c r="F269" s="49">
        <v>739.77777099609375</v>
      </c>
      <c r="G269" s="29">
        <f t="shared" si="44"/>
        <v>105.68253871372768</v>
      </c>
      <c r="H269" s="46">
        <f t="shared" si="45"/>
        <v>0</v>
      </c>
      <c r="I269" s="43">
        <v>4022.1865234375</v>
      </c>
      <c r="J269" s="43">
        <f t="shared" si="46"/>
        <v>574.59807477678567</v>
      </c>
      <c r="K269" s="44">
        <f t="shared" si="47"/>
        <v>0</v>
      </c>
      <c r="L269" s="49">
        <v>1867.34912109375</v>
      </c>
      <c r="M269" s="29">
        <f t="shared" si="48"/>
        <v>266.76416015625</v>
      </c>
      <c r="N269" s="46">
        <f t="shared" si="49"/>
        <v>0</v>
      </c>
      <c r="O269" s="43">
        <v>11057.15625</v>
      </c>
      <c r="P269" s="43">
        <f t="shared" si="50"/>
        <v>1579.59375</v>
      </c>
      <c r="Q269" s="44">
        <f t="shared" si="51"/>
        <v>0</v>
      </c>
      <c r="R269" s="49">
        <v>5545.658203125</v>
      </c>
      <c r="S269" s="29">
        <f t="shared" si="52"/>
        <v>792.23688616071433</v>
      </c>
      <c r="T269" s="46">
        <f t="shared" si="53"/>
        <v>0</v>
      </c>
      <c r="V269" s="20">
        <f>SUMIFS(InterconnectionQueue_bySub!$AP$5:$AP$322,InterconnectionQueue_bySub!$B$5:$B$322,A269)</f>
        <v>0</v>
      </c>
      <c r="W269" s="53">
        <f>SUMIFS(InterconnectionQueue_bySub!$R$5:$R$322,InterconnectionQueue_bySub!$B$5:$B$322,A269)</f>
        <v>0</v>
      </c>
      <c r="X269" s="22">
        <f t="shared" si="54"/>
        <v>1</v>
      </c>
      <c r="Y269" s="35"/>
    </row>
    <row r="270" spans="1:25" hidden="1" x14ac:dyDescent="0.35">
      <c r="A270" t="s">
        <v>144</v>
      </c>
      <c r="B270">
        <v>115</v>
      </c>
      <c r="C270" t="s">
        <v>398</v>
      </c>
      <c r="D270" t="s">
        <v>111</v>
      </c>
      <c r="E270">
        <f>SUMIFS('Solar&amp;Battery'!$AA$5:$AA$332,'Solar&amp;Battery'!$B$5:$B$332,A270)</f>
        <v>0</v>
      </c>
      <c r="F270" s="49">
        <v>28695.0859375</v>
      </c>
      <c r="G270" s="29">
        <f t="shared" si="44"/>
        <v>4099.2979910714284</v>
      </c>
      <c r="H270" s="46">
        <f t="shared" si="45"/>
        <v>0</v>
      </c>
      <c r="I270" s="43">
        <v>109385.65625</v>
      </c>
      <c r="J270" s="43">
        <f t="shared" si="46"/>
        <v>15626.522321428571</v>
      </c>
      <c r="K270" s="44">
        <f t="shared" si="47"/>
        <v>0</v>
      </c>
      <c r="L270" s="49">
        <v>43442.328125</v>
      </c>
      <c r="M270" s="29">
        <f t="shared" si="48"/>
        <v>6206.046875</v>
      </c>
      <c r="N270" s="46">
        <f t="shared" si="49"/>
        <v>0</v>
      </c>
      <c r="O270" s="43">
        <v>255507.984375</v>
      </c>
      <c r="P270" s="43">
        <f t="shared" si="50"/>
        <v>36501.140625</v>
      </c>
      <c r="Q270" s="44">
        <f t="shared" si="51"/>
        <v>0</v>
      </c>
      <c r="R270" s="49">
        <v>65858.3046875</v>
      </c>
      <c r="S270" s="29">
        <f t="shared" si="52"/>
        <v>9408.3292410714294</v>
      </c>
      <c r="T270" s="46">
        <f t="shared" si="53"/>
        <v>0</v>
      </c>
      <c r="V270" s="20">
        <f>SUMIFS(InterconnectionQueue_bySub!$AP$5:$AP$322,InterconnectionQueue_bySub!$B$5:$B$322,A270)</f>
        <v>0</v>
      </c>
      <c r="W270" s="53">
        <f>SUMIFS(InterconnectionQueue_bySub!$R$5:$R$322,InterconnectionQueue_bySub!$B$5:$B$322,A270)</f>
        <v>0</v>
      </c>
      <c r="X270" s="22">
        <f t="shared" si="54"/>
        <v>1</v>
      </c>
      <c r="Y270" s="35"/>
    </row>
    <row r="271" spans="1:25" x14ac:dyDescent="0.35">
      <c r="A271" t="s">
        <v>157</v>
      </c>
      <c r="B271">
        <v>230</v>
      </c>
      <c r="C271" t="s">
        <v>398</v>
      </c>
      <c r="D271" t="s">
        <v>111</v>
      </c>
      <c r="E271">
        <f>SUMIFS('Solar&amp;Battery'!$AA$5:$AA$332,'Solar&amp;Battery'!$B$5:$B$332,A271)</f>
        <v>500</v>
      </c>
      <c r="F271" s="49">
        <v>54336.71875</v>
      </c>
      <c r="G271" s="29">
        <f t="shared" si="44"/>
        <v>7762.3883928571431</v>
      </c>
      <c r="H271" s="46">
        <f t="shared" si="45"/>
        <v>6.441316444048252E-2</v>
      </c>
      <c r="I271" s="43">
        <v>145427.046875</v>
      </c>
      <c r="J271" s="43">
        <f t="shared" si="46"/>
        <v>20775.292410714286</v>
      </c>
      <c r="K271" s="44">
        <f t="shared" si="47"/>
        <v>2.4067049941599798E-2</v>
      </c>
      <c r="L271" s="49">
        <v>95191.3984375</v>
      </c>
      <c r="M271" s="29">
        <f t="shared" si="48"/>
        <v>13598.771205357143</v>
      </c>
      <c r="N271" s="46">
        <f t="shared" si="49"/>
        <v>3.6768027967337844E-2</v>
      </c>
      <c r="O271" s="43">
        <v>315575.6875</v>
      </c>
      <c r="P271" s="43">
        <f t="shared" si="50"/>
        <v>45082.241071428572</v>
      </c>
      <c r="Q271" s="44">
        <f t="shared" si="51"/>
        <v>1.1090841717646578E-2</v>
      </c>
      <c r="R271" s="49">
        <v>132809.796875</v>
      </c>
      <c r="S271" s="29">
        <f t="shared" si="52"/>
        <v>18972.828125</v>
      </c>
      <c r="T271" s="46">
        <f t="shared" si="53"/>
        <v>2.6353477547248903E-2</v>
      </c>
      <c r="V271" s="20">
        <f>SUMIFS(InterconnectionQueue_bySub!$AP$5:$AP$322,InterconnectionQueue_bySub!$B$5:$B$322,A271)</f>
        <v>0</v>
      </c>
      <c r="W271" s="53">
        <f>SUMIFS(InterconnectionQueue_bySub!$R$5:$R$322,InterconnectionQueue_bySub!$B$5:$B$322,A271)</f>
        <v>0</v>
      </c>
      <c r="X271" s="22">
        <f t="shared" si="54"/>
        <v>1</v>
      </c>
      <c r="Y271" s="35"/>
    </row>
    <row r="272" spans="1:25" hidden="1" x14ac:dyDescent="0.35">
      <c r="A272" t="s">
        <v>136</v>
      </c>
      <c r="B272">
        <v>115</v>
      </c>
      <c r="C272" t="s">
        <v>398</v>
      </c>
      <c r="D272" t="s">
        <v>111</v>
      </c>
      <c r="E272">
        <f>SUMIFS('Solar&amp;Battery'!$AA$5:$AA$332,'Solar&amp;Battery'!$B$5:$B$332,A272)</f>
        <v>0</v>
      </c>
      <c r="F272" s="49">
        <v>13087.4814453125</v>
      </c>
      <c r="G272" s="29">
        <f t="shared" si="44"/>
        <v>1869.6402064732142</v>
      </c>
      <c r="H272" s="46">
        <f t="shared" si="45"/>
        <v>0</v>
      </c>
      <c r="I272" s="43">
        <v>108800.5703125</v>
      </c>
      <c r="J272" s="43">
        <f t="shared" si="46"/>
        <v>15542.938616071429</v>
      </c>
      <c r="K272" s="44">
        <f t="shared" si="47"/>
        <v>0</v>
      </c>
      <c r="L272" s="49">
        <v>51351.88671875</v>
      </c>
      <c r="M272" s="29">
        <f t="shared" si="48"/>
        <v>7335.9838169642853</v>
      </c>
      <c r="N272" s="46">
        <f t="shared" si="49"/>
        <v>0</v>
      </c>
      <c r="O272" s="43">
        <v>298520.75</v>
      </c>
      <c r="P272" s="43">
        <f t="shared" si="50"/>
        <v>42645.821428571428</v>
      </c>
      <c r="Q272" s="44">
        <f t="shared" si="51"/>
        <v>0</v>
      </c>
      <c r="R272" s="49">
        <v>87794.8359375</v>
      </c>
      <c r="S272" s="29">
        <f t="shared" si="52"/>
        <v>12542.119419642857</v>
      </c>
      <c r="T272" s="46">
        <f t="shared" si="53"/>
        <v>0</v>
      </c>
      <c r="V272" s="20">
        <f>SUMIFS(InterconnectionQueue_bySub!$AP$5:$AP$322,InterconnectionQueue_bySub!$B$5:$B$322,A272)</f>
        <v>0</v>
      </c>
      <c r="W272" s="53">
        <f>SUMIFS(InterconnectionQueue_bySub!$R$5:$R$322,InterconnectionQueue_bySub!$B$5:$B$322,A272)</f>
        <v>0</v>
      </c>
      <c r="X272" s="22">
        <f t="shared" si="54"/>
        <v>1</v>
      </c>
      <c r="Y272" s="35"/>
    </row>
    <row r="273" spans="1:25" hidden="1" x14ac:dyDescent="0.35">
      <c r="A273" t="s">
        <v>137</v>
      </c>
      <c r="B273">
        <v>115</v>
      </c>
      <c r="C273" t="s">
        <v>398</v>
      </c>
      <c r="D273" t="s">
        <v>111</v>
      </c>
      <c r="E273">
        <f>SUMIFS('Solar&amp;Battery'!$AA$5:$AA$332,'Solar&amp;Battery'!$B$5:$B$332,A273)</f>
        <v>0</v>
      </c>
      <c r="F273" s="49">
        <v>14057.4326171875</v>
      </c>
      <c r="G273" s="29">
        <f t="shared" si="44"/>
        <v>2008.2046595982142</v>
      </c>
      <c r="H273" s="46">
        <f t="shared" si="45"/>
        <v>0</v>
      </c>
      <c r="I273" s="43">
        <v>146129.28125</v>
      </c>
      <c r="J273" s="43">
        <f t="shared" si="46"/>
        <v>20875.611607142859</v>
      </c>
      <c r="K273" s="44">
        <f t="shared" si="47"/>
        <v>0</v>
      </c>
      <c r="L273" s="49">
        <v>33743.91796875</v>
      </c>
      <c r="M273" s="29">
        <f t="shared" si="48"/>
        <v>4820.5597098214284</v>
      </c>
      <c r="N273" s="46">
        <f t="shared" si="49"/>
        <v>0</v>
      </c>
      <c r="O273" s="43">
        <v>309526.5</v>
      </c>
      <c r="P273" s="43">
        <f t="shared" si="50"/>
        <v>44218.071428571428</v>
      </c>
      <c r="Q273" s="44">
        <f t="shared" si="51"/>
        <v>0</v>
      </c>
      <c r="R273" s="49">
        <v>77402.234375</v>
      </c>
      <c r="S273" s="29">
        <f t="shared" si="52"/>
        <v>11057.462053571429</v>
      </c>
      <c r="T273" s="46">
        <f t="shared" si="53"/>
        <v>0</v>
      </c>
      <c r="V273" s="20">
        <f>SUMIFS(InterconnectionQueue_bySub!$AP$5:$AP$322,InterconnectionQueue_bySub!$B$5:$B$322,A273)</f>
        <v>0</v>
      </c>
      <c r="W273" s="53">
        <f>SUMIFS(InterconnectionQueue_bySub!$R$5:$R$322,InterconnectionQueue_bySub!$B$5:$B$322,A273)</f>
        <v>0</v>
      </c>
      <c r="X273" s="22">
        <f t="shared" si="54"/>
        <v>1</v>
      </c>
      <c r="Y273" s="35"/>
    </row>
    <row r="274" spans="1:25" x14ac:dyDescent="0.35">
      <c r="A274" t="s">
        <v>107</v>
      </c>
      <c r="B274">
        <v>230</v>
      </c>
      <c r="C274" t="s">
        <v>399</v>
      </c>
      <c r="D274" t="s">
        <v>102</v>
      </c>
      <c r="E274">
        <f>SUMIFS('Solar&amp;Battery'!$AA$5:$AA$332,'Solar&amp;Battery'!$B$5:$B$332,A274)</f>
        <v>300</v>
      </c>
      <c r="F274" s="49">
        <v>19385.283203125</v>
      </c>
      <c r="G274" s="29">
        <f t="shared" si="44"/>
        <v>2769.326171875</v>
      </c>
      <c r="H274" s="46">
        <f t="shared" si="45"/>
        <v>0.10832960127512968</v>
      </c>
      <c r="I274" s="43">
        <v>62202.3828125</v>
      </c>
      <c r="J274" s="43">
        <f t="shared" si="46"/>
        <v>8886.0546875</v>
      </c>
      <c r="K274" s="44">
        <f t="shared" si="47"/>
        <v>3.3760764540646991E-2</v>
      </c>
      <c r="L274" s="49">
        <v>47273.05078125</v>
      </c>
      <c r="M274" s="29">
        <f t="shared" si="48"/>
        <v>6753.29296875</v>
      </c>
      <c r="N274" s="46">
        <f t="shared" si="49"/>
        <v>4.4422772918072957E-2</v>
      </c>
      <c r="O274" s="43">
        <v>174863.25</v>
      </c>
      <c r="P274" s="43">
        <f t="shared" si="50"/>
        <v>24980.464285714286</v>
      </c>
      <c r="Q274" s="44">
        <f t="shared" si="51"/>
        <v>1.2009384476154938E-2</v>
      </c>
      <c r="R274" s="49">
        <v>58234.78125</v>
      </c>
      <c r="S274" s="29">
        <f t="shared" si="52"/>
        <v>8319.2544642857138</v>
      </c>
      <c r="T274" s="46">
        <f t="shared" si="53"/>
        <v>3.6060923642604055E-2</v>
      </c>
      <c r="V274" s="20">
        <f>SUMIFS(InterconnectionQueue_bySub!$AP$5:$AP$322,InterconnectionQueue_bySub!$B$5:$B$322,A274)</f>
        <v>0</v>
      </c>
      <c r="W274" s="53">
        <f>SUMIFS(InterconnectionQueue_bySub!$R$5:$R$322,InterconnectionQueue_bySub!$B$5:$B$322,A274)</f>
        <v>0</v>
      </c>
      <c r="X274" s="22">
        <f t="shared" si="54"/>
        <v>1</v>
      </c>
      <c r="Y274" s="35"/>
    </row>
    <row r="275" spans="1:25" hidden="1" x14ac:dyDescent="0.35">
      <c r="A275" t="s">
        <v>195</v>
      </c>
      <c r="B275">
        <v>115</v>
      </c>
      <c r="C275" t="s">
        <v>398</v>
      </c>
      <c r="D275" t="s">
        <v>111</v>
      </c>
      <c r="E275">
        <f>SUMIFS('Solar&amp;Battery'!$AA$5:$AA$332,'Solar&amp;Battery'!$B$5:$B$332,A275)</f>
        <v>0</v>
      </c>
      <c r="F275" s="49">
        <v>35040.5</v>
      </c>
      <c r="G275" s="29">
        <f t="shared" si="44"/>
        <v>5005.7857142857147</v>
      </c>
      <c r="H275" s="46">
        <f t="shared" si="45"/>
        <v>0</v>
      </c>
      <c r="I275" s="43">
        <v>141783.234375</v>
      </c>
      <c r="J275" s="43">
        <f t="shared" si="46"/>
        <v>20254.747767857141</v>
      </c>
      <c r="K275" s="44">
        <f t="shared" si="47"/>
        <v>0</v>
      </c>
      <c r="L275" s="49">
        <v>76600.6328125</v>
      </c>
      <c r="M275" s="29">
        <f t="shared" si="48"/>
        <v>10942.947544642857</v>
      </c>
      <c r="N275" s="46">
        <f t="shared" si="49"/>
        <v>0</v>
      </c>
      <c r="O275" s="43">
        <v>337667.09375</v>
      </c>
      <c r="P275" s="43">
        <f t="shared" si="50"/>
        <v>48238.15625</v>
      </c>
      <c r="Q275" s="44">
        <f t="shared" si="51"/>
        <v>0</v>
      </c>
      <c r="R275" s="49">
        <v>120828.578125</v>
      </c>
      <c r="S275" s="29">
        <f t="shared" si="52"/>
        <v>17261.225446428572</v>
      </c>
      <c r="T275" s="46">
        <f t="shared" si="53"/>
        <v>0</v>
      </c>
      <c r="V275" s="20">
        <f>SUMIFS(InterconnectionQueue_bySub!$AP$5:$AP$322,InterconnectionQueue_bySub!$B$5:$B$322,A275)</f>
        <v>0</v>
      </c>
      <c r="W275" s="53">
        <f>SUMIFS(InterconnectionQueue_bySub!$R$5:$R$322,InterconnectionQueue_bySub!$B$5:$B$322,A275)</f>
        <v>0</v>
      </c>
      <c r="X275" s="22">
        <f t="shared" si="54"/>
        <v>1</v>
      </c>
      <c r="Y275" s="35"/>
    </row>
    <row r="276" spans="1:25" x14ac:dyDescent="0.35">
      <c r="A276" t="s">
        <v>414</v>
      </c>
      <c r="B276">
        <v>230</v>
      </c>
      <c r="C276" t="s">
        <v>401</v>
      </c>
      <c r="D276" t="s">
        <v>111</v>
      </c>
      <c r="E276">
        <f>SUMIFS('Solar&amp;Battery'!$AA$5:$AA$332,'Solar&amp;Battery'!$B$5:$B$332,A276)</f>
        <v>300</v>
      </c>
      <c r="F276" s="49">
        <v>25774.111328125</v>
      </c>
      <c r="G276" s="29">
        <f t="shared" si="44"/>
        <v>3682.0159040178573</v>
      </c>
      <c r="H276" s="46">
        <f t="shared" si="45"/>
        <v>8.1477105971388283E-2</v>
      </c>
      <c r="I276" s="43">
        <v>141659.03125</v>
      </c>
      <c r="J276" s="43">
        <f t="shared" si="46"/>
        <v>20237.004464285714</v>
      </c>
      <c r="K276" s="44">
        <f t="shared" si="47"/>
        <v>1.4824328399464471E-2</v>
      </c>
      <c r="L276" s="49">
        <v>44539.98046875</v>
      </c>
      <c r="M276" s="29">
        <f t="shared" si="48"/>
        <v>6362.8543526785716</v>
      </c>
      <c r="N276" s="46">
        <f t="shared" si="49"/>
        <v>4.7148651119714689E-2</v>
      </c>
      <c r="O276" s="43">
        <v>315501.34375</v>
      </c>
      <c r="P276" s="43">
        <f t="shared" si="50"/>
        <v>45071.620535714283</v>
      </c>
      <c r="Q276" s="44">
        <f t="shared" si="51"/>
        <v>6.6560730773432726E-3</v>
      </c>
      <c r="R276" s="49">
        <v>89942.90625</v>
      </c>
      <c r="S276" s="29">
        <f t="shared" si="52"/>
        <v>12848.986607142857</v>
      </c>
      <c r="T276" s="46">
        <f t="shared" si="53"/>
        <v>2.3348144812698889E-2</v>
      </c>
      <c r="V276" s="20">
        <f>SUMIFS(InterconnectionQueue_bySub!$AP$5:$AP$322,InterconnectionQueue_bySub!$B$5:$B$322,A276)</f>
        <v>0</v>
      </c>
      <c r="W276" s="53">
        <f>SUMIFS(InterconnectionQueue_bySub!$R$5:$R$322,InterconnectionQueue_bySub!$B$5:$B$322,A276)</f>
        <v>0</v>
      </c>
      <c r="X276" s="22">
        <f t="shared" si="54"/>
        <v>1</v>
      </c>
      <c r="Y276" s="35"/>
    </row>
    <row r="277" spans="1:25" hidden="1" x14ac:dyDescent="0.35">
      <c r="A277" t="s">
        <v>202</v>
      </c>
      <c r="B277">
        <v>115</v>
      </c>
      <c r="C277" t="s">
        <v>398</v>
      </c>
      <c r="D277" t="s">
        <v>111</v>
      </c>
      <c r="E277">
        <f>SUMIFS('Solar&amp;Battery'!$AA$5:$AA$332,'Solar&amp;Battery'!$B$5:$B$332,A277)</f>
        <v>0</v>
      </c>
      <c r="F277" s="49">
        <v>26616.15234375</v>
      </c>
      <c r="G277" s="29">
        <f t="shared" si="44"/>
        <v>3802.3074776785716</v>
      </c>
      <c r="H277" s="46">
        <f t="shared" si="45"/>
        <v>0</v>
      </c>
      <c r="I277" s="43">
        <v>91470.765625</v>
      </c>
      <c r="J277" s="43">
        <f t="shared" si="46"/>
        <v>13067.252232142857</v>
      </c>
      <c r="K277" s="44">
        <f t="shared" si="47"/>
        <v>0</v>
      </c>
      <c r="L277" s="49">
        <v>82098.640625</v>
      </c>
      <c r="M277" s="29">
        <f t="shared" si="48"/>
        <v>11728.377232142857</v>
      </c>
      <c r="N277" s="46">
        <f t="shared" si="49"/>
        <v>0</v>
      </c>
      <c r="O277" s="43">
        <v>277520.375</v>
      </c>
      <c r="P277" s="43">
        <f t="shared" si="50"/>
        <v>39645.767857142855</v>
      </c>
      <c r="Q277" s="44">
        <f t="shared" si="51"/>
        <v>0</v>
      </c>
      <c r="R277" s="49">
        <v>144198.765625</v>
      </c>
      <c r="S277" s="29">
        <f t="shared" si="52"/>
        <v>20599.823660714286</v>
      </c>
      <c r="T277" s="46">
        <f t="shared" si="53"/>
        <v>0</v>
      </c>
      <c r="V277" s="20">
        <f>SUMIFS(InterconnectionQueue_bySub!$AP$5:$AP$322,InterconnectionQueue_bySub!$B$5:$B$322,A277)</f>
        <v>0</v>
      </c>
      <c r="W277" s="53">
        <f>SUMIFS(InterconnectionQueue_bySub!$R$5:$R$322,InterconnectionQueue_bySub!$B$5:$B$322,A277)</f>
        <v>0</v>
      </c>
      <c r="X277" s="22">
        <f t="shared" si="54"/>
        <v>1</v>
      </c>
      <c r="Y277" s="35"/>
    </row>
    <row r="278" spans="1:25" hidden="1" x14ac:dyDescent="0.35">
      <c r="A278" t="s">
        <v>140</v>
      </c>
      <c r="B278">
        <v>115</v>
      </c>
      <c r="C278" t="s">
        <v>398</v>
      </c>
      <c r="D278" t="s">
        <v>111</v>
      </c>
      <c r="E278">
        <f>SUMIFS('Solar&amp;Battery'!$AA$5:$AA$332,'Solar&amp;Battery'!$B$5:$B$332,A278)</f>
        <v>0</v>
      </c>
      <c r="F278" s="49">
        <v>15350.7294921875</v>
      </c>
      <c r="G278" s="29">
        <f t="shared" si="44"/>
        <v>2192.9613560267858</v>
      </c>
      <c r="H278" s="46">
        <f t="shared" si="45"/>
        <v>0</v>
      </c>
      <c r="I278" s="43">
        <v>86153.7890625</v>
      </c>
      <c r="J278" s="43">
        <f t="shared" si="46"/>
        <v>12307.684151785714</v>
      </c>
      <c r="K278" s="44">
        <f t="shared" si="47"/>
        <v>0</v>
      </c>
      <c r="L278" s="49">
        <v>54779.2109375</v>
      </c>
      <c r="M278" s="29">
        <f t="shared" si="48"/>
        <v>7825.6015625</v>
      </c>
      <c r="N278" s="46">
        <f t="shared" si="49"/>
        <v>0</v>
      </c>
      <c r="O278" s="43">
        <v>299341.3125</v>
      </c>
      <c r="P278" s="43">
        <f t="shared" si="50"/>
        <v>42763.044642857145</v>
      </c>
      <c r="Q278" s="44">
        <f t="shared" si="51"/>
        <v>0</v>
      </c>
      <c r="R278" s="49">
        <v>87406.078125</v>
      </c>
      <c r="S278" s="29">
        <f t="shared" si="52"/>
        <v>12486.582589285714</v>
      </c>
      <c r="T278" s="46">
        <f t="shared" si="53"/>
        <v>0</v>
      </c>
      <c r="V278" s="20">
        <f>SUMIFS(InterconnectionQueue_bySub!$AP$5:$AP$322,InterconnectionQueue_bySub!$B$5:$B$322,A278)</f>
        <v>0</v>
      </c>
      <c r="W278" s="53">
        <f>SUMIFS(InterconnectionQueue_bySub!$R$5:$R$322,InterconnectionQueue_bySub!$B$5:$B$322,A278)</f>
        <v>0</v>
      </c>
      <c r="X278" s="22">
        <f t="shared" si="54"/>
        <v>1</v>
      </c>
      <c r="Y278" s="35"/>
    </row>
    <row r="279" spans="1:25" x14ac:dyDescent="0.35">
      <c r="A279" t="s">
        <v>412</v>
      </c>
      <c r="B279">
        <v>230</v>
      </c>
      <c r="C279" t="s">
        <v>398</v>
      </c>
      <c r="D279" t="s">
        <v>111</v>
      </c>
      <c r="E279">
        <f>SUMIFS('Solar&amp;Battery'!$AA$5:$AA$332,'Solar&amp;Battery'!$B$5:$B$332,A279)</f>
        <v>300</v>
      </c>
      <c r="F279" s="49">
        <v>12080.5244140625</v>
      </c>
      <c r="G279" s="29">
        <f t="shared" si="44"/>
        <v>1725.7892020089287</v>
      </c>
      <c r="H279" s="46">
        <f t="shared" si="45"/>
        <v>0.17383351318387025</v>
      </c>
      <c r="I279" s="43">
        <v>136814.296875</v>
      </c>
      <c r="J279" s="43">
        <f t="shared" si="46"/>
        <v>19544.899553571428</v>
      </c>
      <c r="K279" s="44">
        <f t="shared" si="47"/>
        <v>1.5349273050890721E-2</v>
      </c>
      <c r="L279" s="49">
        <v>35175.60546875</v>
      </c>
      <c r="M279" s="29">
        <f t="shared" si="48"/>
        <v>5025.0864955357147</v>
      </c>
      <c r="N279" s="46">
        <f t="shared" si="49"/>
        <v>5.970046491070749E-2</v>
      </c>
      <c r="O279" s="43">
        <v>308797.375</v>
      </c>
      <c r="P279" s="43">
        <f t="shared" si="50"/>
        <v>44113.910714285717</v>
      </c>
      <c r="Q279" s="44">
        <f t="shared" si="51"/>
        <v>6.800575944015068E-3</v>
      </c>
      <c r="R279" s="49">
        <v>69845.3984375</v>
      </c>
      <c r="S279" s="29">
        <f t="shared" si="52"/>
        <v>9977.9140625</v>
      </c>
      <c r="T279" s="46">
        <f t="shared" si="53"/>
        <v>3.0066404473004047E-2</v>
      </c>
      <c r="V279" s="20">
        <f>SUMIFS(InterconnectionQueue_bySub!$AP$5:$AP$322,InterconnectionQueue_bySub!$B$5:$B$322,A279)</f>
        <v>0</v>
      </c>
      <c r="W279" s="53">
        <f>SUMIFS(InterconnectionQueue_bySub!$R$5:$R$322,InterconnectionQueue_bySub!$B$5:$B$322,A279)</f>
        <v>0</v>
      </c>
      <c r="X279" s="22">
        <f t="shared" si="54"/>
        <v>1</v>
      </c>
      <c r="Y279" s="35"/>
    </row>
    <row r="280" spans="1:25" x14ac:dyDescent="0.35">
      <c r="A280" t="s">
        <v>256</v>
      </c>
      <c r="B280">
        <v>115</v>
      </c>
      <c r="C280" t="s">
        <v>398</v>
      </c>
      <c r="D280" t="s">
        <v>216</v>
      </c>
      <c r="E280">
        <f>SUMIFS('Solar&amp;Battery'!$AA$5:$AA$332,'Solar&amp;Battery'!$B$5:$B$332,A280)</f>
        <v>52</v>
      </c>
      <c r="F280" s="49">
        <v>10764.296875</v>
      </c>
      <c r="G280" s="29">
        <f t="shared" ref="G280:G281" si="55">F280/$G$1</f>
        <v>1537.7566964285713</v>
      </c>
      <c r="H280" s="46">
        <f t="shared" ref="H280:H281" si="56">$E280/G280</f>
        <v>3.3815492477301264E-2</v>
      </c>
      <c r="I280" s="43">
        <v>138666.40625</v>
      </c>
      <c r="J280" s="43">
        <f t="shared" ref="J280:J281" si="57">I280/$G$1</f>
        <v>19809.486607142859</v>
      </c>
      <c r="K280" s="44">
        <f t="shared" ref="K280:K281" si="58">E280/J280</f>
        <v>2.6250049297718782E-3</v>
      </c>
      <c r="L280" s="49">
        <v>13730.119140625</v>
      </c>
      <c r="M280" s="29">
        <f t="shared" ref="M280:M281" si="59">L280/$G$1</f>
        <v>1961.4455915178571</v>
      </c>
      <c r="N280" s="46">
        <f t="shared" ref="N280:N281" si="60">$E280/M280</f>
        <v>2.6511059100935857E-2</v>
      </c>
      <c r="O280" s="43">
        <v>314164.25</v>
      </c>
      <c r="P280" s="43">
        <f t="shared" ref="P280:P281" si="61">O280/$G$1</f>
        <v>44880.607142857145</v>
      </c>
      <c r="Q280" s="44">
        <f t="shared" ref="Q280:Q281" si="62">E280/P280</f>
        <v>1.1586296021905739E-3</v>
      </c>
      <c r="R280" s="49">
        <v>31072.39453125</v>
      </c>
      <c r="S280" s="29">
        <f t="shared" ref="S280:S281" si="63">R280/$G$1</f>
        <v>4438.9135044642853</v>
      </c>
      <c r="T280" s="46">
        <f t="shared" ref="T280:T281" si="64">$E280/S280</f>
        <v>1.1714578341682661E-2</v>
      </c>
      <c r="V280" s="20">
        <f>SUMIFS(InterconnectionQueue_bySub!$AP$5:$AP$322,InterconnectionQueue_bySub!$B$5:$B$322,A280)</f>
        <v>92</v>
      </c>
      <c r="W280" s="53">
        <f>SUMIFS(InterconnectionQueue_bySub!$R$5:$R$322,InterconnectionQueue_bySub!$B$5:$B$322,A280)</f>
        <v>92</v>
      </c>
      <c r="X280" s="22">
        <f t="shared" ref="X280:X281" si="65">IF(V280&gt;E280,3,IF(W280&gt;E280,2,1))</f>
        <v>3</v>
      </c>
      <c r="Y280" s="35"/>
    </row>
    <row r="281" spans="1:25" hidden="1" x14ac:dyDescent="0.35">
      <c r="A281" t="s">
        <v>274</v>
      </c>
      <c r="B281">
        <v>115</v>
      </c>
      <c r="C281" t="s">
        <v>398</v>
      </c>
      <c r="D281" t="s">
        <v>216</v>
      </c>
      <c r="E281">
        <f>SUMIFS('Solar&amp;Battery'!$AA$5:$AA$332,'Solar&amp;Battery'!$B$5:$B$332,A281)</f>
        <v>0</v>
      </c>
      <c r="F281" s="49">
        <v>3820.36474609375</v>
      </c>
      <c r="G281" s="29">
        <f t="shared" si="55"/>
        <v>545.76639229910711</v>
      </c>
      <c r="H281" s="46">
        <f t="shared" si="56"/>
        <v>0</v>
      </c>
      <c r="I281" s="43">
        <v>90652.78125</v>
      </c>
      <c r="J281" s="43">
        <f t="shared" si="57"/>
        <v>12950.397321428571</v>
      </c>
      <c r="K281" s="44">
        <f t="shared" si="58"/>
        <v>0</v>
      </c>
      <c r="L281" s="49">
        <v>22358.802734375</v>
      </c>
      <c r="M281" s="29">
        <f t="shared" si="59"/>
        <v>3194.1146763392858</v>
      </c>
      <c r="N281" s="46">
        <f t="shared" si="60"/>
        <v>0</v>
      </c>
      <c r="O281" s="43">
        <v>258986.078125</v>
      </c>
      <c r="P281" s="43">
        <f t="shared" si="61"/>
        <v>36998.011160714283</v>
      </c>
      <c r="Q281" s="44">
        <f t="shared" si="62"/>
        <v>0</v>
      </c>
      <c r="R281" s="49">
        <v>38101.21484375</v>
      </c>
      <c r="S281" s="29">
        <f t="shared" si="63"/>
        <v>5443.0306919642853</v>
      </c>
      <c r="T281" s="46">
        <f t="shared" si="64"/>
        <v>0</v>
      </c>
      <c r="V281" s="20">
        <f>SUMIFS(InterconnectionQueue_bySub!$AP$5:$AP$322,InterconnectionQueue_bySub!$B$5:$B$322,A281)</f>
        <v>0</v>
      </c>
      <c r="W281" s="53">
        <f>SUMIFS(InterconnectionQueue_bySub!$R$5:$R$322,InterconnectionQueue_bySub!$B$5:$B$322,A281)</f>
        <v>0</v>
      </c>
      <c r="X281" s="22">
        <f t="shared" si="65"/>
        <v>1</v>
      </c>
      <c r="Y281" s="35"/>
    </row>
  </sheetData>
  <autoFilter ref="A4:X281" xr:uid="{7D1F13E9-1371-4075-90EE-C3711D2962EE}">
    <filterColumn colId="4">
      <filters>
        <filter val="100"/>
        <filter val="1000"/>
        <filter val="1050"/>
        <filter val="106.875"/>
        <filter val="11.6"/>
        <filter val="1100.4"/>
        <filter val="1200"/>
        <filter val="1200.321"/>
        <filter val="1220"/>
        <filter val="1250"/>
        <filter val="1250.0044"/>
        <filter val="1259.99566"/>
        <filter val="1300"/>
        <filter val="1400"/>
        <filter val="150"/>
        <filter val="1500"/>
        <filter val="1756"/>
        <filter val="190.11"/>
        <filter val="1972"/>
        <filter val="200"/>
        <filter val="2000"/>
        <filter val="2100"/>
        <filter val="2172"/>
        <filter val="2181.225"/>
        <filter val="230"/>
        <filter val="2363.9"/>
        <filter val="2401.3"/>
        <filter val="25"/>
        <filter val="250"/>
        <filter val="2500"/>
        <filter val="2517"/>
        <filter val="275"/>
        <filter val="300"/>
        <filter val="300.5"/>
        <filter val="325"/>
        <filter val="350"/>
        <filter val="399.96"/>
        <filter val="40"/>
        <filter val="400"/>
        <filter val="400.3546"/>
        <filter val="410"/>
        <filter val="500"/>
        <filter val="52"/>
        <filter val="56"/>
        <filter val="575"/>
        <filter val="600"/>
        <filter val="630"/>
        <filter val="650"/>
        <filter val="700"/>
        <filter val="750"/>
        <filter val="800"/>
        <filter val="900"/>
        <filter val="944.3"/>
      </filters>
    </filterColumn>
    <sortState xmlns:xlrd2="http://schemas.microsoft.com/office/spreadsheetml/2017/richdata2" ref="A5:X279">
      <sortCondition descending="1" ref="W4:W281"/>
    </sortState>
  </autoFilter>
  <mergeCells count="7">
    <mergeCell ref="A1:E2"/>
    <mergeCell ref="V3:X3"/>
    <mergeCell ref="F3:H3"/>
    <mergeCell ref="I3:K3"/>
    <mergeCell ref="L3:N3"/>
    <mergeCell ref="O3:Q3"/>
    <mergeCell ref="R3:T3"/>
  </mergeCells>
  <conditionalFormatting sqref="H5:H1048576">
    <cfRule type="cellIs" dxfId="8" priority="11" operator="greaterThanOrEqual">
      <formula>0.8</formula>
    </cfRule>
    <cfRule type="cellIs" dxfId="7" priority="12" operator="between">
      <formula>0.4999999</formula>
      <formula>0.8</formula>
    </cfRule>
    <cfRule type="cellIs" dxfId="6" priority="13" operator="between">
      <formula>0.2</formula>
      <formula>0.5</formula>
    </cfRule>
  </conditionalFormatting>
  <conditionalFormatting sqref="N5:N1048576">
    <cfRule type="cellIs" dxfId="5" priority="8" operator="greaterThanOrEqual">
      <formula>0.8</formula>
    </cfRule>
    <cfRule type="cellIs" dxfId="4" priority="9" operator="between">
      <formula>0.4999999</formula>
      <formula>0.8</formula>
    </cfRule>
    <cfRule type="cellIs" dxfId="3" priority="10" operator="between">
      <formula>0.2</formula>
      <formula>0.5</formula>
    </cfRule>
  </conditionalFormatting>
  <conditionalFormatting sqref="T5:T1048576">
    <cfRule type="cellIs" dxfId="2" priority="5" operator="greaterThanOrEqual">
      <formula>0.8</formula>
    </cfRule>
    <cfRule type="cellIs" dxfId="1" priority="6" operator="between">
      <formula>0.4999999</formula>
      <formula>0.8</formula>
    </cfRule>
    <cfRule type="cellIs" dxfId="0" priority="7" operator="between">
      <formula>0.2</formula>
      <formula>0.5</formula>
    </cfRule>
  </conditionalFormatting>
  <conditionalFormatting sqref="X5:X28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3654A-EE00-4386-919F-ADBEF689552F}">
  <sheetPr>
    <tabColor theme="6" tint="0.39997558519241921"/>
  </sheetPr>
  <dimension ref="A1:M31"/>
  <sheetViews>
    <sheetView zoomScale="110" zoomScaleNormal="110" workbookViewId="0">
      <selection activeCell="B31" sqref="B31"/>
    </sheetView>
  </sheetViews>
  <sheetFormatPr defaultRowHeight="14.5" x14ac:dyDescent="0.35"/>
  <cols>
    <col min="1" max="1" width="23.54296875" customWidth="1"/>
    <col min="2" max="2" width="19.36328125" customWidth="1"/>
    <col min="4" max="4" width="16.36328125" customWidth="1"/>
    <col min="5" max="5" width="14.6328125" customWidth="1"/>
    <col min="6" max="6" width="12.54296875" customWidth="1"/>
    <col min="9" max="9" width="9.6328125" customWidth="1"/>
    <col min="10" max="10" width="10.453125" customWidth="1"/>
    <col min="11" max="11" width="12.453125" customWidth="1"/>
    <col min="12" max="12" width="12.26953125" customWidth="1"/>
    <col min="13" max="13" width="17.26953125" customWidth="1"/>
  </cols>
  <sheetData>
    <row r="1" spans="1:13" ht="36" customHeight="1" x14ac:dyDescent="0.35">
      <c r="A1" s="341" t="s">
        <v>609</v>
      </c>
      <c r="B1" s="341"/>
      <c r="C1" s="341"/>
      <c r="D1" s="341"/>
      <c r="E1" s="341"/>
      <c r="F1" s="341"/>
      <c r="G1" s="341"/>
    </row>
    <row r="2" spans="1:13" ht="36.5" customHeight="1" x14ac:dyDescent="0.35">
      <c r="A2" s="341"/>
      <c r="B2" s="341"/>
      <c r="C2" s="341"/>
      <c r="D2" s="341"/>
      <c r="E2" s="341"/>
      <c r="F2" s="341"/>
      <c r="G2" s="341"/>
    </row>
    <row r="3" spans="1:13" ht="58" customHeight="1" x14ac:dyDescent="0.35">
      <c r="E3" s="231" t="s">
        <v>544</v>
      </c>
      <c r="F3" s="398" t="s">
        <v>547</v>
      </c>
      <c r="G3" s="398"/>
      <c r="I3" s="396" t="s">
        <v>535</v>
      </c>
      <c r="J3" s="397"/>
      <c r="K3" s="233" t="s">
        <v>537</v>
      </c>
      <c r="L3" s="234" t="s">
        <v>538</v>
      </c>
      <c r="M3" s="233" t="s">
        <v>608</v>
      </c>
    </row>
    <row r="4" spans="1:13" ht="43.5" x14ac:dyDescent="0.35">
      <c r="A4" s="204" t="s">
        <v>297</v>
      </c>
      <c r="B4" s="205" t="s">
        <v>298</v>
      </c>
      <c r="C4" s="203" t="s">
        <v>7</v>
      </c>
      <c r="D4" s="3" t="s">
        <v>600</v>
      </c>
      <c r="E4" s="231" t="s">
        <v>545</v>
      </c>
      <c r="F4" s="231" t="s">
        <v>545</v>
      </c>
      <c r="G4" s="231" t="s">
        <v>546</v>
      </c>
      <c r="I4" s="232" t="s">
        <v>437</v>
      </c>
      <c r="J4" s="232" t="s">
        <v>536</v>
      </c>
      <c r="K4" s="235"/>
      <c r="L4" s="236"/>
      <c r="M4" s="235"/>
    </row>
    <row r="5" spans="1:13" x14ac:dyDescent="0.35">
      <c r="A5" t="s">
        <v>333</v>
      </c>
      <c r="B5" t="s">
        <v>240</v>
      </c>
      <c r="C5">
        <v>115</v>
      </c>
      <c r="D5" t="str" cm="1">
        <f t="array" ref="D5">INDEX(SubList_ResAreas!$D$5:$D$332,MATCH(1,($B5=SubList_ResAreas!$B$5:$B$332)*($C5=SubList_ResAreas!$C$5:$C$332),0))</f>
        <v>Central_Valley_LosBanos</v>
      </c>
      <c r="I5" s="29">
        <v>0</v>
      </c>
      <c r="J5" s="29">
        <v>0</v>
      </c>
      <c r="K5" s="29">
        <v>0</v>
      </c>
      <c r="L5" s="29">
        <v>198</v>
      </c>
      <c r="M5" t="s">
        <v>543</v>
      </c>
    </row>
    <row r="6" spans="1:13" x14ac:dyDescent="0.35">
      <c r="A6" t="s">
        <v>333</v>
      </c>
      <c r="B6" t="s">
        <v>240</v>
      </c>
      <c r="C6">
        <v>230</v>
      </c>
      <c r="D6" t="str" cm="1">
        <f t="array" ref="D6">INDEX(SubList_ResAreas!$D$5:$D$332,MATCH(1,($B6=SubList_ResAreas!$B$5:$B$332)*($C6=SubList_ResAreas!$C$5:$C$332),0))</f>
        <v>Central_Valley_LosBanos</v>
      </c>
      <c r="G6">
        <v>300</v>
      </c>
      <c r="I6" s="29">
        <v>0</v>
      </c>
      <c r="J6" s="29">
        <v>0</v>
      </c>
      <c r="K6" s="29">
        <v>0</v>
      </c>
      <c r="L6" s="29">
        <v>500</v>
      </c>
      <c r="M6" t="s">
        <v>539</v>
      </c>
    </row>
    <row r="7" spans="1:13" x14ac:dyDescent="0.35">
      <c r="A7" t="s">
        <v>318</v>
      </c>
      <c r="B7" t="s">
        <v>83</v>
      </c>
      <c r="C7">
        <v>230</v>
      </c>
      <c r="D7" t="str" cm="1">
        <f t="array" ref="D7">INDEX(SubList_ResAreas!$D$5:$D$332,MATCH(1,($B7=SubList_ResAreas!$B$5:$B$332)*($C7=SubList_ResAreas!$C$5:$C$332),0))</f>
        <v>Greater_LA</v>
      </c>
      <c r="I7" s="29">
        <v>0</v>
      </c>
      <c r="J7" s="29">
        <v>0</v>
      </c>
      <c r="K7" s="29">
        <v>0</v>
      </c>
      <c r="L7" s="29">
        <v>200</v>
      </c>
      <c r="M7" t="s">
        <v>543</v>
      </c>
    </row>
    <row r="8" spans="1:13" x14ac:dyDescent="0.35">
      <c r="A8" t="s">
        <v>321</v>
      </c>
      <c r="B8" t="s">
        <v>211</v>
      </c>
      <c r="C8">
        <v>115</v>
      </c>
      <c r="D8" t="str" cm="1">
        <f t="array" ref="D8">INDEX(SubList_ResAreas!$D$5:$D$332,MATCH(1,($B8=SubList_ResAreas!$B$5:$B$332)*($C8=SubList_ResAreas!$C$5:$C$332),0))</f>
        <v>Central_Valley_LosBanos</v>
      </c>
      <c r="I8" s="29">
        <v>0</v>
      </c>
      <c r="J8" s="29">
        <v>0</v>
      </c>
      <c r="K8" s="29">
        <v>0</v>
      </c>
      <c r="L8" s="29">
        <v>152</v>
      </c>
      <c r="M8" t="s">
        <v>543</v>
      </c>
    </row>
    <row r="9" spans="1:13" x14ac:dyDescent="0.35">
      <c r="A9" t="s">
        <v>333</v>
      </c>
      <c r="B9" t="s">
        <v>272</v>
      </c>
      <c r="C9">
        <v>230</v>
      </c>
      <c r="D9" t="str" cm="1">
        <f t="array" ref="D9">INDEX(SubList_ResAreas!$D$5:$D$332,MATCH(1,($B9=SubList_ResAreas!$B$5:$B$332)*($C9=SubList_ResAreas!$C$5:$C$332),0))</f>
        <v>Northern_CA</v>
      </c>
      <c r="G9">
        <v>150</v>
      </c>
      <c r="I9" s="29">
        <v>0</v>
      </c>
      <c r="J9" s="29">
        <v>0</v>
      </c>
      <c r="K9" s="29">
        <v>0</v>
      </c>
      <c r="L9" s="29">
        <v>67</v>
      </c>
      <c r="M9" t="s">
        <v>539</v>
      </c>
    </row>
    <row r="10" spans="1:13" x14ac:dyDescent="0.35">
      <c r="A10" s="61" t="s">
        <v>359</v>
      </c>
      <c r="B10" s="61" t="s">
        <v>128</v>
      </c>
      <c r="C10" s="61">
        <v>500</v>
      </c>
      <c r="D10" t="str" cm="1">
        <f t="array" ref="D10">INDEX(SubList_ResAreas!$D$5:$D$332,MATCH(1,($B10=SubList_ResAreas!$B$5:$B$332)*($C10=SubList_ResAreas!$C$5:$C$332),0))</f>
        <v>SPGE_Greater_Carrizo</v>
      </c>
      <c r="G10">
        <v>750</v>
      </c>
      <c r="I10" s="29">
        <v>0</v>
      </c>
      <c r="J10" s="29">
        <v>0</v>
      </c>
      <c r="K10" s="29">
        <v>0</v>
      </c>
      <c r="L10" s="29">
        <v>0</v>
      </c>
    </row>
    <row r="11" spans="1:13" x14ac:dyDescent="0.35">
      <c r="A11" t="s">
        <v>326</v>
      </c>
      <c r="B11" t="s">
        <v>24</v>
      </c>
      <c r="C11">
        <v>115</v>
      </c>
      <c r="D11" t="str" cm="1">
        <f t="array" ref="D11">INDEX(SubList_ResAreas!$D$5:$D$332,MATCH(1,($B11=SubList_ResAreas!$B$5:$B$332)*($C11=SubList_ResAreas!$C$5:$C$332),0))</f>
        <v>Greater_Imperial</v>
      </c>
      <c r="I11" s="29">
        <v>0</v>
      </c>
      <c r="J11" s="29">
        <v>0</v>
      </c>
      <c r="K11" s="29">
        <v>0</v>
      </c>
      <c r="L11" s="29">
        <v>348</v>
      </c>
      <c r="M11" t="s">
        <v>543</v>
      </c>
    </row>
    <row r="12" spans="1:13" x14ac:dyDescent="0.35">
      <c r="A12" t="s">
        <v>333</v>
      </c>
      <c r="B12" t="s">
        <v>415</v>
      </c>
      <c r="C12">
        <v>230</v>
      </c>
      <c r="D12" t="str" cm="1">
        <f t="array" ref="D12">INDEX(SubList_ResAreas!$D$5:$D$332,MATCH(1,($B12=SubList_ResAreas!$B$5:$B$332)*($C12=SubList_ResAreas!$C$5:$C$332),0))</f>
        <v>Central_Valley_LosBanos</v>
      </c>
      <c r="G12">
        <v>200</v>
      </c>
      <c r="I12" s="29">
        <v>0</v>
      </c>
      <c r="J12" s="29">
        <v>0</v>
      </c>
      <c r="K12" s="29">
        <v>0</v>
      </c>
      <c r="L12" s="29">
        <v>224</v>
      </c>
      <c r="M12" t="s">
        <v>543</v>
      </c>
    </row>
    <row r="13" spans="1:13" x14ac:dyDescent="0.35">
      <c r="A13" t="s">
        <v>329</v>
      </c>
      <c r="B13" t="s">
        <v>259</v>
      </c>
      <c r="C13">
        <v>230</v>
      </c>
      <c r="D13" t="str" cm="1">
        <f t="array" ref="D13">INDEX(SubList_ResAreas!$D$5:$D$332,MATCH(1,($B13=SubList_ResAreas!$B$5:$B$332)*($C13=SubList_ResAreas!$C$5:$C$332),0))</f>
        <v>SouthernNV_Desert</v>
      </c>
      <c r="G13">
        <v>500</v>
      </c>
      <c r="I13" s="29">
        <v>0</v>
      </c>
      <c r="J13" s="29">
        <v>0</v>
      </c>
      <c r="K13" s="29">
        <v>0</v>
      </c>
      <c r="L13" s="29">
        <v>500</v>
      </c>
      <c r="M13" t="s">
        <v>542</v>
      </c>
    </row>
    <row r="14" spans="1:13" x14ac:dyDescent="0.35">
      <c r="A14" t="s">
        <v>359</v>
      </c>
      <c r="B14" t="s">
        <v>175</v>
      </c>
      <c r="C14">
        <v>500</v>
      </c>
      <c r="D14" t="str" cm="1">
        <f t="array" ref="D14">INDEX(SubList_ResAreas!$D$5:$D$332,MATCH(1,($B14=SubList_ResAreas!$B$5:$B$332)*($C14=SubList_ResAreas!$C$5:$C$332),0))</f>
        <v>SPGE_Westlands_Fresno</v>
      </c>
      <c r="G14">
        <v>750</v>
      </c>
      <c r="I14" s="29">
        <v>0</v>
      </c>
      <c r="J14" s="29">
        <v>0</v>
      </c>
      <c r="K14" s="29">
        <v>0</v>
      </c>
      <c r="L14" s="29">
        <v>1100</v>
      </c>
      <c r="M14" t="s">
        <v>543</v>
      </c>
    </row>
    <row r="15" spans="1:13" x14ac:dyDescent="0.35">
      <c r="A15" t="s">
        <v>315</v>
      </c>
      <c r="B15" t="s">
        <v>205</v>
      </c>
      <c r="C15">
        <v>230</v>
      </c>
      <c r="D15" t="str" cm="1">
        <f t="array" ref="D15">INDEX(SubList_ResAreas!$D$5:$D$332,MATCH(1,($B15=SubList_ResAreas!$B$5:$B$332)*($C15=SubList_ResAreas!$C$5:$C$332),0))</f>
        <v>SPGE_Westlands_Fresno</v>
      </c>
      <c r="F15">
        <v>100</v>
      </c>
      <c r="I15" s="29">
        <v>0</v>
      </c>
      <c r="J15" s="29">
        <v>0</v>
      </c>
      <c r="K15" s="29">
        <v>0</v>
      </c>
      <c r="L15" s="29">
        <v>120</v>
      </c>
      <c r="M15" t="s">
        <v>539</v>
      </c>
    </row>
    <row r="16" spans="1:13" x14ac:dyDescent="0.35">
      <c r="A16" t="s">
        <v>333</v>
      </c>
      <c r="B16" t="s">
        <v>368</v>
      </c>
      <c r="C16">
        <v>500</v>
      </c>
      <c r="D16" t="str" cm="1">
        <f t="array" ref="D16">INDEX(SubList_ResAreas!$D$5:$D$332,MATCH(1,($B16=SubList_ResAreas!$B$5:$B$332)*($C16=SubList_ResAreas!$C$5:$C$332),0))</f>
        <v>Northern_CA</v>
      </c>
      <c r="G16">
        <v>1000</v>
      </c>
      <c r="I16" s="29">
        <v>0</v>
      </c>
      <c r="J16" s="29">
        <v>0</v>
      </c>
      <c r="K16" s="29">
        <v>0</v>
      </c>
      <c r="L16" s="29">
        <v>0</v>
      </c>
    </row>
    <row r="17" spans="1:13" x14ac:dyDescent="0.35">
      <c r="A17" t="s">
        <v>341</v>
      </c>
      <c r="B17" t="s">
        <v>120</v>
      </c>
      <c r="C17">
        <v>230</v>
      </c>
      <c r="D17" t="str" cm="1">
        <f t="array" ref="D17">INDEX(SubList_ResAreas!$D$5:$D$332,MATCH(1,($B17=SubList_ResAreas!$B$5:$B$332)*($C17=SubList_ResAreas!$C$5:$C$332),0))</f>
        <v>Greater_Kramer</v>
      </c>
      <c r="I17" s="29">
        <v>0</v>
      </c>
      <c r="J17" s="29">
        <v>0</v>
      </c>
      <c r="K17" s="29">
        <v>0</v>
      </c>
      <c r="L17" s="29">
        <v>500</v>
      </c>
      <c r="M17" t="s">
        <v>542</v>
      </c>
    </row>
    <row r="18" spans="1:13" x14ac:dyDescent="0.35">
      <c r="A18" t="s">
        <v>348</v>
      </c>
      <c r="B18" t="s">
        <v>61</v>
      </c>
      <c r="C18">
        <v>500</v>
      </c>
      <c r="D18" t="str" cm="1">
        <f t="array" ref="D18">INDEX(SubList_ResAreas!$D$5:$D$332,MATCH(1,($B18=SubList_ResAreas!$B$5:$B$332)*($C18=SubList_ResAreas!$C$5:$C$332),0))</f>
        <v>Riverside</v>
      </c>
      <c r="F18">
        <v>500</v>
      </c>
      <c r="I18" s="29">
        <v>500</v>
      </c>
      <c r="J18" s="29">
        <v>500</v>
      </c>
      <c r="K18" s="29">
        <v>0</v>
      </c>
      <c r="L18" s="29">
        <v>0</v>
      </c>
      <c r="M18" t="s">
        <v>539</v>
      </c>
    </row>
    <row r="19" spans="1:13" x14ac:dyDescent="0.35">
      <c r="A19" t="s">
        <v>341</v>
      </c>
      <c r="B19" t="s">
        <v>101</v>
      </c>
      <c r="C19">
        <v>500</v>
      </c>
      <c r="D19" t="str" cm="1">
        <f t="array" ref="D19">INDEX(SubList_ResAreas!$D$5:$D$332,MATCH(1,($B19=SubList_ResAreas!$B$5:$B$332)*($C19=SubList_ResAreas!$C$5:$C$332),0))</f>
        <v>Greater_Kramer</v>
      </c>
      <c r="G19">
        <v>600</v>
      </c>
      <c r="I19" s="29">
        <v>0</v>
      </c>
      <c r="J19" s="29">
        <v>0</v>
      </c>
      <c r="K19" s="29">
        <v>0</v>
      </c>
      <c r="L19" s="29">
        <v>1100</v>
      </c>
      <c r="M19" t="s">
        <v>543</v>
      </c>
    </row>
    <row r="20" spans="1:13" x14ac:dyDescent="0.35">
      <c r="A20" t="s">
        <v>333</v>
      </c>
      <c r="B20" t="s">
        <v>540</v>
      </c>
      <c r="C20">
        <v>230</v>
      </c>
      <c r="D20" t="s">
        <v>476</v>
      </c>
      <c r="F20">
        <v>400</v>
      </c>
      <c r="I20" s="29">
        <v>0</v>
      </c>
      <c r="J20" s="29">
        <v>0</v>
      </c>
      <c r="K20" s="29">
        <v>400</v>
      </c>
      <c r="L20" s="29">
        <v>0</v>
      </c>
      <c r="M20" t="s">
        <v>539</v>
      </c>
    </row>
    <row r="21" spans="1:13" x14ac:dyDescent="0.35">
      <c r="A21" t="s">
        <v>321</v>
      </c>
      <c r="B21" t="s">
        <v>204</v>
      </c>
      <c r="C21">
        <v>115</v>
      </c>
      <c r="D21" t="str" cm="1">
        <f t="array" ref="D21">INDEX(SubList_ResAreas!$D$5:$D$332,MATCH(1,($B21=SubList_ResAreas!$B$5:$B$332)*($C21=SubList_ResAreas!$C$5:$C$332),0))</f>
        <v>SPGE_Westlands_Fresno</v>
      </c>
      <c r="G21">
        <v>250</v>
      </c>
      <c r="I21" s="29">
        <v>0</v>
      </c>
      <c r="J21" s="29">
        <v>0</v>
      </c>
      <c r="K21" s="29">
        <v>0</v>
      </c>
      <c r="L21" s="29">
        <v>156</v>
      </c>
      <c r="M21" t="s">
        <v>543</v>
      </c>
    </row>
    <row r="22" spans="1:13" x14ac:dyDescent="0.35">
      <c r="A22" t="s">
        <v>318</v>
      </c>
      <c r="B22" t="s">
        <v>85</v>
      </c>
      <c r="C22">
        <v>230</v>
      </c>
      <c r="D22" t="str" cm="1">
        <f t="array" ref="D22">INDEX(SubList_ResAreas!$D$5:$D$332,MATCH(1,($B22=SubList_ResAreas!$B$5:$B$332)*($C22=SubList_ResAreas!$C$5:$C$332),0))</f>
        <v>Greater_LA</v>
      </c>
      <c r="I22" s="29">
        <v>0</v>
      </c>
      <c r="J22" s="29">
        <v>0</v>
      </c>
      <c r="K22" s="29">
        <v>0</v>
      </c>
      <c r="L22" s="29">
        <v>650</v>
      </c>
      <c r="M22" t="s">
        <v>543</v>
      </c>
    </row>
    <row r="23" spans="1:13" x14ac:dyDescent="0.35">
      <c r="A23" t="s">
        <v>315</v>
      </c>
      <c r="B23" t="s">
        <v>374</v>
      </c>
      <c r="C23">
        <v>230</v>
      </c>
      <c r="D23" t="str" cm="1">
        <f t="array" ref="D23">INDEX(SubList_ResAreas!$D$5:$D$332,MATCH(1,($B23=SubList_ResAreas!$B$5:$B$332)*($C23=SubList_ResAreas!$C$5:$C$332),0))</f>
        <v>SPGE_Greater_Carrizo</v>
      </c>
      <c r="E23">
        <v>300</v>
      </c>
      <c r="F23">
        <v>200</v>
      </c>
      <c r="I23" s="29">
        <v>500</v>
      </c>
      <c r="J23" s="29">
        <v>500</v>
      </c>
      <c r="K23" s="29">
        <v>0</v>
      </c>
      <c r="L23" s="29">
        <v>0</v>
      </c>
      <c r="M23" t="s">
        <v>541</v>
      </c>
    </row>
    <row r="24" spans="1:13" x14ac:dyDescent="0.35">
      <c r="A24" t="s">
        <v>348</v>
      </c>
      <c r="B24" t="s">
        <v>58</v>
      </c>
      <c r="C24">
        <v>500</v>
      </c>
      <c r="D24" t="str" cm="1">
        <f t="array" ref="D24">INDEX(SubList_ResAreas!$D$5:$D$332,MATCH(1,($B24=SubList_ResAreas!$B$5:$B$332)*($C24=SubList_ResAreas!$C$5:$C$332),0))</f>
        <v>Riverside</v>
      </c>
      <c r="E24">
        <v>700</v>
      </c>
      <c r="F24">
        <v>300</v>
      </c>
      <c r="I24" s="29">
        <v>1400</v>
      </c>
      <c r="J24" s="29">
        <v>1400</v>
      </c>
      <c r="K24" s="29">
        <v>0</v>
      </c>
      <c r="L24" s="29">
        <v>0</v>
      </c>
      <c r="M24" t="s">
        <v>539</v>
      </c>
    </row>
    <row r="25" spans="1:13" x14ac:dyDescent="0.35">
      <c r="A25" t="s">
        <v>321</v>
      </c>
      <c r="B25" t="s">
        <v>193</v>
      </c>
      <c r="C25">
        <v>115</v>
      </c>
      <c r="D25" t="str" cm="1">
        <f t="array" ref="D25">INDEX(SubList_ResAreas!$D$5:$D$332,MATCH(1,($B25=SubList_ResAreas!$B$5:$B$332)*($C25=SubList_ResAreas!$C$5:$C$332),0))</f>
        <v>SPGE_Westlands_Fresno</v>
      </c>
      <c r="I25" s="29">
        <v>0</v>
      </c>
      <c r="J25" s="29">
        <v>0</v>
      </c>
      <c r="K25" s="29">
        <v>0</v>
      </c>
      <c r="L25" s="29">
        <v>130</v>
      </c>
      <c r="M25" t="s">
        <v>543</v>
      </c>
    </row>
    <row r="26" spans="1:13" x14ac:dyDescent="0.35">
      <c r="A26" t="s">
        <v>318</v>
      </c>
      <c r="B26" t="s">
        <v>92</v>
      </c>
      <c r="C26">
        <v>230</v>
      </c>
      <c r="D26" t="str" cm="1">
        <f t="array" ref="D26">INDEX(SubList_ResAreas!$D$5:$D$332,MATCH(1,($B26=SubList_ResAreas!$B$5:$B$332)*($C26=SubList_ResAreas!$C$5:$C$332),0))</f>
        <v>Greater_LA</v>
      </c>
      <c r="I26" s="29">
        <v>0</v>
      </c>
      <c r="J26" s="29">
        <v>0</v>
      </c>
      <c r="K26" s="29">
        <v>0</v>
      </c>
      <c r="L26" s="29">
        <v>300</v>
      </c>
      <c r="M26" t="s">
        <v>543</v>
      </c>
    </row>
    <row r="27" spans="1:13" x14ac:dyDescent="0.35">
      <c r="A27" s="61" t="s">
        <v>326</v>
      </c>
      <c r="B27" s="61" t="s">
        <v>413</v>
      </c>
      <c r="C27" s="61">
        <v>230</v>
      </c>
      <c r="D27" t="str" cm="1">
        <f t="array" ref="D27">INDEX(SubList_ResAreas!$D$5:$D$332,MATCH(1,($B27=SubList_ResAreas!$B$5:$B$332)*($C27=SubList_ResAreas!$C$5:$C$332),0))</f>
        <v>San_Diego</v>
      </c>
      <c r="E27">
        <v>500</v>
      </c>
      <c r="I27" s="29">
        <v>0</v>
      </c>
      <c r="J27" s="29">
        <v>0</v>
      </c>
      <c r="K27" s="29">
        <v>500</v>
      </c>
      <c r="L27" s="29">
        <v>0</v>
      </c>
      <c r="M27" t="s">
        <v>539</v>
      </c>
    </row>
    <row r="28" spans="1:13" x14ac:dyDescent="0.35">
      <c r="A28" t="s">
        <v>341</v>
      </c>
      <c r="B28" t="s">
        <v>107</v>
      </c>
      <c r="C28">
        <v>115</v>
      </c>
      <c r="D28" t="str" cm="1">
        <f t="array" ref="D28">INDEX(SubList_ResAreas!$D$5:$D$332,MATCH(1,($B28=SubList_ResAreas!$B$5:$B$332)*($C28=SubList_ResAreas!$C$5:$C$332),0))</f>
        <v>Greater_Kramer</v>
      </c>
      <c r="I28" s="29">
        <v>0</v>
      </c>
      <c r="J28" s="29">
        <v>0</v>
      </c>
      <c r="K28" s="29">
        <v>0</v>
      </c>
      <c r="L28" s="29">
        <v>90</v>
      </c>
      <c r="M28" t="s">
        <v>543</v>
      </c>
    </row>
    <row r="29" spans="1:13" x14ac:dyDescent="0.35">
      <c r="A29" t="s">
        <v>322</v>
      </c>
      <c r="B29" t="s">
        <v>106</v>
      </c>
      <c r="C29">
        <v>230</v>
      </c>
      <c r="D29" t="str" cm="1">
        <f t="array" ref="D29">INDEX(SubList_ResAreas!$D$5:$D$332,MATCH(1,($B29=SubList_ResAreas!$B$5:$B$332)*($C29=SubList_ResAreas!$C$5:$C$332),0))</f>
        <v>Greater_Tehachapi</v>
      </c>
      <c r="G29">
        <v>500</v>
      </c>
      <c r="I29" s="29">
        <v>0</v>
      </c>
      <c r="J29" s="29">
        <v>0</v>
      </c>
      <c r="K29" s="29">
        <v>0</v>
      </c>
      <c r="L29" s="29">
        <v>550</v>
      </c>
      <c r="M29" t="s">
        <v>543</v>
      </c>
    </row>
    <row r="30" spans="1:13" x14ac:dyDescent="0.35">
      <c r="A30" t="s">
        <v>322</v>
      </c>
      <c r="B30" t="s">
        <v>116</v>
      </c>
      <c r="C30">
        <v>230</v>
      </c>
      <c r="D30" t="str" cm="1">
        <f t="array" ref="D30">INDEX(SubList_ResAreas!$D$5:$D$332,MATCH(1,($B30=SubList_ResAreas!$B$5:$B$332)*($C30=SubList_ResAreas!$C$5:$C$332),0))</f>
        <v>Greater_Tehachapi</v>
      </c>
      <c r="E30">
        <v>500</v>
      </c>
      <c r="I30" s="29">
        <v>500</v>
      </c>
      <c r="J30" s="29">
        <v>500</v>
      </c>
      <c r="K30" s="29">
        <v>0</v>
      </c>
      <c r="L30" s="29">
        <v>0</v>
      </c>
      <c r="M30" t="s">
        <v>541</v>
      </c>
    </row>
    <row r="31" spans="1:13" x14ac:dyDescent="0.35">
      <c r="A31" s="61" t="s">
        <v>322</v>
      </c>
      <c r="B31" s="61" t="s">
        <v>122</v>
      </c>
      <c r="C31" s="61">
        <v>230</v>
      </c>
      <c r="D31" t="str" cm="1">
        <f t="array" ref="D31">INDEX(SubList_ResAreas!$D$5:$D$332,MATCH(1,($B31=SubList_ResAreas!$B$5:$B$332)*($C31=SubList_ResAreas!$C$5:$C$332),0))</f>
        <v>Greater_Tehachapi</v>
      </c>
      <c r="F31">
        <v>500</v>
      </c>
      <c r="I31" s="29">
        <v>0</v>
      </c>
      <c r="J31" s="29">
        <v>500</v>
      </c>
      <c r="K31" s="29">
        <v>0</v>
      </c>
      <c r="L31" s="29">
        <v>500</v>
      </c>
      <c r="M31" t="s">
        <v>539</v>
      </c>
    </row>
  </sheetData>
  <autoFilter ref="A4:M31" xr:uid="{75B3654A-EE00-4386-919F-ADBEF689552F}"/>
  <mergeCells count="3">
    <mergeCell ref="I3:J3"/>
    <mergeCell ref="F3:G3"/>
    <mergeCell ref="A1:G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C1505-2EF6-4B68-942E-2656CD57C1EE}">
  <sheetPr>
    <tabColor theme="9" tint="-0.249977111117893"/>
  </sheetPr>
  <dimension ref="A1"/>
  <sheetViews>
    <sheetView workbookViewId="0">
      <selection activeCell="J31" sqref="J31"/>
    </sheetView>
  </sheetViews>
  <sheetFormatPr defaultRowHeight="14.5" x14ac:dyDescent="0.3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56CB-61F9-4EB9-AE66-6C4B12063C01}">
  <sheetPr>
    <tabColor theme="9" tint="0.39997558519241921"/>
  </sheetPr>
  <dimension ref="A1:Z278"/>
  <sheetViews>
    <sheetView workbookViewId="0">
      <selection activeCell="K24" sqref="A21:K24"/>
    </sheetView>
  </sheetViews>
  <sheetFormatPr defaultRowHeight="14.5" x14ac:dyDescent="0.35"/>
  <sheetData>
    <row r="1" spans="1:26" x14ac:dyDescent="0.35">
      <c r="B1" s="23" t="s">
        <v>394</v>
      </c>
      <c r="C1" s="23" t="s">
        <v>395</v>
      </c>
      <c r="D1" s="23" t="s">
        <v>0</v>
      </c>
      <c r="E1" s="23" t="s">
        <v>396</v>
      </c>
      <c r="F1" s="23" t="s">
        <v>1</v>
      </c>
      <c r="G1" s="23" t="s">
        <v>397</v>
      </c>
      <c r="H1" s="23" t="s">
        <v>2</v>
      </c>
      <c r="I1" s="23" t="s">
        <v>3</v>
      </c>
      <c r="J1" s="23" t="s">
        <v>4</v>
      </c>
      <c r="K1" s="23" t="s">
        <v>5</v>
      </c>
      <c r="L1" s="23" t="s">
        <v>6</v>
      </c>
      <c r="M1" s="23" t="s">
        <v>7</v>
      </c>
      <c r="N1" s="23" t="s">
        <v>8</v>
      </c>
      <c r="O1" s="23" t="s">
        <v>9</v>
      </c>
      <c r="P1" s="23" t="s">
        <v>10</v>
      </c>
      <c r="Q1" s="23" t="s">
        <v>11</v>
      </c>
      <c r="R1" s="23" t="s">
        <v>12</v>
      </c>
      <c r="S1" s="23" t="s">
        <v>13</v>
      </c>
      <c r="T1" s="23" t="s">
        <v>14</v>
      </c>
      <c r="U1" s="23" t="s">
        <v>15</v>
      </c>
      <c r="V1" s="23" t="s">
        <v>16</v>
      </c>
      <c r="W1" s="23" t="s">
        <v>17</v>
      </c>
      <c r="X1" s="23" t="s">
        <v>18</v>
      </c>
      <c r="Y1" s="23" t="s">
        <v>19</v>
      </c>
      <c r="Z1" s="23" t="s">
        <v>20</v>
      </c>
    </row>
    <row r="2" spans="1:26" x14ac:dyDescent="0.35">
      <c r="A2" s="23">
        <v>241</v>
      </c>
      <c r="B2">
        <v>232</v>
      </c>
      <c r="C2">
        <v>233</v>
      </c>
      <c r="D2" t="s">
        <v>150</v>
      </c>
      <c r="E2" t="s">
        <v>398</v>
      </c>
      <c r="G2" t="s">
        <v>111</v>
      </c>
      <c r="H2">
        <v>117408.1015625</v>
      </c>
      <c r="I2">
        <v>22089.658203125</v>
      </c>
      <c r="J2">
        <v>18.814424140369891</v>
      </c>
      <c r="K2">
        <v>3155.6654575892858</v>
      </c>
      <c r="U2">
        <v>11044.8291015625</v>
      </c>
      <c r="V2">
        <v>1577.8327287946429</v>
      </c>
    </row>
    <row r="3" spans="1:26" x14ac:dyDescent="0.35">
      <c r="A3" s="23">
        <v>233</v>
      </c>
      <c r="B3">
        <v>225</v>
      </c>
      <c r="C3">
        <v>226</v>
      </c>
      <c r="D3" t="s">
        <v>62</v>
      </c>
      <c r="E3" t="s">
        <v>399</v>
      </c>
      <c r="G3" t="s">
        <v>46</v>
      </c>
      <c r="H3">
        <v>7445.423828125</v>
      </c>
      <c r="I3">
        <v>2145.148193359375</v>
      </c>
      <c r="J3">
        <v>28.81163306319921</v>
      </c>
      <c r="K3">
        <v>306.44974190848222</v>
      </c>
      <c r="U3">
        <v>1072.574096679688</v>
      </c>
      <c r="V3">
        <v>153.22487095424111</v>
      </c>
    </row>
    <row r="4" spans="1:26" x14ac:dyDescent="0.35">
      <c r="A4" s="23">
        <v>162</v>
      </c>
      <c r="B4">
        <v>157</v>
      </c>
      <c r="C4">
        <v>158</v>
      </c>
      <c r="D4" t="s">
        <v>169</v>
      </c>
      <c r="E4" t="s">
        <v>398</v>
      </c>
      <c r="F4">
        <v>115</v>
      </c>
      <c r="G4" t="s">
        <v>111</v>
      </c>
      <c r="H4">
        <v>153483.71875</v>
      </c>
      <c r="I4">
        <v>59661.32421875</v>
      </c>
      <c r="J4">
        <v>38.8714351624022</v>
      </c>
      <c r="K4">
        <v>8523.0463169642862</v>
      </c>
      <c r="L4" t="s">
        <v>169</v>
      </c>
      <c r="M4">
        <v>115</v>
      </c>
      <c r="O4" t="s">
        <v>26</v>
      </c>
      <c r="P4">
        <v>145</v>
      </c>
      <c r="Q4">
        <v>0</v>
      </c>
      <c r="R4">
        <v>0</v>
      </c>
      <c r="S4">
        <v>145</v>
      </c>
      <c r="T4">
        <v>1015</v>
      </c>
      <c r="U4">
        <v>29830.662109375</v>
      </c>
      <c r="V4">
        <v>4261.5231584821431</v>
      </c>
      <c r="W4">
        <v>28815.662109375</v>
      </c>
      <c r="X4">
        <v>4116.5231584821431</v>
      </c>
      <c r="Y4">
        <v>58646.32421875</v>
      </c>
      <c r="Z4">
        <v>8378.0463169642862</v>
      </c>
    </row>
    <row r="5" spans="1:26" x14ac:dyDescent="0.35">
      <c r="A5" s="23">
        <v>70</v>
      </c>
      <c r="B5">
        <v>67</v>
      </c>
      <c r="C5">
        <v>68</v>
      </c>
      <c r="D5" t="s">
        <v>112</v>
      </c>
      <c r="E5" t="s">
        <v>399</v>
      </c>
      <c r="G5" t="s">
        <v>113</v>
      </c>
      <c r="H5">
        <v>115274.90625</v>
      </c>
      <c r="I5">
        <v>53707.54296875</v>
      </c>
      <c r="J5">
        <v>46.590836389207652</v>
      </c>
      <c r="K5">
        <v>7672.5061383928569</v>
      </c>
      <c r="L5" t="s">
        <v>112</v>
      </c>
      <c r="M5">
        <v>230</v>
      </c>
      <c r="O5" t="s">
        <v>26</v>
      </c>
      <c r="P5">
        <v>1172</v>
      </c>
      <c r="Q5">
        <v>0</v>
      </c>
      <c r="R5">
        <v>200</v>
      </c>
      <c r="S5">
        <v>972</v>
      </c>
      <c r="T5">
        <v>8204</v>
      </c>
      <c r="U5">
        <v>26853.771484375</v>
      </c>
      <c r="V5">
        <v>3836.253069196428</v>
      </c>
      <c r="W5">
        <v>18649.771484375</v>
      </c>
      <c r="X5">
        <v>2664.253069196428</v>
      </c>
      <c r="Y5">
        <v>45503.54296875</v>
      </c>
      <c r="Z5">
        <v>6500.5061383928569</v>
      </c>
    </row>
    <row r="6" spans="1:26" x14ac:dyDescent="0.35">
      <c r="A6" s="23">
        <v>37</v>
      </c>
      <c r="B6">
        <v>37</v>
      </c>
      <c r="C6">
        <v>38</v>
      </c>
      <c r="D6" t="s">
        <v>165</v>
      </c>
      <c r="E6" t="s">
        <v>398</v>
      </c>
      <c r="F6">
        <v>230</v>
      </c>
      <c r="G6" t="s">
        <v>111</v>
      </c>
      <c r="H6">
        <v>177094.28125</v>
      </c>
      <c r="I6">
        <v>24524.041015625</v>
      </c>
      <c r="J6">
        <v>13.848014087481999</v>
      </c>
      <c r="K6">
        <v>3503.434430803572</v>
      </c>
      <c r="L6" t="s">
        <v>165</v>
      </c>
      <c r="M6">
        <v>230</v>
      </c>
      <c r="O6" t="s">
        <v>26</v>
      </c>
      <c r="P6">
        <v>651</v>
      </c>
      <c r="Q6">
        <v>0</v>
      </c>
      <c r="R6">
        <v>124.9</v>
      </c>
      <c r="S6">
        <v>526.1</v>
      </c>
      <c r="T6">
        <v>4557</v>
      </c>
      <c r="U6">
        <v>12262.0205078125</v>
      </c>
      <c r="V6">
        <v>1751.717215401786</v>
      </c>
      <c r="W6">
        <v>7705.0205078125</v>
      </c>
      <c r="X6">
        <v>1100.717215401786</v>
      </c>
      <c r="Y6">
        <v>19967.041015625</v>
      </c>
      <c r="Z6">
        <v>2852.434430803572</v>
      </c>
    </row>
    <row r="7" spans="1:26" x14ac:dyDescent="0.35">
      <c r="A7" s="23">
        <v>71</v>
      </c>
      <c r="B7">
        <v>68</v>
      </c>
      <c r="C7">
        <v>69</v>
      </c>
      <c r="D7" t="s">
        <v>67</v>
      </c>
      <c r="E7" t="s">
        <v>399</v>
      </c>
      <c r="F7">
        <v>230</v>
      </c>
      <c r="G7" t="s">
        <v>46</v>
      </c>
      <c r="H7">
        <v>5331.3310546875</v>
      </c>
      <c r="I7">
        <v>2167.412353515625</v>
      </c>
      <c r="J7">
        <v>40.654244339412337</v>
      </c>
      <c r="K7">
        <v>309.63033621651778</v>
      </c>
      <c r="U7">
        <v>1083.706176757812</v>
      </c>
      <c r="V7">
        <v>154.81516810825889</v>
      </c>
    </row>
    <row r="8" spans="1:26" x14ac:dyDescent="0.35">
      <c r="A8" s="23">
        <v>270</v>
      </c>
      <c r="B8">
        <v>261</v>
      </c>
      <c r="C8">
        <v>262</v>
      </c>
      <c r="D8" t="s">
        <v>407</v>
      </c>
      <c r="H8">
        <v>146722.859375</v>
      </c>
      <c r="I8">
        <v>37278.75</v>
      </c>
      <c r="J8">
        <v>25.407595080137799</v>
      </c>
      <c r="K8">
        <v>5325.5357142857147</v>
      </c>
      <c r="U8">
        <v>18639.375</v>
      </c>
      <c r="V8">
        <v>2662.7678571428569</v>
      </c>
    </row>
    <row r="9" spans="1:26" x14ac:dyDescent="0.35">
      <c r="A9" s="23">
        <v>66</v>
      </c>
      <c r="B9">
        <v>63</v>
      </c>
      <c r="C9">
        <v>64</v>
      </c>
      <c r="D9" t="s">
        <v>170</v>
      </c>
      <c r="E9" t="s">
        <v>401</v>
      </c>
      <c r="F9">
        <v>60</v>
      </c>
      <c r="G9" t="s">
        <v>111</v>
      </c>
      <c r="H9">
        <v>137793.359375</v>
      </c>
      <c r="I9">
        <v>22198.216796875</v>
      </c>
      <c r="J9">
        <v>16.109787073601488</v>
      </c>
      <c r="K9">
        <v>3171.173828125</v>
      </c>
      <c r="U9">
        <v>11099.1083984375</v>
      </c>
      <c r="V9">
        <v>1585.5869140625</v>
      </c>
    </row>
    <row r="10" spans="1:26" x14ac:dyDescent="0.35">
      <c r="A10" s="23">
        <v>72</v>
      </c>
      <c r="B10">
        <v>69</v>
      </c>
      <c r="C10">
        <v>70</v>
      </c>
      <c r="D10" t="s">
        <v>114</v>
      </c>
      <c r="E10" t="s">
        <v>399</v>
      </c>
      <c r="G10" t="s">
        <v>113</v>
      </c>
      <c r="H10">
        <v>73535.8125</v>
      </c>
      <c r="I10">
        <v>1946.846435546875</v>
      </c>
      <c r="J10">
        <v>2.6474806891497589</v>
      </c>
      <c r="K10">
        <v>278.12091936383928</v>
      </c>
      <c r="U10">
        <v>973.4232177734375</v>
      </c>
      <c r="V10">
        <v>139.06045968191961</v>
      </c>
    </row>
    <row r="11" spans="1:26" x14ac:dyDescent="0.35">
      <c r="A11" s="23">
        <v>38</v>
      </c>
      <c r="B11">
        <v>38</v>
      </c>
      <c r="C11">
        <v>39</v>
      </c>
      <c r="D11" t="s">
        <v>145</v>
      </c>
      <c r="E11" t="s">
        <v>398</v>
      </c>
      <c r="F11">
        <v>230</v>
      </c>
      <c r="G11" t="s">
        <v>111</v>
      </c>
      <c r="H11">
        <v>84065.015625</v>
      </c>
      <c r="I11">
        <v>18138.32421875</v>
      </c>
      <c r="J11">
        <v>21.576542969624889</v>
      </c>
      <c r="K11">
        <v>2591.1891741071431</v>
      </c>
      <c r="U11">
        <v>9069.162109375</v>
      </c>
      <c r="V11">
        <v>1295.5945870535711</v>
      </c>
    </row>
    <row r="12" spans="1:26" x14ac:dyDescent="0.35">
      <c r="A12" s="23">
        <v>101</v>
      </c>
      <c r="B12">
        <v>98</v>
      </c>
      <c r="C12">
        <v>99</v>
      </c>
      <c r="D12" t="s">
        <v>64</v>
      </c>
      <c r="E12" t="s">
        <v>399</v>
      </c>
      <c r="G12" t="s">
        <v>46</v>
      </c>
      <c r="H12">
        <v>2345.433837890625</v>
      </c>
      <c r="I12">
        <v>60.147087097167969</v>
      </c>
      <c r="J12">
        <v>2.56443333107454</v>
      </c>
      <c r="K12">
        <v>8.5924410138811389</v>
      </c>
      <c r="U12">
        <v>30.073543548583981</v>
      </c>
      <c r="V12">
        <v>4.2962205069405686</v>
      </c>
    </row>
    <row r="13" spans="1:26" x14ac:dyDescent="0.35">
      <c r="A13" s="23">
        <v>261</v>
      </c>
      <c r="B13">
        <v>252</v>
      </c>
      <c r="C13">
        <v>253</v>
      </c>
      <c r="D13" t="s">
        <v>23</v>
      </c>
      <c r="E13" t="s">
        <v>400</v>
      </c>
      <c r="G13" t="s">
        <v>22</v>
      </c>
      <c r="H13">
        <v>8900.916015625</v>
      </c>
      <c r="I13">
        <v>723.43670654296875</v>
      </c>
      <c r="J13">
        <v>8.1276657961160517</v>
      </c>
      <c r="K13">
        <v>103.34810093470981</v>
      </c>
      <c r="U13">
        <v>361.71835327148438</v>
      </c>
      <c r="V13">
        <v>51.67405046735491</v>
      </c>
    </row>
    <row r="14" spans="1:26" x14ac:dyDescent="0.35">
      <c r="A14" s="23">
        <v>262</v>
      </c>
      <c r="B14">
        <v>253</v>
      </c>
      <c r="C14">
        <v>254</v>
      </c>
      <c r="D14" t="s">
        <v>208</v>
      </c>
    </row>
    <row r="15" spans="1:26" x14ac:dyDescent="0.35">
      <c r="A15" s="23">
        <v>155</v>
      </c>
      <c r="B15">
        <v>150</v>
      </c>
      <c r="C15">
        <v>151</v>
      </c>
      <c r="D15" t="s">
        <v>250</v>
      </c>
      <c r="E15" t="s">
        <v>398</v>
      </c>
      <c r="F15">
        <v>115</v>
      </c>
      <c r="G15" t="s">
        <v>216</v>
      </c>
      <c r="H15">
        <v>71672.765625</v>
      </c>
      <c r="I15">
        <v>5325.7919921875</v>
      </c>
      <c r="J15">
        <v>7.4307052975360888</v>
      </c>
      <c r="K15">
        <v>760.82742745535711</v>
      </c>
      <c r="U15">
        <v>2662.89599609375</v>
      </c>
      <c r="V15">
        <v>380.41371372767861</v>
      </c>
    </row>
    <row r="16" spans="1:26" x14ac:dyDescent="0.35">
      <c r="A16" s="23">
        <v>137</v>
      </c>
      <c r="B16">
        <v>133</v>
      </c>
      <c r="C16">
        <v>134</v>
      </c>
      <c r="D16" t="s">
        <v>240</v>
      </c>
      <c r="E16" t="s">
        <v>398</v>
      </c>
      <c r="F16">
        <v>230</v>
      </c>
      <c r="G16" t="s">
        <v>216</v>
      </c>
      <c r="H16">
        <v>165081.5625</v>
      </c>
      <c r="I16">
        <v>22654.466796875</v>
      </c>
      <c r="J16">
        <v>13.72319625147418</v>
      </c>
      <c r="K16">
        <v>3236.352399553572</v>
      </c>
      <c r="L16" t="s">
        <v>240</v>
      </c>
      <c r="M16">
        <v>230</v>
      </c>
      <c r="O16" t="s">
        <v>26</v>
      </c>
      <c r="P16">
        <v>100</v>
      </c>
      <c r="Q16">
        <v>0</v>
      </c>
      <c r="R16">
        <v>0</v>
      </c>
      <c r="S16">
        <v>100</v>
      </c>
      <c r="T16">
        <v>700</v>
      </c>
      <c r="U16">
        <v>11327.2333984375</v>
      </c>
      <c r="V16">
        <v>1618.176199776786</v>
      </c>
      <c r="W16">
        <v>10627.2333984375</v>
      </c>
      <c r="X16">
        <v>1518.176199776786</v>
      </c>
      <c r="Y16">
        <v>21954.466796875</v>
      </c>
      <c r="Z16">
        <v>3136.352399553572</v>
      </c>
    </row>
    <row r="17" spans="1:26" x14ac:dyDescent="0.35">
      <c r="A17" s="23">
        <v>138</v>
      </c>
      <c r="B17">
        <v>133</v>
      </c>
      <c r="C17">
        <v>134</v>
      </c>
      <c r="D17" t="s">
        <v>240</v>
      </c>
      <c r="E17" t="s">
        <v>398</v>
      </c>
      <c r="F17">
        <v>230</v>
      </c>
      <c r="G17" t="s">
        <v>216</v>
      </c>
      <c r="H17">
        <v>165081.5625</v>
      </c>
      <c r="I17">
        <v>22654.466796875</v>
      </c>
      <c r="J17">
        <v>13.72319625147418</v>
      </c>
      <c r="K17">
        <v>3236.352399553572</v>
      </c>
      <c r="L17" t="s">
        <v>240</v>
      </c>
      <c r="M17">
        <v>115</v>
      </c>
      <c r="O17" t="s">
        <v>26</v>
      </c>
      <c r="P17">
        <v>238.4</v>
      </c>
      <c r="Q17">
        <v>0</v>
      </c>
      <c r="R17">
        <v>0</v>
      </c>
      <c r="S17">
        <v>238.4</v>
      </c>
      <c r="T17">
        <v>1668.8</v>
      </c>
      <c r="U17">
        <v>11327.2333984375</v>
      </c>
      <c r="V17">
        <v>1618.176199776786</v>
      </c>
      <c r="W17">
        <v>9658.4333984375007</v>
      </c>
      <c r="X17">
        <v>1379.7761997767859</v>
      </c>
      <c r="Y17">
        <v>20985.666796875001</v>
      </c>
      <c r="Z17">
        <v>2997.952399553571</v>
      </c>
    </row>
    <row r="18" spans="1:26" x14ac:dyDescent="0.35">
      <c r="A18" s="23">
        <v>190</v>
      </c>
      <c r="B18">
        <v>185</v>
      </c>
      <c r="C18">
        <v>186</v>
      </c>
      <c r="D18" t="s">
        <v>214</v>
      </c>
      <c r="E18" t="s">
        <v>399</v>
      </c>
      <c r="G18" t="s">
        <v>111</v>
      </c>
      <c r="H18">
        <v>61007.2109375</v>
      </c>
      <c r="I18">
        <v>1758.243286132812</v>
      </c>
      <c r="J18">
        <v>2.8820253525998401</v>
      </c>
      <c r="K18">
        <v>251.1776123046875</v>
      </c>
      <c r="U18">
        <v>879.12164306640602</v>
      </c>
      <c r="V18">
        <v>125.58880615234369</v>
      </c>
    </row>
    <row r="19" spans="1:26" x14ac:dyDescent="0.35">
      <c r="A19" s="23">
        <v>179</v>
      </c>
      <c r="B19">
        <v>174</v>
      </c>
      <c r="C19">
        <v>175</v>
      </c>
      <c r="D19" t="s">
        <v>243</v>
      </c>
      <c r="E19" t="s">
        <v>401</v>
      </c>
      <c r="F19">
        <v>230</v>
      </c>
      <c r="G19" t="s">
        <v>216</v>
      </c>
      <c r="H19">
        <v>93919.765625</v>
      </c>
      <c r="I19">
        <v>30622.37109375</v>
      </c>
      <c r="J19">
        <v>32.604820604022883</v>
      </c>
      <c r="K19">
        <v>4374.6244419642853</v>
      </c>
      <c r="U19">
        <v>15311.185546875</v>
      </c>
      <c r="V19">
        <v>2187.3122209821431</v>
      </c>
    </row>
    <row r="20" spans="1:26" x14ac:dyDescent="0.35">
      <c r="A20" s="23">
        <v>221</v>
      </c>
      <c r="B20">
        <v>216</v>
      </c>
      <c r="C20">
        <v>217</v>
      </c>
      <c r="D20" t="s">
        <v>54</v>
      </c>
      <c r="E20" t="s">
        <v>399</v>
      </c>
      <c r="G20" t="s">
        <v>53</v>
      </c>
      <c r="H20">
        <v>109888.3984375</v>
      </c>
      <c r="I20">
        <v>29458.84375</v>
      </c>
      <c r="J20">
        <v>26.80796532561622</v>
      </c>
      <c r="K20">
        <v>4208.40625</v>
      </c>
      <c r="U20">
        <v>14729.421875</v>
      </c>
      <c r="V20">
        <v>2104.203125</v>
      </c>
    </row>
    <row r="21" spans="1:26" x14ac:dyDescent="0.35">
      <c r="A21" s="23">
        <v>90</v>
      </c>
      <c r="B21">
        <v>87</v>
      </c>
      <c r="C21">
        <v>88</v>
      </c>
      <c r="D21" t="s">
        <v>209</v>
      </c>
      <c r="E21" t="s">
        <v>398</v>
      </c>
      <c r="G21" t="s">
        <v>111</v>
      </c>
      <c r="H21">
        <v>146294.140625</v>
      </c>
      <c r="I21">
        <v>21202.36328125</v>
      </c>
      <c r="J21">
        <v>14.49296820137085</v>
      </c>
      <c r="K21">
        <v>3028.909040178572</v>
      </c>
      <c r="L21" t="s">
        <v>209</v>
      </c>
      <c r="M21">
        <v>230</v>
      </c>
      <c r="O21" t="s">
        <v>26</v>
      </c>
      <c r="P21">
        <v>200</v>
      </c>
      <c r="Q21">
        <v>0</v>
      </c>
      <c r="R21">
        <v>0</v>
      </c>
      <c r="S21">
        <v>200</v>
      </c>
      <c r="T21">
        <v>1400</v>
      </c>
      <c r="U21">
        <v>10601.181640625</v>
      </c>
      <c r="V21">
        <v>1514.454520089286</v>
      </c>
      <c r="W21">
        <v>9201.181640625</v>
      </c>
      <c r="X21">
        <v>1314.454520089286</v>
      </c>
      <c r="Y21">
        <v>19802.36328125</v>
      </c>
      <c r="Z21">
        <v>2828.909040178572</v>
      </c>
    </row>
    <row r="22" spans="1:26" x14ac:dyDescent="0.35">
      <c r="A22" s="23">
        <v>8</v>
      </c>
      <c r="B22">
        <v>8</v>
      </c>
      <c r="C22">
        <v>9</v>
      </c>
      <c r="D22" t="s">
        <v>233</v>
      </c>
      <c r="E22" t="s">
        <v>398</v>
      </c>
      <c r="G22" t="s">
        <v>216</v>
      </c>
      <c r="H22">
        <v>89596.84375</v>
      </c>
      <c r="I22">
        <v>1875.7392578125</v>
      </c>
      <c r="J22">
        <v>2.0935327398879502</v>
      </c>
      <c r="K22">
        <v>267.96275111607139</v>
      </c>
      <c r="U22">
        <v>937.86962890625</v>
      </c>
      <c r="V22">
        <v>133.98137555803569</v>
      </c>
    </row>
    <row r="23" spans="1:26" x14ac:dyDescent="0.35">
      <c r="A23" s="23">
        <v>33</v>
      </c>
      <c r="B23">
        <v>33</v>
      </c>
      <c r="C23">
        <v>34</v>
      </c>
      <c r="D23" t="s">
        <v>281</v>
      </c>
      <c r="E23" t="s">
        <v>398</v>
      </c>
      <c r="F23">
        <v>115</v>
      </c>
      <c r="G23" t="s">
        <v>216</v>
      </c>
      <c r="H23">
        <v>72418.9921875</v>
      </c>
      <c r="I23">
        <v>5966.064453125</v>
      </c>
      <c r="J23">
        <v>8.2382594301758072</v>
      </c>
      <c r="K23">
        <v>852.294921875</v>
      </c>
      <c r="U23">
        <v>2983.0322265625</v>
      </c>
      <c r="V23">
        <v>426.1474609375</v>
      </c>
    </row>
    <row r="24" spans="1:26" x14ac:dyDescent="0.35">
      <c r="A24" s="23">
        <v>1</v>
      </c>
      <c r="B24">
        <v>1</v>
      </c>
      <c r="C24">
        <v>2</v>
      </c>
      <c r="D24" t="s">
        <v>110</v>
      </c>
      <c r="E24" t="s">
        <v>398</v>
      </c>
      <c r="F24">
        <v>115</v>
      </c>
      <c r="G24" t="s">
        <v>111</v>
      </c>
      <c r="H24">
        <v>91688.1328125</v>
      </c>
      <c r="I24">
        <v>7779.2978515625</v>
      </c>
      <c r="J24">
        <v>8.4845198750758453</v>
      </c>
      <c r="K24">
        <v>1111.3282645089289</v>
      </c>
      <c r="U24">
        <v>3889.64892578125</v>
      </c>
      <c r="V24">
        <v>555.66413225446433</v>
      </c>
    </row>
    <row r="25" spans="1:26" x14ac:dyDescent="0.35">
      <c r="A25" s="23">
        <v>192</v>
      </c>
      <c r="B25">
        <v>187</v>
      </c>
      <c r="C25">
        <v>188</v>
      </c>
      <c r="D25" t="s">
        <v>203</v>
      </c>
      <c r="E25" t="s">
        <v>398</v>
      </c>
      <c r="G25" t="s">
        <v>111</v>
      </c>
      <c r="H25">
        <v>85647.40625</v>
      </c>
      <c r="I25">
        <v>26946.599609375</v>
      </c>
      <c r="J25">
        <v>31.46224829123182</v>
      </c>
      <c r="K25">
        <v>3849.5142299107142</v>
      </c>
      <c r="U25">
        <v>13473.2998046875</v>
      </c>
      <c r="V25">
        <v>1924.7571149553571</v>
      </c>
    </row>
    <row r="26" spans="1:26" x14ac:dyDescent="0.35">
      <c r="A26" s="23">
        <v>245</v>
      </c>
      <c r="B26">
        <v>236</v>
      </c>
      <c r="C26">
        <v>237</v>
      </c>
      <c r="D26" t="s">
        <v>108</v>
      </c>
      <c r="G26" t="s">
        <v>102</v>
      </c>
      <c r="H26">
        <v>73703.671875</v>
      </c>
      <c r="I26">
        <v>28632.896484375</v>
      </c>
      <c r="J26">
        <v>38.848670298185198</v>
      </c>
      <c r="K26">
        <v>4090.4137834821431</v>
      </c>
      <c r="L26" t="s">
        <v>108</v>
      </c>
      <c r="M26">
        <v>230</v>
      </c>
      <c r="O26" t="s">
        <v>26</v>
      </c>
      <c r="P26">
        <v>450</v>
      </c>
      <c r="Q26">
        <v>0</v>
      </c>
      <c r="R26">
        <v>0</v>
      </c>
      <c r="S26">
        <v>450</v>
      </c>
      <c r="T26">
        <v>3150</v>
      </c>
      <c r="U26">
        <v>14316.4482421875</v>
      </c>
      <c r="V26">
        <v>2045.2068917410711</v>
      </c>
      <c r="W26">
        <v>11166.4482421875</v>
      </c>
      <c r="X26">
        <v>1595.2068917410711</v>
      </c>
      <c r="Y26">
        <v>25482.896484375</v>
      </c>
      <c r="Z26">
        <v>3640.4137834821431</v>
      </c>
    </row>
    <row r="27" spans="1:26" x14ac:dyDescent="0.35">
      <c r="A27" s="23">
        <v>238</v>
      </c>
      <c r="B27">
        <v>229</v>
      </c>
      <c r="C27">
        <v>230</v>
      </c>
      <c r="D27" t="s">
        <v>142</v>
      </c>
      <c r="G27" t="s">
        <v>111</v>
      </c>
      <c r="H27">
        <v>118999.4140625</v>
      </c>
      <c r="I27">
        <v>21857.580078125</v>
      </c>
      <c r="J27">
        <v>18.367804791580841</v>
      </c>
      <c r="K27">
        <v>3122.5114397321431</v>
      </c>
      <c r="L27" t="s">
        <v>142</v>
      </c>
      <c r="M27">
        <v>230</v>
      </c>
      <c r="O27" t="s">
        <v>26</v>
      </c>
      <c r="P27">
        <v>100</v>
      </c>
      <c r="Q27">
        <v>0</v>
      </c>
      <c r="R27">
        <v>0</v>
      </c>
      <c r="S27">
        <v>100</v>
      </c>
      <c r="T27">
        <v>700</v>
      </c>
      <c r="U27">
        <v>10928.7900390625</v>
      </c>
      <c r="V27">
        <v>1561.2557198660711</v>
      </c>
      <c r="W27">
        <v>10228.7900390625</v>
      </c>
      <c r="X27">
        <v>1461.2557198660711</v>
      </c>
      <c r="Y27">
        <v>21157.580078125</v>
      </c>
      <c r="Z27">
        <v>3022.5114397321431</v>
      </c>
    </row>
    <row r="28" spans="1:26" x14ac:dyDescent="0.35">
      <c r="A28" s="23">
        <v>217</v>
      </c>
      <c r="B28">
        <v>212</v>
      </c>
      <c r="C28">
        <v>213</v>
      </c>
      <c r="D28" t="s">
        <v>149</v>
      </c>
      <c r="E28" t="s">
        <v>401</v>
      </c>
      <c r="G28" t="s">
        <v>111</v>
      </c>
      <c r="H28">
        <v>115531.4765625</v>
      </c>
      <c r="I28">
        <v>14130.337890625</v>
      </c>
      <c r="J28">
        <v>12.23072560920729</v>
      </c>
      <c r="K28">
        <v>2018.619698660714</v>
      </c>
      <c r="U28">
        <v>7065.1689453125</v>
      </c>
      <c r="V28">
        <v>1009.309849330357</v>
      </c>
    </row>
    <row r="29" spans="1:26" x14ac:dyDescent="0.35">
      <c r="A29" s="23">
        <v>15</v>
      </c>
      <c r="B29">
        <v>15</v>
      </c>
      <c r="C29">
        <v>16</v>
      </c>
      <c r="D29" t="s">
        <v>186</v>
      </c>
      <c r="E29" t="s">
        <v>398</v>
      </c>
      <c r="F29">
        <v>115</v>
      </c>
      <c r="G29" t="s">
        <v>111</v>
      </c>
      <c r="H29">
        <v>176707.390625</v>
      </c>
      <c r="I29">
        <v>44424.4140625</v>
      </c>
      <c r="J29">
        <v>25.140099633283231</v>
      </c>
      <c r="K29">
        <v>6346.3448660714284</v>
      </c>
      <c r="U29">
        <v>22212.20703125</v>
      </c>
      <c r="V29">
        <v>3173.1724330357142</v>
      </c>
    </row>
    <row r="30" spans="1:26" x14ac:dyDescent="0.35">
      <c r="A30" s="23">
        <v>108</v>
      </c>
      <c r="B30">
        <v>105</v>
      </c>
      <c r="C30">
        <v>106</v>
      </c>
      <c r="D30" t="s">
        <v>50</v>
      </c>
      <c r="E30" t="s">
        <v>400</v>
      </c>
      <c r="F30">
        <v>138</v>
      </c>
      <c r="G30" t="s">
        <v>46</v>
      </c>
      <c r="H30">
        <v>13937.677734375</v>
      </c>
      <c r="I30">
        <v>1152.795776367188</v>
      </c>
      <c r="J30">
        <v>8.2710749834888606</v>
      </c>
      <c r="K30">
        <v>164.68511090959819</v>
      </c>
      <c r="U30">
        <v>576.39788818359398</v>
      </c>
      <c r="V30">
        <v>82.34255545479914</v>
      </c>
    </row>
    <row r="31" spans="1:26" x14ac:dyDescent="0.35">
      <c r="A31" s="23">
        <v>249</v>
      </c>
      <c r="B31">
        <v>240</v>
      </c>
      <c r="C31">
        <v>241</v>
      </c>
      <c r="D31" t="s">
        <v>176</v>
      </c>
      <c r="H31">
        <v>4429.45849609375</v>
      </c>
      <c r="L31" t="s">
        <v>176</v>
      </c>
      <c r="M31">
        <v>230</v>
      </c>
      <c r="O31" t="s">
        <v>26</v>
      </c>
      <c r="P31">
        <v>465</v>
      </c>
      <c r="Q31">
        <v>0</v>
      </c>
      <c r="R31">
        <v>0</v>
      </c>
      <c r="S31">
        <v>465</v>
      </c>
      <c r="T31">
        <v>3255</v>
      </c>
    </row>
    <row r="32" spans="1:26" x14ac:dyDescent="0.35">
      <c r="A32" s="23">
        <v>152</v>
      </c>
      <c r="B32">
        <v>147</v>
      </c>
      <c r="C32">
        <v>148</v>
      </c>
      <c r="D32" t="s">
        <v>347</v>
      </c>
      <c r="E32" t="s">
        <v>398</v>
      </c>
      <c r="F32">
        <v>115</v>
      </c>
      <c r="H32">
        <v>43664.703125</v>
      </c>
      <c r="I32">
        <v>9292.17578125</v>
      </c>
      <c r="J32">
        <v>21.280748788441461</v>
      </c>
      <c r="K32">
        <v>1327.453683035714</v>
      </c>
      <c r="U32">
        <v>4646.087890625</v>
      </c>
      <c r="V32">
        <v>663.72684151785711</v>
      </c>
    </row>
    <row r="33" spans="1:26" x14ac:dyDescent="0.35">
      <c r="A33" s="23">
        <v>180</v>
      </c>
      <c r="B33">
        <v>175</v>
      </c>
      <c r="C33">
        <v>176</v>
      </c>
      <c r="D33" t="s">
        <v>225</v>
      </c>
      <c r="E33" t="s">
        <v>398</v>
      </c>
      <c r="G33" t="s">
        <v>216</v>
      </c>
      <c r="H33">
        <v>80513.96875</v>
      </c>
      <c r="I33">
        <v>2412.17578125</v>
      </c>
      <c r="J33">
        <v>2.9959717781891109</v>
      </c>
      <c r="K33">
        <v>344.59654017857139</v>
      </c>
      <c r="L33" t="s">
        <v>225</v>
      </c>
      <c r="M33">
        <v>230</v>
      </c>
      <c r="O33" t="s">
        <v>26</v>
      </c>
      <c r="P33">
        <v>100</v>
      </c>
      <c r="Q33">
        <v>0</v>
      </c>
      <c r="R33">
        <v>100</v>
      </c>
      <c r="S33">
        <v>0</v>
      </c>
      <c r="T33">
        <v>700</v>
      </c>
      <c r="U33">
        <v>1206.087890625</v>
      </c>
      <c r="V33">
        <v>172.29827008928569</v>
      </c>
      <c r="W33">
        <v>506.087890625</v>
      </c>
      <c r="X33">
        <v>72.298270089285708</v>
      </c>
      <c r="Y33">
        <v>1712.17578125</v>
      </c>
      <c r="Z33">
        <v>244.59654017857139</v>
      </c>
    </row>
    <row r="34" spans="1:26" x14ac:dyDescent="0.35">
      <c r="A34" s="23">
        <v>73</v>
      </c>
      <c r="B34">
        <v>70</v>
      </c>
      <c r="C34">
        <v>71</v>
      </c>
      <c r="D34" t="s">
        <v>78</v>
      </c>
      <c r="E34" t="s">
        <v>399</v>
      </c>
      <c r="G34" t="s">
        <v>46</v>
      </c>
    </row>
    <row r="35" spans="1:26" x14ac:dyDescent="0.35">
      <c r="A35" s="23">
        <v>16</v>
      </c>
      <c r="B35">
        <v>16</v>
      </c>
      <c r="C35">
        <v>17</v>
      </c>
      <c r="D35" t="s">
        <v>196</v>
      </c>
      <c r="E35" t="s">
        <v>398</v>
      </c>
      <c r="G35" t="s">
        <v>111</v>
      </c>
      <c r="H35">
        <v>170149.625</v>
      </c>
      <c r="I35">
        <v>40702.6015625</v>
      </c>
      <c r="J35">
        <v>23.921652229618491</v>
      </c>
      <c r="K35">
        <v>5814.6573660714284</v>
      </c>
      <c r="U35">
        <v>20351.30078125</v>
      </c>
      <c r="V35">
        <v>2907.3286830357142</v>
      </c>
    </row>
    <row r="36" spans="1:26" x14ac:dyDescent="0.35">
      <c r="A36" s="23">
        <v>195</v>
      </c>
      <c r="B36">
        <v>190</v>
      </c>
      <c r="C36">
        <v>191</v>
      </c>
      <c r="D36" t="s">
        <v>76</v>
      </c>
      <c r="E36" t="s">
        <v>399</v>
      </c>
      <c r="G36" t="s">
        <v>46</v>
      </c>
      <c r="H36">
        <v>372.11056518554688</v>
      </c>
      <c r="I36">
        <v>150.49272155761719</v>
      </c>
      <c r="J36">
        <v>40.443012275820877</v>
      </c>
      <c r="K36">
        <v>21.49896022251674</v>
      </c>
      <c r="U36">
        <v>75.246360778808594</v>
      </c>
      <c r="V36">
        <v>10.74948011125837</v>
      </c>
    </row>
    <row r="37" spans="1:26" x14ac:dyDescent="0.35">
      <c r="A37" s="23">
        <v>117</v>
      </c>
      <c r="B37">
        <v>114</v>
      </c>
      <c r="C37">
        <v>115</v>
      </c>
      <c r="D37" t="s">
        <v>83</v>
      </c>
      <c r="E37" t="s">
        <v>399</v>
      </c>
      <c r="G37" t="s">
        <v>46</v>
      </c>
      <c r="H37">
        <v>16749.828125</v>
      </c>
      <c r="I37">
        <v>5247.6513671875</v>
      </c>
      <c r="J37">
        <v>31.32958337259058</v>
      </c>
      <c r="K37">
        <v>749.66448102678567</v>
      </c>
      <c r="U37">
        <v>2623.82568359375</v>
      </c>
      <c r="V37">
        <v>374.83224051339278</v>
      </c>
    </row>
    <row r="38" spans="1:26" x14ac:dyDescent="0.35">
      <c r="A38" s="23">
        <v>142</v>
      </c>
      <c r="B38">
        <v>137</v>
      </c>
      <c r="C38">
        <v>138</v>
      </c>
      <c r="D38" t="s">
        <v>163</v>
      </c>
      <c r="E38" t="s">
        <v>401</v>
      </c>
      <c r="F38">
        <v>70</v>
      </c>
      <c r="G38" t="s">
        <v>111</v>
      </c>
      <c r="H38">
        <v>187862.28125</v>
      </c>
      <c r="I38">
        <v>29746.109375</v>
      </c>
      <c r="J38">
        <v>15.833997744025581</v>
      </c>
      <c r="K38">
        <v>4249.4441964285716</v>
      </c>
      <c r="U38">
        <v>14873.0546875</v>
      </c>
      <c r="V38">
        <v>2124.7220982142858</v>
      </c>
    </row>
    <row r="39" spans="1:26" x14ac:dyDescent="0.35">
      <c r="A39" s="23">
        <v>9</v>
      </c>
      <c r="B39">
        <v>9</v>
      </c>
      <c r="C39">
        <v>10</v>
      </c>
      <c r="D39" t="s">
        <v>234</v>
      </c>
      <c r="E39" t="s">
        <v>398</v>
      </c>
      <c r="F39">
        <v>115</v>
      </c>
      <c r="G39" t="s">
        <v>216</v>
      </c>
      <c r="H39">
        <v>18998.2734375</v>
      </c>
      <c r="I39">
        <v>1594.089599609375</v>
      </c>
      <c r="J39">
        <v>8.3907077390667499</v>
      </c>
      <c r="K39">
        <v>227.72708565848211</v>
      </c>
      <c r="U39">
        <v>797.0447998046875</v>
      </c>
      <c r="V39">
        <v>113.8635428292411</v>
      </c>
    </row>
    <row r="40" spans="1:26" x14ac:dyDescent="0.35">
      <c r="A40" s="23">
        <v>156</v>
      </c>
      <c r="B40">
        <v>151</v>
      </c>
      <c r="C40">
        <v>152</v>
      </c>
      <c r="D40" t="s">
        <v>260</v>
      </c>
      <c r="E40" t="s">
        <v>398</v>
      </c>
      <c r="F40">
        <v>115</v>
      </c>
      <c r="G40" t="s">
        <v>216</v>
      </c>
      <c r="H40">
        <v>86706.8203125</v>
      </c>
      <c r="I40">
        <v>6884.37841796875</v>
      </c>
      <c r="J40">
        <v>7.9398349439603084</v>
      </c>
      <c r="K40">
        <v>983.48263113839289</v>
      </c>
      <c r="U40">
        <v>3442.189208984375</v>
      </c>
      <c r="V40">
        <v>491.74131556919639</v>
      </c>
    </row>
    <row r="41" spans="1:26" x14ac:dyDescent="0.35">
      <c r="A41" s="23">
        <v>98</v>
      </c>
      <c r="B41">
        <v>95</v>
      </c>
      <c r="C41">
        <v>96</v>
      </c>
      <c r="D41" t="s">
        <v>180</v>
      </c>
      <c r="E41" t="s">
        <v>398</v>
      </c>
      <c r="F41">
        <v>230</v>
      </c>
      <c r="G41" t="s">
        <v>111</v>
      </c>
      <c r="H41">
        <v>158343.234375</v>
      </c>
      <c r="I41">
        <v>34030.6484375</v>
      </c>
      <c r="J41">
        <v>21.491697180383561</v>
      </c>
      <c r="K41">
        <v>4861.5212053571431</v>
      </c>
      <c r="U41">
        <v>17015.32421875</v>
      </c>
      <c r="V41">
        <v>2430.760602678572</v>
      </c>
    </row>
    <row r="42" spans="1:26" x14ac:dyDescent="0.35">
      <c r="A42" s="23">
        <v>227</v>
      </c>
      <c r="B42">
        <v>221</v>
      </c>
      <c r="C42">
        <v>222</v>
      </c>
      <c r="D42" t="s">
        <v>52</v>
      </c>
      <c r="E42" t="s">
        <v>399</v>
      </c>
      <c r="F42">
        <v>500</v>
      </c>
      <c r="G42" t="s">
        <v>53</v>
      </c>
      <c r="H42">
        <v>84485.609375</v>
      </c>
      <c r="I42">
        <v>15377.0595703125</v>
      </c>
      <c r="J42">
        <v>18.200803289539511</v>
      </c>
      <c r="K42">
        <v>2196.722795758928</v>
      </c>
      <c r="L42" t="s">
        <v>52</v>
      </c>
      <c r="M42">
        <v>500</v>
      </c>
      <c r="O42" t="s">
        <v>26</v>
      </c>
      <c r="P42">
        <v>499.99999999999949</v>
      </c>
      <c r="Q42">
        <v>0</v>
      </c>
      <c r="R42">
        <v>0</v>
      </c>
      <c r="S42">
        <v>499.99999999999949</v>
      </c>
      <c r="T42">
        <v>3499.9999999999968</v>
      </c>
      <c r="U42">
        <v>7688.52978515625</v>
      </c>
      <c r="V42">
        <v>1098.361397879464</v>
      </c>
      <c r="W42">
        <v>4188.5297851562536</v>
      </c>
      <c r="X42">
        <v>598.36139787946479</v>
      </c>
      <c r="Y42">
        <v>11877.0595703125</v>
      </c>
      <c r="Z42">
        <v>1696.7227957589289</v>
      </c>
    </row>
    <row r="43" spans="1:26" x14ac:dyDescent="0.35">
      <c r="A43" s="23">
        <v>228</v>
      </c>
      <c r="B43">
        <v>221</v>
      </c>
      <c r="C43">
        <v>222</v>
      </c>
      <c r="D43" t="s">
        <v>52</v>
      </c>
      <c r="E43" t="s">
        <v>399</v>
      </c>
      <c r="F43">
        <v>500</v>
      </c>
      <c r="G43" t="s">
        <v>53</v>
      </c>
      <c r="H43">
        <v>84485.609375</v>
      </c>
      <c r="I43">
        <v>15377.0595703125</v>
      </c>
      <c r="J43">
        <v>18.200803289539511</v>
      </c>
      <c r="K43">
        <v>2196.722795758928</v>
      </c>
      <c r="L43" t="s">
        <v>52</v>
      </c>
      <c r="M43">
        <v>230</v>
      </c>
      <c r="O43" t="s">
        <v>26</v>
      </c>
      <c r="P43">
        <v>2513.9</v>
      </c>
      <c r="Q43">
        <v>650</v>
      </c>
      <c r="R43">
        <v>873.59999999999991</v>
      </c>
      <c r="S43">
        <v>990.30000000000007</v>
      </c>
      <c r="T43">
        <v>17597.3</v>
      </c>
      <c r="U43">
        <v>7688.52978515625</v>
      </c>
      <c r="V43">
        <v>1098.361397879464</v>
      </c>
      <c r="W43">
        <v>-9908.7702148437493</v>
      </c>
      <c r="X43">
        <v>-1415.5386021205361</v>
      </c>
      <c r="Y43">
        <v>-2220.2404296874988</v>
      </c>
      <c r="Z43">
        <v>-317.17720424107131</v>
      </c>
    </row>
    <row r="44" spans="1:26" x14ac:dyDescent="0.35">
      <c r="A44" s="23">
        <v>39</v>
      </c>
      <c r="B44">
        <v>39</v>
      </c>
      <c r="C44">
        <v>40</v>
      </c>
      <c r="D44" t="s">
        <v>147</v>
      </c>
      <c r="E44" t="s">
        <v>398</v>
      </c>
      <c r="F44">
        <v>115</v>
      </c>
      <c r="G44" t="s">
        <v>111</v>
      </c>
      <c r="H44">
        <v>101795.875</v>
      </c>
      <c r="I44">
        <v>14861.4580078125</v>
      </c>
      <c r="J44">
        <v>14.599273308287289</v>
      </c>
      <c r="K44">
        <v>2123.0654296875</v>
      </c>
      <c r="U44">
        <v>7430.72900390625</v>
      </c>
      <c r="V44">
        <v>1061.53271484375</v>
      </c>
    </row>
    <row r="45" spans="1:26" x14ac:dyDescent="0.35">
      <c r="A45" s="23">
        <v>10</v>
      </c>
      <c r="B45">
        <v>10</v>
      </c>
      <c r="C45">
        <v>11</v>
      </c>
      <c r="D45" t="s">
        <v>238</v>
      </c>
      <c r="E45" t="s">
        <v>398</v>
      </c>
      <c r="F45">
        <v>230</v>
      </c>
      <c r="G45" t="s">
        <v>216</v>
      </c>
      <c r="H45">
        <v>62892.2578125</v>
      </c>
      <c r="I45">
        <v>16248.228515625</v>
      </c>
      <c r="J45">
        <v>25.835021798812921</v>
      </c>
      <c r="K45">
        <v>2321.1755022321431</v>
      </c>
      <c r="U45">
        <v>8124.1142578125</v>
      </c>
      <c r="V45">
        <v>1160.5877511160711</v>
      </c>
    </row>
    <row r="46" spans="1:26" x14ac:dyDescent="0.35">
      <c r="A46" s="23">
        <v>189</v>
      </c>
      <c r="B46">
        <v>184</v>
      </c>
      <c r="C46">
        <v>185</v>
      </c>
      <c r="D46" t="s">
        <v>218</v>
      </c>
      <c r="E46" t="s">
        <v>399</v>
      </c>
      <c r="G46" t="s">
        <v>102</v>
      </c>
      <c r="H46">
        <v>26413.453125</v>
      </c>
      <c r="I46">
        <v>2614.042724609375</v>
      </c>
      <c r="J46">
        <v>9.8966337806669298</v>
      </c>
      <c r="K46">
        <v>373.43467494419639</v>
      </c>
      <c r="U46">
        <v>1307.021362304688</v>
      </c>
      <c r="V46">
        <v>186.71733747209819</v>
      </c>
    </row>
    <row r="47" spans="1:26" x14ac:dyDescent="0.35">
      <c r="A47" s="23">
        <v>202</v>
      </c>
      <c r="B47">
        <v>197</v>
      </c>
      <c r="C47">
        <v>198</v>
      </c>
      <c r="D47" t="s">
        <v>117</v>
      </c>
      <c r="E47" t="s">
        <v>399</v>
      </c>
      <c r="G47" t="s">
        <v>102</v>
      </c>
      <c r="H47">
        <v>49957.98828125</v>
      </c>
      <c r="I47">
        <v>5353.63818359375</v>
      </c>
      <c r="J47">
        <v>10.71628055448152</v>
      </c>
      <c r="K47">
        <v>764.80545479910711</v>
      </c>
      <c r="L47" t="s">
        <v>117</v>
      </c>
      <c r="M47">
        <v>115</v>
      </c>
      <c r="O47" t="s">
        <v>26</v>
      </c>
      <c r="P47">
        <v>349.96</v>
      </c>
      <c r="Q47">
        <v>0</v>
      </c>
      <c r="R47">
        <v>0</v>
      </c>
      <c r="S47">
        <v>349.96</v>
      </c>
      <c r="T47">
        <v>2449.7199999999998</v>
      </c>
      <c r="U47">
        <v>2676.819091796875</v>
      </c>
      <c r="V47">
        <v>382.40272739955361</v>
      </c>
      <c r="W47">
        <v>227.09909179687469</v>
      </c>
      <c r="X47">
        <v>32.442727399553533</v>
      </c>
      <c r="Y47">
        <v>2903.9181835937502</v>
      </c>
      <c r="Z47">
        <v>414.84545479910707</v>
      </c>
    </row>
    <row r="48" spans="1:26" x14ac:dyDescent="0.35">
      <c r="A48" s="23">
        <v>67</v>
      </c>
      <c r="B48">
        <v>64</v>
      </c>
      <c r="C48">
        <v>65</v>
      </c>
      <c r="D48" t="s">
        <v>174</v>
      </c>
      <c r="E48" t="s">
        <v>398</v>
      </c>
      <c r="F48">
        <v>115</v>
      </c>
      <c r="G48" t="s">
        <v>111</v>
      </c>
      <c r="H48">
        <v>182415.5</v>
      </c>
      <c r="I48">
        <v>92241.2109375</v>
      </c>
      <c r="J48">
        <v>50.566542282591122</v>
      </c>
      <c r="K48">
        <v>13177.31584821429</v>
      </c>
      <c r="U48">
        <v>46120.60546875</v>
      </c>
      <c r="V48">
        <v>6588.6579241071431</v>
      </c>
    </row>
    <row r="49" spans="1:26" x14ac:dyDescent="0.35">
      <c r="A49" s="23">
        <v>6</v>
      </c>
      <c r="B49">
        <v>6</v>
      </c>
      <c r="C49">
        <v>7</v>
      </c>
      <c r="D49" t="s">
        <v>266</v>
      </c>
      <c r="E49" t="s">
        <v>398</v>
      </c>
      <c r="G49" t="s">
        <v>216</v>
      </c>
      <c r="H49">
        <v>163648.34375</v>
      </c>
      <c r="I49">
        <v>4053.6748046875</v>
      </c>
      <c r="J49">
        <v>2.4770643636211571</v>
      </c>
      <c r="K49">
        <v>579.09640066964289</v>
      </c>
      <c r="L49" t="s">
        <v>266</v>
      </c>
      <c r="M49">
        <v>115</v>
      </c>
      <c r="O49" t="s">
        <v>26</v>
      </c>
      <c r="P49">
        <v>230</v>
      </c>
      <c r="Q49">
        <v>0</v>
      </c>
      <c r="R49">
        <v>0</v>
      </c>
      <c r="S49">
        <v>230</v>
      </c>
      <c r="T49">
        <v>1610</v>
      </c>
      <c r="U49">
        <v>2026.83740234375</v>
      </c>
      <c r="V49">
        <v>289.54820033482139</v>
      </c>
      <c r="W49">
        <v>416.83740234375</v>
      </c>
      <c r="X49">
        <v>59.548200334821431</v>
      </c>
      <c r="Y49">
        <v>2443.6748046875</v>
      </c>
      <c r="Z49">
        <v>349.09640066964278</v>
      </c>
    </row>
    <row r="50" spans="1:26" x14ac:dyDescent="0.35">
      <c r="A50" s="23">
        <v>149</v>
      </c>
      <c r="B50">
        <v>144</v>
      </c>
      <c r="C50">
        <v>145</v>
      </c>
      <c r="D50" t="s">
        <v>278</v>
      </c>
      <c r="E50" t="s">
        <v>398</v>
      </c>
      <c r="F50">
        <v>230</v>
      </c>
      <c r="G50" t="s">
        <v>216</v>
      </c>
      <c r="H50">
        <v>116174.5078125</v>
      </c>
      <c r="I50">
        <v>28410.80078125</v>
      </c>
      <c r="J50">
        <v>24.455279661785742</v>
      </c>
      <c r="K50">
        <v>4058.6858258928569</v>
      </c>
      <c r="L50" t="s">
        <v>278</v>
      </c>
      <c r="M50">
        <v>230</v>
      </c>
      <c r="O50" t="s">
        <v>26</v>
      </c>
      <c r="P50">
        <v>75</v>
      </c>
      <c r="Q50">
        <v>0</v>
      </c>
      <c r="R50">
        <v>0</v>
      </c>
      <c r="S50">
        <v>75</v>
      </c>
      <c r="T50">
        <v>525</v>
      </c>
      <c r="U50">
        <v>14205.400390625</v>
      </c>
      <c r="V50">
        <v>2029.3429129464289</v>
      </c>
      <c r="W50">
        <v>13680.400390625</v>
      </c>
      <c r="X50">
        <v>1954.3429129464289</v>
      </c>
      <c r="Y50">
        <v>27885.80078125</v>
      </c>
      <c r="Z50">
        <v>3983.6858258928569</v>
      </c>
    </row>
    <row r="51" spans="1:26" x14ac:dyDescent="0.35">
      <c r="A51" s="23">
        <v>198</v>
      </c>
      <c r="B51">
        <v>193</v>
      </c>
      <c r="C51">
        <v>194</v>
      </c>
      <c r="D51" t="s">
        <v>284</v>
      </c>
      <c r="E51" t="s">
        <v>398</v>
      </c>
      <c r="F51">
        <v>230</v>
      </c>
      <c r="G51" t="s">
        <v>216</v>
      </c>
      <c r="H51">
        <v>112019.90625</v>
      </c>
      <c r="I51">
        <v>8772.2373046875</v>
      </c>
      <c r="J51">
        <v>7.8309629050305514</v>
      </c>
      <c r="K51">
        <v>1253.1767578125</v>
      </c>
      <c r="U51">
        <v>4386.11865234375</v>
      </c>
      <c r="V51">
        <v>626.58837890625</v>
      </c>
    </row>
    <row r="52" spans="1:26" x14ac:dyDescent="0.35">
      <c r="A52" s="23">
        <v>167</v>
      </c>
      <c r="B52">
        <v>162</v>
      </c>
      <c r="C52">
        <v>163</v>
      </c>
      <c r="D52" t="s">
        <v>236</v>
      </c>
      <c r="E52" t="s">
        <v>398</v>
      </c>
      <c r="F52">
        <v>115</v>
      </c>
      <c r="G52" t="s">
        <v>216</v>
      </c>
      <c r="H52">
        <v>52453.5625</v>
      </c>
      <c r="I52">
        <v>6973.3857421875</v>
      </c>
      <c r="J52">
        <v>13.294398721130721</v>
      </c>
      <c r="K52">
        <v>996.19796316964289</v>
      </c>
      <c r="U52">
        <v>3486.69287109375</v>
      </c>
      <c r="V52">
        <v>498.09898158482139</v>
      </c>
    </row>
    <row r="53" spans="1:26" x14ac:dyDescent="0.35">
      <c r="A53" s="23">
        <v>91</v>
      </c>
      <c r="B53">
        <v>88</v>
      </c>
      <c r="C53">
        <v>89</v>
      </c>
      <c r="D53" t="s">
        <v>211</v>
      </c>
      <c r="E53" t="s">
        <v>398</v>
      </c>
      <c r="F53">
        <v>115</v>
      </c>
      <c r="G53" t="s">
        <v>111</v>
      </c>
      <c r="H53">
        <v>186066.9375</v>
      </c>
      <c r="I53">
        <v>56226.00390625</v>
      </c>
      <c r="J53">
        <v>30.218159476210001</v>
      </c>
      <c r="K53">
        <v>8032.2862723214284</v>
      </c>
      <c r="U53">
        <v>28113.001953125</v>
      </c>
      <c r="V53">
        <v>4016.1431361607142</v>
      </c>
    </row>
    <row r="54" spans="1:26" x14ac:dyDescent="0.35">
      <c r="A54" s="23">
        <v>171</v>
      </c>
      <c r="B54">
        <v>166</v>
      </c>
      <c r="C54">
        <v>167</v>
      </c>
      <c r="D54" t="s">
        <v>254</v>
      </c>
      <c r="E54" t="s">
        <v>401</v>
      </c>
      <c r="F54">
        <v>115</v>
      </c>
      <c r="G54" t="s">
        <v>216</v>
      </c>
      <c r="H54">
        <v>117654.078125</v>
      </c>
      <c r="I54">
        <v>5794.83935546875</v>
      </c>
      <c r="J54">
        <v>4.9253195875727327</v>
      </c>
      <c r="K54">
        <v>827.83419363839289</v>
      </c>
      <c r="U54">
        <v>2897.419677734375</v>
      </c>
      <c r="V54">
        <v>413.91709681919639</v>
      </c>
    </row>
    <row r="55" spans="1:26" x14ac:dyDescent="0.35">
      <c r="A55" s="23">
        <v>74</v>
      </c>
      <c r="B55">
        <v>71</v>
      </c>
      <c r="C55">
        <v>72</v>
      </c>
      <c r="D55" t="s">
        <v>70</v>
      </c>
      <c r="E55" t="s">
        <v>399</v>
      </c>
      <c r="G55" t="s">
        <v>46</v>
      </c>
      <c r="H55">
        <v>3240.3701171875</v>
      </c>
      <c r="I55">
        <v>1914.374755859375</v>
      </c>
      <c r="J55">
        <v>59.078891812549138</v>
      </c>
      <c r="K55">
        <v>273.48210797991072</v>
      </c>
      <c r="U55">
        <v>957.1873779296875</v>
      </c>
      <c r="V55">
        <v>136.74105398995539</v>
      </c>
    </row>
    <row r="56" spans="1:26" x14ac:dyDescent="0.35">
      <c r="A56" s="23">
        <v>247</v>
      </c>
      <c r="B56">
        <v>238</v>
      </c>
      <c r="C56">
        <v>239</v>
      </c>
      <c r="D56" t="s">
        <v>49</v>
      </c>
      <c r="L56" t="s">
        <v>49</v>
      </c>
      <c r="M56">
        <v>500</v>
      </c>
      <c r="O56" t="s">
        <v>26</v>
      </c>
      <c r="P56">
        <v>3000</v>
      </c>
      <c r="Q56">
        <v>0</v>
      </c>
      <c r="R56">
        <v>350</v>
      </c>
      <c r="S56">
        <v>2650</v>
      </c>
      <c r="T56">
        <v>21000</v>
      </c>
    </row>
    <row r="57" spans="1:26" x14ac:dyDescent="0.35">
      <c r="A57" s="23">
        <v>242</v>
      </c>
      <c r="B57">
        <v>233</v>
      </c>
      <c r="C57">
        <v>234</v>
      </c>
      <c r="D57" t="s">
        <v>272</v>
      </c>
      <c r="G57" t="s">
        <v>216</v>
      </c>
      <c r="H57">
        <v>169093.46875</v>
      </c>
      <c r="I57">
        <v>25638.119140625</v>
      </c>
      <c r="J57">
        <v>15.16209900367604</v>
      </c>
      <c r="K57">
        <v>3662.5884486607142</v>
      </c>
      <c r="L57" t="s">
        <v>272</v>
      </c>
      <c r="M57">
        <v>230</v>
      </c>
      <c r="O57" t="s">
        <v>26</v>
      </c>
      <c r="P57">
        <v>460</v>
      </c>
      <c r="Q57">
        <v>0</v>
      </c>
      <c r="R57">
        <v>0</v>
      </c>
      <c r="S57">
        <v>460</v>
      </c>
      <c r="T57">
        <v>3220</v>
      </c>
      <c r="U57">
        <v>12819.0595703125</v>
      </c>
      <c r="V57">
        <v>1831.2942243303571</v>
      </c>
      <c r="W57">
        <v>9599.0595703125</v>
      </c>
      <c r="X57">
        <v>1371.2942243303571</v>
      </c>
      <c r="Y57">
        <v>22418.119140625</v>
      </c>
      <c r="Z57">
        <v>3202.5884486607142</v>
      </c>
    </row>
    <row r="58" spans="1:26" x14ac:dyDescent="0.35">
      <c r="A58" s="23">
        <v>187</v>
      </c>
      <c r="B58">
        <v>182</v>
      </c>
      <c r="C58">
        <v>183</v>
      </c>
      <c r="D58" t="s">
        <v>230</v>
      </c>
      <c r="E58" t="s">
        <v>401</v>
      </c>
      <c r="G58" t="s">
        <v>216</v>
      </c>
      <c r="H58">
        <v>125984.3828125</v>
      </c>
      <c r="I58">
        <v>1395.792114257812</v>
      </c>
      <c r="J58">
        <v>1.1079088400465811</v>
      </c>
      <c r="K58">
        <v>199.39887346540181</v>
      </c>
      <c r="U58">
        <v>697.89605712890602</v>
      </c>
      <c r="V58">
        <v>99.69943673270086</v>
      </c>
    </row>
    <row r="59" spans="1:26" x14ac:dyDescent="0.35">
      <c r="A59" s="23">
        <v>248</v>
      </c>
      <c r="B59">
        <v>239</v>
      </c>
      <c r="C59">
        <v>240</v>
      </c>
      <c r="D59" t="s">
        <v>184</v>
      </c>
      <c r="L59" t="s">
        <v>184</v>
      </c>
      <c r="M59">
        <v>230</v>
      </c>
      <c r="O59" t="s">
        <v>26</v>
      </c>
      <c r="P59">
        <v>150</v>
      </c>
      <c r="Q59">
        <v>0</v>
      </c>
      <c r="R59">
        <v>0</v>
      </c>
      <c r="S59">
        <v>150</v>
      </c>
      <c r="T59">
        <v>1050</v>
      </c>
    </row>
    <row r="60" spans="1:26" x14ac:dyDescent="0.35">
      <c r="A60" s="23">
        <v>112</v>
      </c>
      <c r="B60">
        <v>109</v>
      </c>
      <c r="C60">
        <v>110</v>
      </c>
      <c r="D60" t="s">
        <v>79</v>
      </c>
      <c r="E60" t="s">
        <v>399</v>
      </c>
      <c r="G60" t="s">
        <v>53</v>
      </c>
      <c r="H60">
        <v>3454.984619140625</v>
      </c>
      <c r="I60">
        <v>136.3356018066406</v>
      </c>
      <c r="J60">
        <v>3.9460552458422238</v>
      </c>
      <c r="K60">
        <v>19.476514543805798</v>
      </c>
      <c r="L60" t="s">
        <v>79</v>
      </c>
      <c r="M60">
        <v>230</v>
      </c>
      <c r="O60" t="s">
        <v>26</v>
      </c>
      <c r="P60">
        <v>575</v>
      </c>
      <c r="Q60">
        <v>0</v>
      </c>
      <c r="R60">
        <v>0</v>
      </c>
      <c r="S60">
        <v>575</v>
      </c>
      <c r="T60">
        <v>4025</v>
      </c>
      <c r="U60">
        <v>68.167800903320298</v>
      </c>
      <c r="V60">
        <v>9.7382572719028992</v>
      </c>
      <c r="W60">
        <v>-3956.8321990966801</v>
      </c>
      <c r="X60">
        <v>-565.26174272809715</v>
      </c>
      <c r="Y60">
        <v>-3888.6643981933589</v>
      </c>
      <c r="Z60">
        <v>-555.52348545619418</v>
      </c>
    </row>
    <row r="61" spans="1:26" x14ac:dyDescent="0.35">
      <c r="A61" s="23">
        <v>201</v>
      </c>
      <c r="B61">
        <v>196</v>
      </c>
      <c r="C61">
        <v>197</v>
      </c>
      <c r="D61" t="s">
        <v>128</v>
      </c>
      <c r="E61" t="s">
        <v>398</v>
      </c>
      <c r="F61">
        <v>500</v>
      </c>
      <c r="G61" t="s">
        <v>111</v>
      </c>
      <c r="H61">
        <v>24863.38671875</v>
      </c>
      <c r="I61">
        <v>2169.553466796875</v>
      </c>
      <c r="J61">
        <v>8.7258968029515032</v>
      </c>
      <c r="K61">
        <v>309.93620954241072</v>
      </c>
      <c r="U61">
        <v>1084.776733398438</v>
      </c>
      <c r="V61">
        <v>154.96810477120539</v>
      </c>
    </row>
    <row r="62" spans="1:26" x14ac:dyDescent="0.35">
      <c r="A62" s="23">
        <v>205</v>
      </c>
      <c r="B62">
        <v>200</v>
      </c>
      <c r="C62">
        <v>201</v>
      </c>
      <c r="D62" t="s">
        <v>246</v>
      </c>
      <c r="E62" t="s">
        <v>398</v>
      </c>
      <c r="F62">
        <v>115</v>
      </c>
      <c r="G62" t="s">
        <v>216</v>
      </c>
      <c r="H62">
        <v>100122.7734375</v>
      </c>
      <c r="I62">
        <v>22850.763671875</v>
      </c>
      <c r="J62">
        <v>22.82274340526455</v>
      </c>
      <c r="K62">
        <v>3264.3948102678569</v>
      </c>
      <c r="U62">
        <v>11425.3818359375</v>
      </c>
      <c r="V62">
        <v>1632.1974051339289</v>
      </c>
    </row>
    <row r="63" spans="1:26" x14ac:dyDescent="0.35">
      <c r="A63" s="23">
        <v>69</v>
      </c>
      <c r="B63">
        <v>66</v>
      </c>
      <c r="C63">
        <v>67</v>
      </c>
      <c r="D63" t="s">
        <v>262</v>
      </c>
      <c r="E63" t="s">
        <v>398</v>
      </c>
      <c r="G63" t="s">
        <v>216</v>
      </c>
      <c r="H63">
        <v>97706.875</v>
      </c>
      <c r="I63">
        <v>4420.36474609375</v>
      </c>
      <c r="J63">
        <v>4.5241082023079233</v>
      </c>
      <c r="K63">
        <v>631.48067801339289</v>
      </c>
      <c r="U63">
        <v>2210.182373046875</v>
      </c>
      <c r="V63">
        <v>315.74033900669639</v>
      </c>
    </row>
    <row r="64" spans="1:26" x14ac:dyDescent="0.35">
      <c r="A64" s="23">
        <v>173</v>
      </c>
      <c r="B64">
        <v>168</v>
      </c>
      <c r="C64">
        <v>169</v>
      </c>
      <c r="D64" t="s">
        <v>267</v>
      </c>
      <c r="E64" t="s">
        <v>398</v>
      </c>
      <c r="F64">
        <v>60</v>
      </c>
      <c r="G64" t="s">
        <v>216</v>
      </c>
      <c r="H64">
        <v>117004.859375</v>
      </c>
      <c r="I64">
        <v>18212.724609375</v>
      </c>
      <c r="J64">
        <v>15.56578479446166</v>
      </c>
      <c r="K64">
        <v>2601.8178013392858</v>
      </c>
      <c r="U64">
        <v>9106.3623046875</v>
      </c>
      <c r="V64">
        <v>1300.9089006696429</v>
      </c>
    </row>
    <row r="65" spans="1:26" x14ac:dyDescent="0.35">
      <c r="A65" s="23">
        <v>235</v>
      </c>
      <c r="B65">
        <v>227</v>
      </c>
      <c r="C65">
        <v>228</v>
      </c>
      <c r="D65" t="s">
        <v>24</v>
      </c>
      <c r="E65" t="s">
        <v>400</v>
      </c>
      <c r="G65" t="s">
        <v>25</v>
      </c>
      <c r="H65">
        <v>22415.76171875</v>
      </c>
      <c r="I65">
        <v>5964.14892578125</v>
      </c>
      <c r="J65">
        <v>26.606942920848631</v>
      </c>
      <c r="K65">
        <v>852.02127511160711</v>
      </c>
      <c r="L65" t="s">
        <v>24</v>
      </c>
      <c r="M65">
        <v>115</v>
      </c>
      <c r="O65" t="s">
        <v>26</v>
      </c>
      <c r="P65">
        <v>180</v>
      </c>
      <c r="Q65">
        <v>0</v>
      </c>
      <c r="R65">
        <v>110</v>
      </c>
      <c r="S65">
        <v>70</v>
      </c>
      <c r="T65">
        <v>1260</v>
      </c>
      <c r="U65">
        <v>2982.074462890625</v>
      </c>
      <c r="V65">
        <v>426.01063755580361</v>
      </c>
      <c r="W65">
        <v>1722.074462890625</v>
      </c>
      <c r="X65">
        <v>246.01063755580361</v>
      </c>
      <c r="Y65">
        <v>4704.14892578125</v>
      </c>
      <c r="Z65">
        <v>672.02127511160711</v>
      </c>
    </row>
    <row r="66" spans="1:26" x14ac:dyDescent="0.35">
      <c r="A66" s="23">
        <v>4</v>
      </c>
      <c r="B66">
        <v>4</v>
      </c>
      <c r="C66">
        <v>5</v>
      </c>
      <c r="D66" t="s">
        <v>415</v>
      </c>
      <c r="E66" t="s">
        <v>398</v>
      </c>
      <c r="F66">
        <v>230</v>
      </c>
      <c r="G66" t="s">
        <v>216</v>
      </c>
      <c r="H66">
        <v>123739.0234375</v>
      </c>
      <c r="I66">
        <v>5130.59814453125</v>
      </c>
      <c r="J66">
        <v>4.1463056697895242</v>
      </c>
      <c r="K66">
        <v>732.94259207589289</v>
      </c>
      <c r="U66">
        <v>2565.299072265625</v>
      </c>
      <c r="V66">
        <v>366.47129603794639</v>
      </c>
    </row>
    <row r="67" spans="1:26" x14ac:dyDescent="0.35">
      <c r="A67" s="23">
        <v>225</v>
      </c>
      <c r="B67">
        <v>219</v>
      </c>
      <c r="C67">
        <v>220</v>
      </c>
      <c r="D67" t="s">
        <v>81</v>
      </c>
      <c r="E67" t="s">
        <v>399</v>
      </c>
      <c r="G67" t="s">
        <v>53</v>
      </c>
      <c r="H67">
        <v>65939.9921875</v>
      </c>
      <c r="I67">
        <v>8370.599609375</v>
      </c>
      <c r="J67">
        <v>12.69426842753218</v>
      </c>
      <c r="K67">
        <v>1195.7999441964289</v>
      </c>
      <c r="U67">
        <v>4185.2998046875</v>
      </c>
      <c r="V67">
        <v>597.89997209821433</v>
      </c>
    </row>
    <row r="68" spans="1:26" x14ac:dyDescent="0.35">
      <c r="A68" s="23">
        <v>268</v>
      </c>
      <c r="B68">
        <v>259</v>
      </c>
      <c r="C68">
        <v>260</v>
      </c>
      <c r="D68" t="s">
        <v>405</v>
      </c>
      <c r="H68">
        <v>140445.5625</v>
      </c>
      <c r="I68">
        <v>32824.5625</v>
      </c>
      <c r="J68">
        <v>23.371733442984361</v>
      </c>
      <c r="K68">
        <v>4689.2232142857147</v>
      </c>
      <c r="U68">
        <v>16412.28125</v>
      </c>
      <c r="V68">
        <v>2344.6116071428569</v>
      </c>
    </row>
    <row r="69" spans="1:26" x14ac:dyDescent="0.35">
      <c r="A69" s="23">
        <v>75</v>
      </c>
      <c r="B69">
        <v>72</v>
      </c>
      <c r="C69">
        <v>73</v>
      </c>
      <c r="D69" t="s">
        <v>75</v>
      </c>
      <c r="E69" t="s">
        <v>399</v>
      </c>
      <c r="G69" t="s">
        <v>46</v>
      </c>
      <c r="H69">
        <v>375.59579467773438</v>
      </c>
      <c r="I69">
        <v>153.9779357910156</v>
      </c>
      <c r="J69">
        <v>40.995649571404421</v>
      </c>
      <c r="K69">
        <v>21.99684797014509</v>
      </c>
      <c r="U69">
        <v>76.988967895507798</v>
      </c>
      <c r="V69">
        <v>10.99842398507254</v>
      </c>
    </row>
    <row r="70" spans="1:26" x14ac:dyDescent="0.35">
      <c r="A70" s="23">
        <v>36</v>
      </c>
      <c r="B70">
        <v>36</v>
      </c>
      <c r="C70">
        <v>37</v>
      </c>
      <c r="D70" t="s">
        <v>77</v>
      </c>
      <c r="E70" t="s">
        <v>399</v>
      </c>
      <c r="G70" t="s">
        <v>46</v>
      </c>
      <c r="H70">
        <v>370.3416748046875</v>
      </c>
      <c r="I70">
        <v>143.21849060058591</v>
      </c>
      <c r="J70">
        <v>38.671988691555477</v>
      </c>
      <c r="K70">
        <v>20.459784371512281</v>
      </c>
      <c r="U70">
        <v>71.609245300292955</v>
      </c>
      <c r="V70">
        <v>10.229892185756141</v>
      </c>
    </row>
    <row r="71" spans="1:26" x14ac:dyDescent="0.35">
      <c r="A71" s="23">
        <v>13</v>
      </c>
      <c r="B71">
        <v>13</v>
      </c>
      <c r="C71">
        <v>14</v>
      </c>
      <c r="D71" t="s">
        <v>259</v>
      </c>
      <c r="E71" t="s">
        <v>398</v>
      </c>
      <c r="F71">
        <v>230</v>
      </c>
      <c r="G71" t="s">
        <v>216</v>
      </c>
      <c r="H71">
        <v>115605.7578125</v>
      </c>
      <c r="I71">
        <v>7902.63037109375</v>
      </c>
      <c r="J71">
        <v>6.8358449619014303</v>
      </c>
      <c r="K71">
        <v>1128.947195870536</v>
      </c>
      <c r="L71" t="s">
        <v>259</v>
      </c>
      <c r="M71">
        <v>230</v>
      </c>
      <c r="O71" t="s">
        <v>26</v>
      </c>
      <c r="P71">
        <v>300</v>
      </c>
      <c r="Q71">
        <v>0</v>
      </c>
      <c r="R71">
        <v>240</v>
      </c>
      <c r="S71">
        <v>60.000000000000007</v>
      </c>
      <c r="T71">
        <v>2100</v>
      </c>
      <c r="U71">
        <v>3951.315185546875</v>
      </c>
      <c r="V71">
        <v>564.47359793526789</v>
      </c>
      <c r="W71">
        <v>1851.315185546875</v>
      </c>
      <c r="X71">
        <v>264.47359793526778</v>
      </c>
      <c r="Y71">
        <v>5802.63037109375</v>
      </c>
      <c r="Z71">
        <v>828.94719587053567</v>
      </c>
    </row>
    <row r="72" spans="1:26" x14ac:dyDescent="0.35">
      <c r="A72" s="23">
        <v>40</v>
      </c>
      <c r="B72">
        <v>40</v>
      </c>
      <c r="C72">
        <v>41</v>
      </c>
      <c r="D72" t="s">
        <v>129</v>
      </c>
      <c r="E72" t="s">
        <v>398</v>
      </c>
      <c r="F72">
        <v>70</v>
      </c>
      <c r="G72" t="s">
        <v>111</v>
      </c>
      <c r="H72">
        <v>109850.0078125</v>
      </c>
      <c r="I72">
        <v>5744.4326171875</v>
      </c>
      <c r="J72">
        <v>5.2293420197042826</v>
      </c>
      <c r="K72">
        <v>820.63323102678567</v>
      </c>
      <c r="U72">
        <v>2872.21630859375</v>
      </c>
      <c r="V72">
        <v>410.31661551339278</v>
      </c>
    </row>
    <row r="73" spans="1:26" x14ac:dyDescent="0.35">
      <c r="A73" s="23">
        <v>102</v>
      </c>
      <c r="B73">
        <v>99</v>
      </c>
      <c r="C73">
        <v>100</v>
      </c>
      <c r="D73" t="s">
        <v>57</v>
      </c>
      <c r="E73" t="s">
        <v>399</v>
      </c>
      <c r="G73" t="s">
        <v>46</v>
      </c>
      <c r="H73">
        <v>5554.02880859375</v>
      </c>
      <c r="I73">
        <v>185.0510559082031</v>
      </c>
      <c r="J73">
        <v>3.3318346426628831</v>
      </c>
      <c r="K73">
        <v>26.435865129743298</v>
      </c>
      <c r="U73">
        <v>92.525527954101548</v>
      </c>
      <c r="V73">
        <v>13.217932564871649</v>
      </c>
    </row>
    <row r="74" spans="1:26" x14ac:dyDescent="0.35">
      <c r="A74" s="23">
        <v>127</v>
      </c>
      <c r="B74">
        <v>123</v>
      </c>
      <c r="C74">
        <v>124</v>
      </c>
      <c r="D74" t="s">
        <v>40</v>
      </c>
      <c r="E74" t="s">
        <v>400</v>
      </c>
      <c r="F74">
        <v>230</v>
      </c>
      <c r="G74" t="s">
        <v>22</v>
      </c>
      <c r="H74">
        <v>1708.615356445312</v>
      </c>
      <c r="I74">
        <v>372.3836669921875</v>
      </c>
      <c r="J74">
        <v>21.794470334558671</v>
      </c>
      <c r="K74">
        <v>53.197666713169653</v>
      </c>
      <c r="U74">
        <v>186.19183349609381</v>
      </c>
      <c r="V74">
        <v>26.598833356584819</v>
      </c>
    </row>
    <row r="75" spans="1:26" x14ac:dyDescent="0.35">
      <c r="A75" s="23">
        <v>128</v>
      </c>
      <c r="B75">
        <v>124</v>
      </c>
      <c r="C75">
        <v>125</v>
      </c>
      <c r="D75" t="s">
        <v>39</v>
      </c>
      <c r="E75" t="s">
        <v>400</v>
      </c>
      <c r="F75">
        <v>230</v>
      </c>
      <c r="G75" t="s">
        <v>22</v>
      </c>
      <c r="H75">
        <v>36328.5625</v>
      </c>
      <c r="I75">
        <v>11036.017578125</v>
      </c>
      <c r="J75">
        <v>30.37834920697729</v>
      </c>
      <c r="K75">
        <v>1576.5739397321429</v>
      </c>
      <c r="U75">
        <v>5518.0087890625</v>
      </c>
      <c r="V75">
        <v>788.28696986607144</v>
      </c>
    </row>
    <row r="76" spans="1:26" x14ac:dyDescent="0.35">
      <c r="A76" s="23">
        <v>7</v>
      </c>
      <c r="B76">
        <v>7</v>
      </c>
      <c r="C76">
        <v>8</v>
      </c>
      <c r="D76" t="s">
        <v>91</v>
      </c>
      <c r="E76" t="s">
        <v>399</v>
      </c>
      <c r="G76" t="s">
        <v>46</v>
      </c>
      <c r="H76">
        <v>8023.19287109375</v>
      </c>
      <c r="I76">
        <v>3182.326904296875</v>
      </c>
      <c r="J76">
        <v>39.664095771177053</v>
      </c>
      <c r="K76">
        <v>454.61812918526778</v>
      </c>
      <c r="U76">
        <v>1591.163452148438</v>
      </c>
      <c r="V76">
        <v>227.30906459263389</v>
      </c>
    </row>
    <row r="77" spans="1:26" x14ac:dyDescent="0.35">
      <c r="A77" s="23">
        <v>157</v>
      </c>
      <c r="B77">
        <v>152</v>
      </c>
      <c r="C77">
        <v>153</v>
      </c>
      <c r="D77" t="s">
        <v>252</v>
      </c>
      <c r="E77" t="s">
        <v>398</v>
      </c>
      <c r="F77">
        <v>230</v>
      </c>
      <c r="G77" t="s">
        <v>216</v>
      </c>
      <c r="H77">
        <v>80183.765625</v>
      </c>
      <c r="I77">
        <v>4377.33935546875</v>
      </c>
      <c r="J77">
        <v>5.4591341792807579</v>
      </c>
      <c r="K77">
        <v>625.33419363839289</v>
      </c>
      <c r="U77">
        <v>2188.669677734375</v>
      </c>
      <c r="V77">
        <v>312.66709681919639</v>
      </c>
    </row>
    <row r="78" spans="1:26" x14ac:dyDescent="0.35">
      <c r="A78" s="23">
        <v>17</v>
      </c>
      <c r="B78">
        <v>17</v>
      </c>
      <c r="C78">
        <v>18</v>
      </c>
      <c r="D78" t="s">
        <v>175</v>
      </c>
      <c r="E78" t="s">
        <v>398</v>
      </c>
      <c r="G78" t="s">
        <v>111</v>
      </c>
      <c r="H78">
        <v>159342.15625</v>
      </c>
      <c r="I78">
        <v>21400.349609375</v>
      </c>
      <c r="J78">
        <v>13.430438066746699</v>
      </c>
      <c r="K78">
        <v>3057.1928013392858</v>
      </c>
      <c r="L78" t="s">
        <v>175</v>
      </c>
      <c r="M78">
        <v>230</v>
      </c>
      <c r="O78" t="s">
        <v>26</v>
      </c>
      <c r="P78">
        <v>1950</v>
      </c>
      <c r="Q78">
        <v>250</v>
      </c>
      <c r="R78">
        <v>275</v>
      </c>
      <c r="S78">
        <v>1425</v>
      </c>
      <c r="T78">
        <v>13650</v>
      </c>
      <c r="U78">
        <v>10700.1748046875</v>
      </c>
      <c r="V78">
        <v>1528.5964006696429</v>
      </c>
      <c r="W78">
        <v>-2949.8251953125</v>
      </c>
      <c r="X78">
        <v>-421.40359933035722</v>
      </c>
      <c r="Y78">
        <v>7750.349609375</v>
      </c>
      <c r="Z78">
        <v>1107.192801339286</v>
      </c>
    </row>
    <row r="79" spans="1:26" x14ac:dyDescent="0.35">
      <c r="A79" s="23">
        <v>240</v>
      </c>
      <c r="B79">
        <v>231</v>
      </c>
      <c r="C79">
        <v>232</v>
      </c>
      <c r="D79" t="s">
        <v>258</v>
      </c>
      <c r="F79">
        <v>230</v>
      </c>
      <c r="G79" t="s">
        <v>216</v>
      </c>
      <c r="H79">
        <v>94219.0078125</v>
      </c>
      <c r="I79">
        <v>3022.986083984375</v>
      </c>
      <c r="J79">
        <v>3.2084673296499271</v>
      </c>
      <c r="K79">
        <v>431.85515485491072</v>
      </c>
      <c r="U79">
        <v>1511.493041992188</v>
      </c>
      <c r="V79">
        <v>215.92757742745539</v>
      </c>
    </row>
    <row r="80" spans="1:26" x14ac:dyDescent="0.35">
      <c r="A80" s="23">
        <v>32</v>
      </c>
      <c r="B80">
        <v>32</v>
      </c>
      <c r="C80">
        <v>33</v>
      </c>
      <c r="D80" t="s">
        <v>277</v>
      </c>
      <c r="E80" t="s">
        <v>398</v>
      </c>
      <c r="F80">
        <v>230</v>
      </c>
      <c r="G80" t="s">
        <v>216</v>
      </c>
      <c r="H80">
        <v>165664.71875</v>
      </c>
      <c r="I80">
        <v>22458.37109375</v>
      </c>
      <c r="J80">
        <v>13.55652021939644</v>
      </c>
      <c r="K80">
        <v>3208.338727678572</v>
      </c>
      <c r="U80">
        <v>11229.185546875</v>
      </c>
      <c r="V80">
        <v>1604.169363839286</v>
      </c>
    </row>
    <row r="81" spans="1:26" x14ac:dyDescent="0.35">
      <c r="A81" s="23">
        <v>115</v>
      </c>
      <c r="B81">
        <v>112</v>
      </c>
      <c r="C81">
        <v>113</v>
      </c>
      <c r="D81" t="s">
        <v>255</v>
      </c>
      <c r="E81" t="s">
        <v>398</v>
      </c>
      <c r="F81">
        <v>230</v>
      </c>
      <c r="G81" t="s">
        <v>216</v>
      </c>
      <c r="H81">
        <v>48106.90234375</v>
      </c>
      <c r="I81">
        <v>7246.11328125</v>
      </c>
      <c r="J81">
        <v>15.06252310629476</v>
      </c>
      <c r="K81">
        <v>1035.1590401785711</v>
      </c>
      <c r="U81">
        <v>3623.056640625</v>
      </c>
      <c r="V81">
        <v>517.57952008928567</v>
      </c>
    </row>
    <row r="82" spans="1:26" x14ac:dyDescent="0.35">
      <c r="A82" s="23">
        <v>147</v>
      </c>
      <c r="B82">
        <v>142</v>
      </c>
      <c r="C82">
        <v>143</v>
      </c>
      <c r="D82" t="s">
        <v>105</v>
      </c>
      <c r="E82" t="s">
        <v>399</v>
      </c>
      <c r="G82" t="s">
        <v>46</v>
      </c>
      <c r="H82">
        <v>45315.8359375</v>
      </c>
      <c r="I82">
        <v>12511.1103515625</v>
      </c>
      <c r="J82">
        <v>27.608693722031148</v>
      </c>
      <c r="K82">
        <v>1787.3014787946429</v>
      </c>
      <c r="U82">
        <v>6255.55517578125</v>
      </c>
      <c r="V82">
        <v>893.65073939732144</v>
      </c>
    </row>
    <row r="83" spans="1:26" x14ac:dyDescent="0.35">
      <c r="A83" s="23">
        <v>76</v>
      </c>
      <c r="B83">
        <v>73</v>
      </c>
      <c r="C83">
        <v>74</v>
      </c>
      <c r="D83" t="s">
        <v>94</v>
      </c>
      <c r="E83" t="s">
        <v>399</v>
      </c>
      <c r="G83" t="s">
        <v>46</v>
      </c>
      <c r="H83">
        <v>7660.228515625</v>
      </c>
      <c r="I83">
        <v>1043.302124023438</v>
      </c>
      <c r="J83">
        <v>13.619725859291989</v>
      </c>
      <c r="K83">
        <v>149.04316057477681</v>
      </c>
      <c r="U83">
        <v>521.65106201171898</v>
      </c>
      <c r="V83">
        <v>74.521580287388431</v>
      </c>
    </row>
    <row r="84" spans="1:26" x14ac:dyDescent="0.35">
      <c r="A84" s="23">
        <v>41</v>
      </c>
      <c r="B84">
        <v>41</v>
      </c>
      <c r="C84">
        <v>42</v>
      </c>
      <c r="D84" t="s">
        <v>160</v>
      </c>
      <c r="E84" t="s">
        <v>398</v>
      </c>
      <c r="F84">
        <v>115</v>
      </c>
      <c r="G84" t="s">
        <v>111</v>
      </c>
      <c r="H84">
        <v>135782.625</v>
      </c>
      <c r="I84">
        <v>14007.9833984375</v>
      </c>
      <c r="J84">
        <v>10.31647708860946</v>
      </c>
      <c r="K84">
        <v>2001.1404854910711</v>
      </c>
      <c r="U84">
        <v>7003.99169921875</v>
      </c>
      <c r="V84">
        <v>1000.570242745536</v>
      </c>
    </row>
    <row r="85" spans="1:26" x14ac:dyDescent="0.35">
      <c r="A85" s="23">
        <v>77</v>
      </c>
      <c r="B85">
        <v>74</v>
      </c>
      <c r="C85">
        <v>75</v>
      </c>
      <c r="D85" t="s">
        <v>96</v>
      </c>
      <c r="E85" t="s">
        <v>399</v>
      </c>
      <c r="G85" t="s">
        <v>46</v>
      </c>
      <c r="H85">
        <v>18927.640625</v>
      </c>
      <c r="I85">
        <v>2252.442626953125</v>
      </c>
      <c r="J85">
        <v>11.900282087869179</v>
      </c>
      <c r="K85">
        <v>321.77751813616072</v>
      </c>
      <c r="U85">
        <v>1126.221313476562</v>
      </c>
      <c r="V85">
        <v>160.88875906808039</v>
      </c>
    </row>
    <row r="86" spans="1:26" x14ac:dyDescent="0.35">
      <c r="A86" s="23">
        <v>116</v>
      </c>
      <c r="B86">
        <v>113</v>
      </c>
      <c r="C86">
        <v>114</v>
      </c>
      <c r="D86" t="s">
        <v>245</v>
      </c>
      <c r="E86" t="s">
        <v>398</v>
      </c>
      <c r="F86">
        <v>115</v>
      </c>
      <c r="G86" t="s">
        <v>216</v>
      </c>
      <c r="H86">
        <v>154864.4375</v>
      </c>
      <c r="I86">
        <v>7454.0927734375</v>
      </c>
      <c r="J86">
        <v>4.8133018101315219</v>
      </c>
      <c r="K86">
        <v>1064.8703962053571</v>
      </c>
      <c r="U86">
        <v>3727.04638671875</v>
      </c>
      <c r="V86">
        <v>532.43519810267856</v>
      </c>
    </row>
    <row r="87" spans="1:26" x14ac:dyDescent="0.35">
      <c r="A87" s="23">
        <v>92</v>
      </c>
      <c r="B87">
        <v>89</v>
      </c>
      <c r="C87">
        <v>90</v>
      </c>
      <c r="D87" t="s">
        <v>205</v>
      </c>
      <c r="E87" t="s">
        <v>398</v>
      </c>
      <c r="F87">
        <v>230</v>
      </c>
      <c r="G87" t="s">
        <v>111</v>
      </c>
      <c r="H87">
        <v>121647.046875</v>
      </c>
      <c r="I87">
        <v>20488.7265625</v>
      </c>
      <c r="J87">
        <v>16.842765269553531</v>
      </c>
      <c r="K87">
        <v>2926.9609375</v>
      </c>
      <c r="L87" t="s">
        <v>205</v>
      </c>
      <c r="M87">
        <v>230</v>
      </c>
      <c r="O87" t="s">
        <v>26</v>
      </c>
      <c r="P87">
        <v>155</v>
      </c>
      <c r="Q87">
        <v>0</v>
      </c>
      <c r="R87">
        <v>0</v>
      </c>
      <c r="S87">
        <v>155</v>
      </c>
      <c r="T87">
        <v>1085</v>
      </c>
      <c r="U87">
        <v>10244.36328125</v>
      </c>
      <c r="V87">
        <v>1463.48046875</v>
      </c>
      <c r="W87">
        <v>9159.36328125</v>
      </c>
      <c r="X87">
        <v>1308.48046875</v>
      </c>
      <c r="Y87">
        <v>19403.7265625</v>
      </c>
      <c r="Z87">
        <v>2771.9609375</v>
      </c>
    </row>
    <row r="88" spans="1:26" x14ac:dyDescent="0.35">
      <c r="A88" s="23">
        <v>218</v>
      </c>
      <c r="B88">
        <v>213</v>
      </c>
      <c r="C88">
        <v>214</v>
      </c>
      <c r="D88" t="s">
        <v>130</v>
      </c>
      <c r="E88" t="s">
        <v>401</v>
      </c>
      <c r="G88" t="s">
        <v>111</v>
      </c>
      <c r="H88">
        <v>131419.328125</v>
      </c>
      <c r="I88">
        <v>22033.130859375</v>
      </c>
      <c r="J88">
        <v>16.765517807561839</v>
      </c>
      <c r="K88">
        <v>3147.5901227678569</v>
      </c>
      <c r="U88">
        <v>11016.5654296875</v>
      </c>
      <c r="V88">
        <v>1573.7950613839289</v>
      </c>
    </row>
    <row r="89" spans="1:26" x14ac:dyDescent="0.35">
      <c r="A89" s="23">
        <v>213</v>
      </c>
      <c r="B89">
        <v>208</v>
      </c>
      <c r="C89">
        <v>209</v>
      </c>
      <c r="D89" t="s">
        <v>181</v>
      </c>
      <c r="E89" t="s">
        <v>401</v>
      </c>
      <c r="F89">
        <v>60</v>
      </c>
      <c r="G89" t="s">
        <v>111</v>
      </c>
      <c r="H89">
        <v>164165.578125</v>
      </c>
      <c r="I89">
        <v>89082.03125</v>
      </c>
      <c r="J89">
        <v>54.263526049395438</v>
      </c>
      <c r="K89">
        <v>12726.00446428571</v>
      </c>
      <c r="U89">
        <v>44541.015625</v>
      </c>
      <c r="V89">
        <v>6363.0022321428569</v>
      </c>
    </row>
    <row r="90" spans="1:26" x14ac:dyDescent="0.35">
      <c r="A90" s="23">
        <v>78</v>
      </c>
      <c r="B90">
        <v>75</v>
      </c>
      <c r="C90">
        <v>76</v>
      </c>
      <c r="D90" t="s">
        <v>63</v>
      </c>
      <c r="E90" t="s">
        <v>399</v>
      </c>
      <c r="G90" t="s">
        <v>46</v>
      </c>
      <c r="H90">
        <v>5579.49267578125</v>
      </c>
      <c r="I90">
        <v>2146.232177734375</v>
      </c>
      <c r="J90">
        <v>38.466439557317919</v>
      </c>
      <c r="K90">
        <v>306.60459681919639</v>
      </c>
      <c r="U90">
        <v>1073.116088867188</v>
      </c>
      <c r="V90">
        <v>153.30229840959819</v>
      </c>
    </row>
    <row r="91" spans="1:26" x14ac:dyDescent="0.35">
      <c r="A91" s="23">
        <v>250</v>
      </c>
      <c r="B91">
        <v>241</v>
      </c>
      <c r="C91">
        <v>242</v>
      </c>
      <c r="D91" t="s">
        <v>44</v>
      </c>
      <c r="L91" t="s">
        <v>44</v>
      </c>
      <c r="M91">
        <v>500</v>
      </c>
      <c r="O91" t="s">
        <v>26</v>
      </c>
      <c r="P91">
        <v>471</v>
      </c>
      <c r="Q91">
        <v>0</v>
      </c>
      <c r="R91">
        <v>0</v>
      </c>
      <c r="S91">
        <v>471</v>
      </c>
      <c r="T91">
        <v>3297</v>
      </c>
    </row>
    <row r="92" spans="1:26" x14ac:dyDescent="0.35">
      <c r="A92" s="23">
        <v>18</v>
      </c>
      <c r="B92">
        <v>18</v>
      </c>
      <c r="C92">
        <v>19</v>
      </c>
      <c r="D92" t="s">
        <v>191</v>
      </c>
      <c r="E92" t="s">
        <v>398</v>
      </c>
      <c r="F92">
        <v>230</v>
      </c>
      <c r="G92" t="s">
        <v>111</v>
      </c>
      <c r="H92">
        <v>177735.0625</v>
      </c>
      <c r="I92">
        <v>89203.6015625</v>
      </c>
      <c r="J92">
        <v>50.189084982880061</v>
      </c>
      <c r="K92">
        <v>12743.37165178571</v>
      </c>
      <c r="L92" t="s">
        <v>191</v>
      </c>
      <c r="M92">
        <v>230</v>
      </c>
      <c r="O92" t="s">
        <v>26</v>
      </c>
      <c r="P92">
        <v>215.00000000000011</v>
      </c>
      <c r="Q92">
        <v>0</v>
      </c>
      <c r="R92">
        <v>0</v>
      </c>
      <c r="S92">
        <v>215.00000000000011</v>
      </c>
      <c r="T92">
        <v>1505</v>
      </c>
      <c r="U92">
        <v>44601.80078125</v>
      </c>
      <c r="V92">
        <v>6371.6858258928569</v>
      </c>
      <c r="W92">
        <v>43096.80078125</v>
      </c>
      <c r="X92">
        <v>6156.6858258928569</v>
      </c>
      <c r="Y92">
        <v>87698.6015625</v>
      </c>
      <c r="Z92">
        <v>12528.37165178571</v>
      </c>
    </row>
    <row r="93" spans="1:26" x14ac:dyDescent="0.35">
      <c r="A93" s="23">
        <v>68</v>
      </c>
      <c r="B93">
        <v>65</v>
      </c>
      <c r="C93">
        <v>66</v>
      </c>
      <c r="D93" t="s">
        <v>179</v>
      </c>
      <c r="E93" t="s">
        <v>398</v>
      </c>
      <c r="G93" t="s">
        <v>111</v>
      </c>
      <c r="H93">
        <v>144130.375</v>
      </c>
      <c r="I93">
        <v>65270.59375</v>
      </c>
      <c r="J93">
        <v>45.285800269374171</v>
      </c>
      <c r="K93">
        <v>9324.3705357142862</v>
      </c>
      <c r="L93" t="s">
        <v>179</v>
      </c>
      <c r="M93">
        <v>115</v>
      </c>
      <c r="O93" t="s">
        <v>26</v>
      </c>
      <c r="P93">
        <v>120</v>
      </c>
      <c r="Q93">
        <v>0</v>
      </c>
      <c r="R93">
        <v>20</v>
      </c>
      <c r="S93">
        <v>100</v>
      </c>
      <c r="T93">
        <v>840</v>
      </c>
      <c r="U93">
        <v>32635.296875</v>
      </c>
      <c r="V93">
        <v>4662.1852678571431</v>
      </c>
      <c r="W93">
        <v>31795.296875</v>
      </c>
      <c r="X93">
        <v>4542.1852678571431</v>
      </c>
      <c r="Y93">
        <v>64430.59375</v>
      </c>
      <c r="Z93">
        <v>9204.3705357142862</v>
      </c>
    </row>
    <row r="94" spans="1:26" x14ac:dyDescent="0.35">
      <c r="A94" s="23">
        <v>100</v>
      </c>
      <c r="B94">
        <v>97</v>
      </c>
      <c r="C94">
        <v>98</v>
      </c>
      <c r="D94" t="s">
        <v>264</v>
      </c>
      <c r="E94" t="s">
        <v>398</v>
      </c>
      <c r="F94">
        <v>115</v>
      </c>
      <c r="G94" t="s">
        <v>216</v>
      </c>
      <c r="H94">
        <v>104987.0703125</v>
      </c>
      <c r="I94">
        <v>11692.4755859375</v>
      </c>
      <c r="J94">
        <v>11.137062450770539</v>
      </c>
      <c r="K94">
        <v>1670.3536551339289</v>
      </c>
      <c r="U94">
        <v>5846.23779296875</v>
      </c>
      <c r="V94">
        <v>835.17682756696433</v>
      </c>
    </row>
    <row r="95" spans="1:26" x14ac:dyDescent="0.35">
      <c r="A95" s="23">
        <v>269</v>
      </c>
      <c r="B95">
        <v>260</v>
      </c>
      <c r="C95">
        <v>261</v>
      </c>
      <c r="D95" t="s">
        <v>406</v>
      </c>
      <c r="H95">
        <v>85104.5625</v>
      </c>
      <c r="I95">
        <v>10926.8427734375</v>
      </c>
      <c r="J95">
        <v>12.839314899759341</v>
      </c>
      <c r="K95">
        <v>1560.9775390625</v>
      </c>
      <c r="U95">
        <v>5463.42138671875</v>
      </c>
      <c r="V95">
        <v>780.48876953125</v>
      </c>
    </row>
    <row r="96" spans="1:26" x14ac:dyDescent="0.35">
      <c r="A96" s="23">
        <v>210</v>
      </c>
      <c r="B96">
        <v>205</v>
      </c>
      <c r="C96">
        <v>206</v>
      </c>
      <c r="D96" t="s">
        <v>124</v>
      </c>
      <c r="E96" t="s">
        <v>399</v>
      </c>
      <c r="F96">
        <v>220</v>
      </c>
      <c r="G96" t="s">
        <v>113</v>
      </c>
      <c r="H96">
        <v>88197.296875</v>
      </c>
      <c r="I96">
        <v>18759.82421875</v>
      </c>
      <c r="J96">
        <v>21.27029385644083</v>
      </c>
      <c r="K96">
        <v>2679.9748883928569</v>
      </c>
      <c r="U96">
        <v>9379.912109375</v>
      </c>
      <c r="V96">
        <v>1339.9874441964289</v>
      </c>
    </row>
    <row r="97" spans="1:26" x14ac:dyDescent="0.35">
      <c r="A97" s="23">
        <v>79</v>
      </c>
      <c r="B97">
        <v>76</v>
      </c>
      <c r="C97">
        <v>77</v>
      </c>
      <c r="D97" t="s">
        <v>68</v>
      </c>
      <c r="E97" t="s">
        <v>399</v>
      </c>
      <c r="F97">
        <v>230</v>
      </c>
      <c r="G97" t="s">
        <v>46</v>
      </c>
      <c r="H97">
        <v>5364.30419921875</v>
      </c>
      <c r="I97">
        <v>2145.066162109375</v>
      </c>
      <c r="J97">
        <v>39.987780007363853</v>
      </c>
      <c r="K97">
        <v>306.43802315848222</v>
      </c>
      <c r="U97">
        <v>1072.533081054688</v>
      </c>
      <c r="V97">
        <v>153.21901157924111</v>
      </c>
    </row>
    <row r="98" spans="1:26" x14ac:dyDescent="0.35">
      <c r="A98" s="23">
        <v>2</v>
      </c>
      <c r="B98">
        <v>2</v>
      </c>
      <c r="C98">
        <v>3</v>
      </c>
      <c r="D98" t="s">
        <v>271</v>
      </c>
      <c r="E98" t="s">
        <v>398</v>
      </c>
      <c r="F98">
        <v>115</v>
      </c>
      <c r="G98" t="s">
        <v>216</v>
      </c>
      <c r="H98">
        <v>145139.390625</v>
      </c>
      <c r="I98">
        <v>6271.1748046875</v>
      </c>
      <c r="J98">
        <v>4.3207944980907902</v>
      </c>
      <c r="K98">
        <v>895.88211495535711</v>
      </c>
      <c r="U98">
        <v>3135.58740234375</v>
      </c>
      <c r="V98">
        <v>447.94105747767861</v>
      </c>
    </row>
    <row r="99" spans="1:26" x14ac:dyDescent="0.35">
      <c r="A99" s="23">
        <v>251</v>
      </c>
      <c r="B99">
        <v>242</v>
      </c>
      <c r="C99">
        <v>243</v>
      </c>
      <c r="D99" t="s">
        <v>37</v>
      </c>
      <c r="L99" t="s">
        <v>37</v>
      </c>
      <c r="M99">
        <v>500</v>
      </c>
      <c r="O99" t="s">
        <v>26</v>
      </c>
      <c r="P99">
        <v>1026</v>
      </c>
      <c r="Q99">
        <v>0</v>
      </c>
      <c r="R99">
        <v>0</v>
      </c>
      <c r="S99">
        <v>1026</v>
      </c>
      <c r="T99">
        <v>7182</v>
      </c>
    </row>
    <row r="100" spans="1:26" x14ac:dyDescent="0.35">
      <c r="A100" s="23">
        <v>34</v>
      </c>
      <c r="B100">
        <v>34</v>
      </c>
      <c r="C100">
        <v>35</v>
      </c>
      <c r="D100" t="s">
        <v>282</v>
      </c>
      <c r="E100" t="s">
        <v>398</v>
      </c>
      <c r="F100">
        <v>115</v>
      </c>
      <c r="G100" t="s">
        <v>216</v>
      </c>
      <c r="H100">
        <v>68021.6796875</v>
      </c>
      <c r="I100">
        <v>8899.390625</v>
      </c>
      <c r="J100">
        <v>13.083167992741281</v>
      </c>
      <c r="K100">
        <v>1271.3415178571429</v>
      </c>
      <c r="U100">
        <v>4449.6953125</v>
      </c>
      <c r="V100">
        <v>635.67075892857144</v>
      </c>
    </row>
    <row r="101" spans="1:26" x14ac:dyDescent="0.35">
      <c r="A101" s="23">
        <v>177</v>
      </c>
      <c r="B101">
        <v>172</v>
      </c>
      <c r="C101">
        <v>173</v>
      </c>
      <c r="D101" t="s">
        <v>369</v>
      </c>
      <c r="E101" t="s">
        <v>399</v>
      </c>
      <c r="H101">
        <v>5545.72509765625</v>
      </c>
      <c r="I101">
        <v>186.0605163574219</v>
      </c>
      <c r="J101">
        <v>3.355025953883926</v>
      </c>
      <c r="K101">
        <v>26.580073765345979</v>
      </c>
      <c r="U101">
        <v>93.030258178710952</v>
      </c>
      <c r="V101">
        <v>13.29003688267299</v>
      </c>
    </row>
    <row r="102" spans="1:26" x14ac:dyDescent="0.35">
      <c r="A102" s="23">
        <v>236</v>
      </c>
      <c r="B102">
        <v>228</v>
      </c>
      <c r="C102">
        <v>229</v>
      </c>
      <c r="D102" t="s">
        <v>41</v>
      </c>
      <c r="E102" t="s">
        <v>403</v>
      </c>
      <c r="F102">
        <v>230</v>
      </c>
      <c r="G102" t="s">
        <v>25</v>
      </c>
      <c r="H102">
        <v>112534.5859375</v>
      </c>
      <c r="I102">
        <v>28465.53515625</v>
      </c>
      <c r="J102">
        <v>25.294921484901831</v>
      </c>
      <c r="K102">
        <v>4066.505022321428</v>
      </c>
      <c r="L102" t="s">
        <v>41</v>
      </c>
      <c r="M102">
        <v>161</v>
      </c>
      <c r="N102" t="s">
        <v>42</v>
      </c>
      <c r="O102" t="s">
        <v>26</v>
      </c>
      <c r="P102">
        <v>20</v>
      </c>
      <c r="Q102">
        <v>20</v>
      </c>
      <c r="R102">
        <v>0</v>
      </c>
      <c r="S102">
        <v>0</v>
      </c>
      <c r="T102">
        <v>140</v>
      </c>
      <c r="U102">
        <v>14232.767578125</v>
      </c>
      <c r="V102">
        <v>2033.252511160714</v>
      </c>
      <c r="W102">
        <v>14092.767578125</v>
      </c>
      <c r="X102">
        <v>2013.252511160714</v>
      </c>
      <c r="Y102">
        <v>28325.53515625</v>
      </c>
      <c r="Z102">
        <v>4046.505022321428</v>
      </c>
    </row>
    <row r="103" spans="1:26" x14ac:dyDescent="0.35">
      <c r="A103" s="23">
        <v>237</v>
      </c>
      <c r="B103">
        <v>228</v>
      </c>
      <c r="C103">
        <v>229</v>
      </c>
      <c r="D103" t="s">
        <v>41</v>
      </c>
      <c r="E103" t="s">
        <v>403</v>
      </c>
      <c r="F103">
        <v>230</v>
      </c>
      <c r="G103" t="s">
        <v>25</v>
      </c>
      <c r="H103">
        <v>112534.5859375</v>
      </c>
      <c r="I103">
        <v>28465.53515625</v>
      </c>
      <c r="J103">
        <v>25.294921484901831</v>
      </c>
      <c r="K103">
        <v>4066.505022321428</v>
      </c>
      <c r="L103" t="s">
        <v>41</v>
      </c>
      <c r="M103">
        <v>230</v>
      </c>
      <c r="N103" t="s">
        <v>42</v>
      </c>
      <c r="O103" t="s">
        <v>26</v>
      </c>
      <c r="P103">
        <v>100</v>
      </c>
      <c r="Q103">
        <v>0</v>
      </c>
      <c r="R103">
        <v>100</v>
      </c>
      <c r="S103">
        <v>0</v>
      </c>
      <c r="T103">
        <v>700</v>
      </c>
      <c r="U103">
        <v>14232.767578125</v>
      </c>
      <c r="V103">
        <v>2033.252511160714</v>
      </c>
      <c r="W103">
        <v>13532.767578125</v>
      </c>
      <c r="X103">
        <v>1933.252511160714</v>
      </c>
      <c r="Y103">
        <v>27765.53515625</v>
      </c>
      <c r="Z103">
        <v>3966.505022321428</v>
      </c>
    </row>
    <row r="104" spans="1:26" x14ac:dyDescent="0.35">
      <c r="A104" s="23">
        <v>35</v>
      </c>
      <c r="B104">
        <v>35</v>
      </c>
      <c r="C104">
        <v>36</v>
      </c>
      <c r="D104" t="s">
        <v>29</v>
      </c>
      <c r="E104" t="s">
        <v>400</v>
      </c>
      <c r="G104" t="s">
        <v>25</v>
      </c>
      <c r="H104">
        <v>62215.70703125</v>
      </c>
      <c r="I104">
        <v>13864.16015625</v>
      </c>
      <c r="J104">
        <v>22.284019289994159</v>
      </c>
      <c r="K104">
        <v>1980.594308035714</v>
      </c>
      <c r="L104" t="s">
        <v>29</v>
      </c>
      <c r="M104">
        <v>230</v>
      </c>
      <c r="O104" t="s">
        <v>26</v>
      </c>
      <c r="P104">
        <v>663</v>
      </c>
      <c r="Q104">
        <v>0</v>
      </c>
      <c r="R104">
        <v>200</v>
      </c>
      <c r="S104">
        <v>463</v>
      </c>
      <c r="T104">
        <v>4641</v>
      </c>
      <c r="U104">
        <v>6932.080078125</v>
      </c>
      <c r="V104">
        <v>990.29715401785711</v>
      </c>
      <c r="W104">
        <v>2291.080078125</v>
      </c>
      <c r="X104">
        <v>327.29715401785722</v>
      </c>
      <c r="Y104">
        <v>9223.16015625</v>
      </c>
      <c r="Z104">
        <v>1317.594308035714</v>
      </c>
    </row>
    <row r="105" spans="1:26" x14ac:dyDescent="0.35">
      <c r="A105" s="23">
        <v>252</v>
      </c>
      <c r="B105">
        <v>243</v>
      </c>
      <c r="C105">
        <v>244</v>
      </c>
      <c r="D105" t="s">
        <v>189</v>
      </c>
      <c r="L105" t="s">
        <v>189</v>
      </c>
      <c r="M105">
        <v>230</v>
      </c>
      <c r="O105" t="s">
        <v>26</v>
      </c>
      <c r="P105">
        <v>302</v>
      </c>
      <c r="Q105">
        <v>0</v>
      </c>
      <c r="R105">
        <v>0</v>
      </c>
      <c r="S105">
        <v>302</v>
      </c>
      <c r="T105">
        <v>2114</v>
      </c>
    </row>
    <row r="106" spans="1:26" x14ac:dyDescent="0.35">
      <c r="A106" s="23">
        <v>188</v>
      </c>
      <c r="B106">
        <v>183</v>
      </c>
      <c r="C106">
        <v>184</v>
      </c>
      <c r="D106" t="s">
        <v>219</v>
      </c>
      <c r="E106" t="s">
        <v>399</v>
      </c>
      <c r="G106" t="s">
        <v>102</v>
      </c>
      <c r="H106">
        <v>23098.21875</v>
      </c>
      <c r="I106">
        <v>2373.534912109375</v>
      </c>
      <c r="J106">
        <v>10.275835283226661</v>
      </c>
      <c r="K106">
        <v>339.076416015625</v>
      </c>
      <c r="U106">
        <v>1186.767456054688</v>
      </c>
      <c r="V106">
        <v>169.5382080078125</v>
      </c>
    </row>
    <row r="107" spans="1:26" x14ac:dyDescent="0.35">
      <c r="A107" s="23">
        <v>62</v>
      </c>
      <c r="B107">
        <v>59</v>
      </c>
      <c r="C107">
        <v>60</v>
      </c>
      <c r="D107" t="s">
        <v>162</v>
      </c>
      <c r="E107" t="s">
        <v>399</v>
      </c>
      <c r="G107" t="s">
        <v>102</v>
      </c>
      <c r="H107">
        <v>8799.8515625</v>
      </c>
      <c r="I107">
        <v>2470.711181640625</v>
      </c>
      <c r="J107">
        <v>28.076737023263</v>
      </c>
      <c r="K107">
        <v>352.958740234375</v>
      </c>
      <c r="U107">
        <v>1235.355590820312</v>
      </c>
      <c r="V107">
        <v>176.4793701171875</v>
      </c>
    </row>
    <row r="108" spans="1:26" x14ac:dyDescent="0.35">
      <c r="A108" s="23">
        <v>232</v>
      </c>
      <c r="B108">
        <v>224</v>
      </c>
      <c r="C108">
        <v>225</v>
      </c>
      <c r="D108" t="s">
        <v>156</v>
      </c>
      <c r="E108" t="s">
        <v>399</v>
      </c>
      <c r="G108" t="s">
        <v>127</v>
      </c>
      <c r="H108">
        <v>926.66802978515625</v>
      </c>
      <c r="I108">
        <v>8.0224170684814453</v>
      </c>
      <c r="J108">
        <v>0.86572718715044117</v>
      </c>
      <c r="K108">
        <v>1.146059581211635</v>
      </c>
      <c r="U108">
        <v>4.0112085342407227</v>
      </c>
      <c r="V108">
        <v>0.57302979060581749</v>
      </c>
    </row>
    <row r="109" spans="1:26" x14ac:dyDescent="0.35">
      <c r="A109" s="23">
        <v>150</v>
      </c>
      <c r="B109">
        <v>145</v>
      </c>
      <c r="C109">
        <v>146</v>
      </c>
      <c r="D109" t="s">
        <v>280</v>
      </c>
      <c r="E109" t="s">
        <v>398</v>
      </c>
      <c r="F109">
        <v>115</v>
      </c>
      <c r="G109" t="s">
        <v>216</v>
      </c>
      <c r="H109">
        <v>107070.484375</v>
      </c>
      <c r="I109">
        <v>20444.080078125</v>
      </c>
      <c r="J109">
        <v>19.09403903182352</v>
      </c>
      <c r="K109">
        <v>2920.582868303572</v>
      </c>
      <c r="U109">
        <v>10222.0400390625</v>
      </c>
      <c r="V109">
        <v>1460.291434151786</v>
      </c>
    </row>
    <row r="110" spans="1:26" x14ac:dyDescent="0.35">
      <c r="A110" s="23">
        <v>103</v>
      </c>
      <c r="B110">
        <v>100</v>
      </c>
      <c r="C110">
        <v>101</v>
      </c>
      <c r="D110" t="s">
        <v>59</v>
      </c>
      <c r="E110" t="s">
        <v>399</v>
      </c>
      <c r="G110" t="s">
        <v>46</v>
      </c>
      <c r="H110">
        <v>5344.43603515625</v>
      </c>
      <c r="I110">
        <v>587.60992431640625</v>
      </c>
      <c r="J110">
        <v>10.99479758857712</v>
      </c>
      <c r="K110">
        <v>83.94427490234375</v>
      </c>
      <c r="U110">
        <v>293.80496215820313</v>
      </c>
      <c r="V110">
        <v>41.972137451171882</v>
      </c>
    </row>
    <row r="111" spans="1:26" x14ac:dyDescent="0.35">
      <c r="A111" s="23">
        <v>19</v>
      </c>
      <c r="B111">
        <v>19</v>
      </c>
      <c r="C111">
        <v>20</v>
      </c>
      <c r="D111" t="s">
        <v>200</v>
      </c>
      <c r="E111" t="s">
        <v>398</v>
      </c>
      <c r="F111">
        <v>230</v>
      </c>
      <c r="G111" t="s">
        <v>111</v>
      </c>
      <c r="H111">
        <v>116067.765625</v>
      </c>
      <c r="I111">
        <v>35287.5</v>
      </c>
      <c r="J111">
        <v>30.402497894212399</v>
      </c>
      <c r="K111">
        <v>5041.0714285714284</v>
      </c>
      <c r="U111">
        <v>17643.75</v>
      </c>
      <c r="V111">
        <v>2520.5357142857142</v>
      </c>
    </row>
    <row r="112" spans="1:26" x14ac:dyDescent="0.35">
      <c r="A112" s="23">
        <v>129</v>
      </c>
      <c r="B112">
        <v>125</v>
      </c>
      <c r="C112">
        <v>126</v>
      </c>
      <c r="D112" t="s">
        <v>35</v>
      </c>
      <c r="E112" t="s">
        <v>400</v>
      </c>
      <c r="F112">
        <v>69</v>
      </c>
      <c r="G112" t="s">
        <v>22</v>
      </c>
      <c r="H112">
        <v>3217.482666015625</v>
      </c>
      <c r="I112">
        <v>856.83807373046875</v>
      </c>
      <c r="J112">
        <v>26.630697432522169</v>
      </c>
      <c r="K112">
        <v>122.40543910435269</v>
      </c>
      <c r="U112">
        <v>428.41903686523438</v>
      </c>
      <c r="V112">
        <v>61.20271955217634</v>
      </c>
    </row>
    <row r="113" spans="1:26" x14ac:dyDescent="0.35">
      <c r="A113" s="23">
        <v>220</v>
      </c>
      <c r="B113">
        <v>215</v>
      </c>
      <c r="C113">
        <v>216</v>
      </c>
      <c r="D113" t="s">
        <v>228</v>
      </c>
      <c r="E113" t="s">
        <v>398</v>
      </c>
      <c r="G113" t="s">
        <v>216</v>
      </c>
      <c r="H113">
        <v>130602.015625</v>
      </c>
      <c r="I113">
        <v>1577.370849609375</v>
      </c>
      <c r="J113">
        <v>1.2077691466405149</v>
      </c>
      <c r="K113">
        <v>225.33869280133931</v>
      </c>
      <c r="U113">
        <v>788.6854248046875</v>
      </c>
      <c r="V113">
        <v>112.6693464006696</v>
      </c>
    </row>
    <row r="114" spans="1:26" x14ac:dyDescent="0.35">
      <c r="A114" s="23">
        <v>113</v>
      </c>
      <c r="B114">
        <v>110</v>
      </c>
      <c r="C114">
        <v>111</v>
      </c>
      <c r="D114" t="s">
        <v>72</v>
      </c>
      <c r="E114" t="s">
        <v>399</v>
      </c>
      <c r="F114">
        <v>66</v>
      </c>
      <c r="G114" t="s">
        <v>53</v>
      </c>
      <c r="H114">
        <v>16487.111328125</v>
      </c>
      <c r="I114">
        <v>2242.53662109375</v>
      </c>
      <c r="J114">
        <v>13.60175579859315</v>
      </c>
      <c r="K114">
        <v>320.36237444196428</v>
      </c>
      <c r="U114">
        <v>1121.268310546875</v>
      </c>
      <c r="V114">
        <v>160.18118722098211</v>
      </c>
    </row>
    <row r="115" spans="1:26" x14ac:dyDescent="0.35">
      <c r="A115" s="23">
        <v>61</v>
      </c>
      <c r="B115">
        <v>58</v>
      </c>
      <c r="C115">
        <v>59</v>
      </c>
      <c r="D115" t="s">
        <v>151</v>
      </c>
      <c r="E115" t="s">
        <v>398</v>
      </c>
      <c r="F115">
        <v>115</v>
      </c>
      <c r="G115" t="s">
        <v>111</v>
      </c>
      <c r="H115">
        <v>103826.7890625</v>
      </c>
      <c r="I115">
        <v>25074.77734375</v>
      </c>
      <c r="J115">
        <v>24.150585383754748</v>
      </c>
      <c r="K115">
        <v>3582.1110491071431</v>
      </c>
      <c r="U115">
        <v>12537.388671875</v>
      </c>
      <c r="V115">
        <v>1791.0555245535711</v>
      </c>
    </row>
    <row r="116" spans="1:26" x14ac:dyDescent="0.35">
      <c r="A116" s="23">
        <v>208</v>
      </c>
      <c r="B116">
        <v>203</v>
      </c>
      <c r="C116">
        <v>204</v>
      </c>
      <c r="D116" t="s">
        <v>143</v>
      </c>
      <c r="E116" t="s">
        <v>398</v>
      </c>
      <c r="F116">
        <v>230</v>
      </c>
      <c r="G116" t="s">
        <v>111</v>
      </c>
      <c r="H116">
        <v>98536.9765625</v>
      </c>
      <c r="I116">
        <v>14582.568359375</v>
      </c>
      <c r="J116">
        <v>14.79908240347274</v>
      </c>
      <c r="K116">
        <v>2083.2240513392858</v>
      </c>
      <c r="U116">
        <v>7291.2841796875</v>
      </c>
      <c r="V116">
        <v>1041.6120256696429</v>
      </c>
    </row>
    <row r="117" spans="1:26" x14ac:dyDescent="0.35">
      <c r="A117" s="23">
        <v>20</v>
      </c>
      <c r="B117">
        <v>20</v>
      </c>
      <c r="C117">
        <v>21</v>
      </c>
      <c r="D117" t="s">
        <v>187</v>
      </c>
      <c r="E117" t="s">
        <v>398</v>
      </c>
      <c r="F117">
        <v>115</v>
      </c>
      <c r="G117" t="s">
        <v>111</v>
      </c>
      <c r="H117">
        <v>166965.453125</v>
      </c>
      <c r="I117">
        <v>52074.4609375</v>
      </c>
      <c r="J117">
        <v>31.188763880701739</v>
      </c>
      <c r="K117">
        <v>7439.2087053571431</v>
      </c>
      <c r="U117">
        <v>26037.23046875</v>
      </c>
      <c r="V117">
        <v>3719.604352678572</v>
      </c>
    </row>
    <row r="118" spans="1:26" x14ac:dyDescent="0.35">
      <c r="A118" s="23">
        <v>118</v>
      </c>
      <c r="B118">
        <v>115</v>
      </c>
      <c r="C118">
        <v>116</v>
      </c>
      <c r="D118" t="s">
        <v>120</v>
      </c>
      <c r="E118" t="s">
        <v>399</v>
      </c>
      <c r="G118" t="s">
        <v>102</v>
      </c>
      <c r="H118">
        <v>22607.75</v>
      </c>
      <c r="I118">
        <v>855.1099853515625</v>
      </c>
      <c r="J118">
        <v>3.7823754480280551</v>
      </c>
      <c r="K118">
        <v>122.1585693359375</v>
      </c>
      <c r="L118" t="s">
        <v>120</v>
      </c>
      <c r="M118">
        <v>230</v>
      </c>
      <c r="O118" t="s">
        <v>26</v>
      </c>
      <c r="P118">
        <v>1164.99566</v>
      </c>
      <c r="Q118">
        <v>0</v>
      </c>
      <c r="R118">
        <v>930</v>
      </c>
      <c r="S118">
        <v>234.99565999999999</v>
      </c>
      <c r="T118">
        <v>8154.9696199999998</v>
      </c>
      <c r="U118">
        <v>427.55499267578119</v>
      </c>
      <c r="V118">
        <v>61.07928466796875</v>
      </c>
      <c r="W118">
        <v>-7727.4146273242186</v>
      </c>
      <c r="X118">
        <v>-1103.9163753320311</v>
      </c>
      <c r="Y118">
        <v>-7299.8596346484373</v>
      </c>
      <c r="Z118">
        <v>-1042.837090664063</v>
      </c>
    </row>
    <row r="119" spans="1:26" x14ac:dyDescent="0.35">
      <c r="A119" s="23">
        <v>119</v>
      </c>
      <c r="B119">
        <v>115</v>
      </c>
      <c r="C119">
        <v>116</v>
      </c>
      <c r="D119" t="s">
        <v>120</v>
      </c>
      <c r="E119" t="s">
        <v>399</v>
      </c>
      <c r="G119" t="s">
        <v>102</v>
      </c>
      <c r="H119">
        <v>22607.75</v>
      </c>
      <c r="I119">
        <v>855.1099853515625</v>
      </c>
      <c r="J119">
        <v>3.7823754480280551</v>
      </c>
      <c r="K119">
        <v>122.1585693359375</v>
      </c>
      <c r="L119" t="s">
        <v>120</v>
      </c>
      <c r="M119">
        <v>115</v>
      </c>
      <c r="O119" t="s">
        <v>26</v>
      </c>
      <c r="P119">
        <v>95</v>
      </c>
      <c r="Q119">
        <v>0</v>
      </c>
      <c r="R119">
        <v>95</v>
      </c>
      <c r="S119">
        <v>0</v>
      </c>
      <c r="T119">
        <v>665</v>
      </c>
      <c r="U119">
        <v>427.55499267578119</v>
      </c>
      <c r="V119">
        <v>61.07928466796875</v>
      </c>
      <c r="W119">
        <v>-237.44500732421881</v>
      </c>
      <c r="X119">
        <v>-33.92071533203125</v>
      </c>
      <c r="Y119">
        <v>190.1099853515625</v>
      </c>
      <c r="Z119">
        <v>27.1585693359375</v>
      </c>
    </row>
    <row r="120" spans="1:26" x14ac:dyDescent="0.35">
      <c r="A120" s="23">
        <v>80</v>
      </c>
      <c r="B120">
        <v>77</v>
      </c>
      <c r="C120">
        <v>78</v>
      </c>
      <c r="D120" t="s">
        <v>84</v>
      </c>
      <c r="E120" t="s">
        <v>399</v>
      </c>
      <c r="G120" t="s">
        <v>46</v>
      </c>
      <c r="H120">
        <v>606.95111083984375</v>
      </c>
      <c r="I120">
        <v>336.25308227539063</v>
      </c>
      <c r="J120">
        <v>55.400357009004267</v>
      </c>
      <c r="K120">
        <v>48.03615461077009</v>
      </c>
      <c r="U120">
        <v>168.12654113769531</v>
      </c>
      <c r="V120">
        <v>24.018077305385049</v>
      </c>
    </row>
    <row r="121" spans="1:26" x14ac:dyDescent="0.35">
      <c r="A121" s="23">
        <v>81</v>
      </c>
      <c r="B121">
        <v>78</v>
      </c>
      <c r="C121">
        <v>79</v>
      </c>
      <c r="D121" t="s">
        <v>73</v>
      </c>
      <c r="E121" t="s">
        <v>399</v>
      </c>
      <c r="G121" t="s">
        <v>46</v>
      </c>
      <c r="H121">
        <v>2393.521240234375</v>
      </c>
      <c r="I121">
        <v>626.36773681640625</v>
      </c>
      <c r="J121">
        <v>26.169299285393929</v>
      </c>
      <c r="K121">
        <v>89.481105259486611</v>
      </c>
      <c r="U121">
        <v>313.18386840820313</v>
      </c>
      <c r="V121">
        <v>44.740552629743313</v>
      </c>
    </row>
    <row r="122" spans="1:26" x14ac:dyDescent="0.35">
      <c r="A122" s="23">
        <v>82</v>
      </c>
      <c r="B122">
        <v>79</v>
      </c>
      <c r="C122">
        <v>80</v>
      </c>
      <c r="D122" t="s">
        <v>82</v>
      </c>
      <c r="E122" t="s">
        <v>399</v>
      </c>
      <c r="G122" t="s">
        <v>46</v>
      </c>
    </row>
    <row r="123" spans="1:26" x14ac:dyDescent="0.35">
      <c r="A123" s="23">
        <v>158</v>
      </c>
      <c r="B123">
        <v>153</v>
      </c>
      <c r="C123">
        <v>154</v>
      </c>
      <c r="D123" t="s">
        <v>248</v>
      </c>
      <c r="E123" t="s">
        <v>398</v>
      </c>
      <c r="F123">
        <v>230</v>
      </c>
      <c r="G123" t="s">
        <v>216</v>
      </c>
      <c r="H123">
        <v>78222.4765625</v>
      </c>
      <c r="I123">
        <v>7183.30029296875</v>
      </c>
      <c r="J123">
        <v>9.1831665381104006</v>
      </c>
      <c r="K123">
        <v>1026.1857561383929</v>
      </c>
      <c r="L123" t="s">
        <v>248</v>
      </c>
      <c r="M123">
        <v>230</v>
      </c>
      <c r="O123" t="s">
        <v>26</v>
      </c>
      <c r="P123">
        <v>11.6</v>
      </c>
      <c r="Q123">
        <v>0</v>
      </c>
      <c r="R123">
        <v>11.6</v>
      </c>
      <c r="S123">
        <v>0</v>
      </c>
      <c r="T123">
        <v>81.2</v>
      </c>
      <c r="U123">
        <v>3591.650146484375</v>
      </c>
      <c r="V123">
        <v>513.09287806919644</v>
      </c>
      <c r="W123">
        <v>3510.4501464843752</v>
      </c>
      <c r="X123">
        <v>501.49287806919648</v>
      </c>
      <c r="Y123">
        <v>7102.1002929687502</v>
      </c>
      <c r="Z123">
        <v>1014.585756138393</v>
      </c>
    </row>
    <row r="124" spans="1:26" x14ac:dyDescent="0.35">
      <c r="A124" s="23">
        <v>42</v>
      </c>
      <c r="B124">
        <v>42</v>
      </c>
      <c r="C124">
        <v>43</v>
      </c>
      <c r="D124" t="s">
        <v>133</v>
      </c>
      <c r="E124" t="s">
        <v>398</v>
      </c>
      <c r="F124">
        <v>115</v>
      </c>
      <c r="G124" t="s">
        <v>111</v>
      </c>
      <c r="H124">
        <v>115303.9765625</v>
      </c>
      <c r="I124">
        <v>18211.955078125</v>
      </c>
      <c r="J124">
        <v>15.79473286270686</v>
      </c>
      <c r="K124">
        <v>2601.707868303572</v>
      </c>
      <c r="L124" t="s">
        <v>133</v>
      </c>
      <c r="M124">
        <v>115</v>
      </c>
      <c r="O124" t="s">
        <v>26</v>
      </c>
      <c r="P124">
        <v>150</v>
      </c>
      <c r="Q124">
        <v>0</v>
      </c>
      <c r="R124">
        <v>12</v>
      </c>
      <c r="S124">
        <v>138</v>
      </c>
      <c r="T124">
        <v>1050</v>
      </c>
      <c r="U124">
        <v>9105.9775390625</v>
      </c>
      <c r="V124">
        <v>1300.853934151786</v>
      </c>
      <c r="W124">
        <v>8055.9775390625</v>
      </c>
      <c r="X124">
        <v>1150.853934151786</v>
      </c>
      <c r="Y124">
        <v>17161.955078125</v>
      </c>
      <c r="Z124">
        <v>2451.707868303572</v>
      </c>
    </row>
    <row r="125" spans="1:26" x14ac:dyDescent="0.35">
      <c r="A125" s="23">
        <v>253</v>
      </c>
      <c r="B125">
        <v>244</v>
      </c>
      <c r="C125">
        <v>245</v>
      </c>
      <c r="D125" t="s">
        <v>198</v>
      </c>
      <c r="L125" t="s">
        <v>198</v>
      </c>
      <c r="M125">
        <v>138</v>
      </c>
      <c r="O125" t="s">
        <v>26</v>
      </c>
      <c r="P125">
        <v>500</v>
      </c>
      <c r="Q125">
        <v>0</v>
      </c>
      <c r="R125">
        <v>0</v>
      </c>
      <c r="S125">
        <v>500</v>
      </c>
      <c r="T125">
        <v>3500</v>
      </c>
    </row>
    <row r="126" spans="1:26" x14ac:dyDescent="0.35">
      <c r="A126" s="23">
        <v>95</v>
      </c>
      <c r="B126">
        <v>92</v>
      </c>
      <c r="C126">
        <v>93</v>
      </c>
      <c r="D126" t="s">
        <v>213</v>
      </c>
      <c r="E126" t="s">
        <v>398</v>
      </c>
      <c r="F126">
        <v>115</v>
      </c>
      <c r="G126" t="s">
        <v>111</v>
      </c>
      <c r="H126">
        <v>170356.53125</v>
      </c>
      <c r="I126">
        <v>31408.65625</v>
      </c>
      <c r="J126">
        <v>18.437013256572751</v>
      </c>
      <c r="K126">
        <v>4486.9508928571431</v>
      </c>
      <c r="L126" t="s">
        <v>213</v>
      </c>
      <c r="M126">
        <v>115</v>
      </c>
      <c r="O126" t="s">
        <v>26</v>
      </c>
      <c r="P126">
        <v>119.11</v>
      </c>
      <c r="Q126">
        <v>0</v>
      </c>
      <c r="R126">
        <v>0</v>
      </c>
      <c r="S126">
        <v>119.11</v>
      </c>
      <c r="T126">
        <v>833.77</v>
      </c>
      <c r="U126">
        <v>15704.328125</v>
      </c>
      <c r="V126">
        <v>2243.475446428572</v>
      </c>
      <c r="W126">
        <v>14870.558125</v>
      </c>
      <c r="X126">
        <v>2124.365446428571</v>
      </c>
      <c r="Y126">
        <v>30574.88625</v>
      </c>
      <c r="Z126">
        <v>4367.8408928571434</v>
      </c>
    </row>
    <row r="127" spans="1:26" x14ac:dyDescent="0.35">
      <c r="A127" s="23">
        <v>263</v>
      </c>
      <c r="B127">
        <v>254</v>
      </c>
      <c r="C127">
        <v>255</v>
      </c>
      <c r="D127" t="s">
        <v>61</v>
      </c>
      <c r="G127" t="s">
        <v>53</v>
      </c>
      <c r="H127">
        <v>37681.94921875</v>
      </c>
      <c r="I127">
        <v>5656.51904296875</v>
      </c>
      <c r="J127">
        <v>15.011216670697459</v>
      </c>
      <c r="K127">
        <v>808.07414899553567</v>
      </c>
      <c r="U127">
        <v>2828.259521484375</v>
      </c>
      <c r="V127">
        <v>404.03707449776778</v>
      </c>
    </row>
    <row r="128" spans="1:26" x14ac:dyDescent="0.35">
      <c r="A128" s="23">
        <v>264</v>
      </c>
      <c r="B128">
        <v>255</v>
      </c>
      <c r="C128">
        <v>256</v>
      </c>
      <c r="D128" t="s">
        <v>178</v>
      </c>
      <c r="E128" t="s">
        <v>398</v>
      </c>
      <c r="G128" t="s">
        <v>111</v>
      </c>
      <c r="H128">
        <v>147975.828125</v>
      </c>
      <c r="I128">
        <v>87298.1015625</v>
      </c>
      <c r="J128">
        <v>58.994839000837658</v>
      </c>
      <c r="K128">
        <v>12471.157366071429</v>
      </c>
      <c r="U128">
        <v>43649.05078125</v>
      </c>
      <c r="V128">
        <v>6235.5786830357147</v>
      </c>
    </row>
    <row r="129" spans="1:26" x14ac:dyDescent="0.35">
      <c r="A129" s="23">
        <v>43</v>
      </c>
      <c r="B129">
        <v>43</v>
      </c>
      <c r="C129">
        <v>44</v>
      </c>
      <c r="D129" t="s">
        <v>154</v>
      </c>
      <c r="E129" t="s">
        <v>398</v>
      </c>
      <c r="F129">
        <v>115</v>
      </c>
      <c r="G129" t="s">
        <v>111</v>
      </c>
      <c r="H129">
        <v>144726.03125</v>
      </c>
      <c r="I129">
        <v>31288.630859375</v>
      </c>
      <c r="J129">
        <v>21.619214310746191</v>
      </c>
      <c r="K129">
        <v>4469.8044084821431</v>
      </c>
      <c r="U129">
        <v>15644.3154296875</v>
      </c>
      <c r="V129">
        <v>2234.902204241072</v>
      </c>
    </row>
    <row r="130" spans="1:26" x14ac:dyDescent="0.35">
      <c r="A130" s="23">
        <v>104</v>
      </c>
      <c r="B130">
        <v>101</v>
      </c>
      <c r="C130">
        <v>102</v>
      </c>
      <c r="D130" t="s">
        <v>65</v>
      </c>
      <c r="E130" t="s">
        <v>401</v>
      </c>
      <c r="G130" t="s">
        <v>46</v>
      </c>
      <c r="H130">
        <v>955.25677490234375</v>
      </c>
      <c r="I130">
        <v>122.1771240234375</v>
      </c>
      <c r="J130">
        <v>12.78997723265849</v>
      </c>
      <c r="K130">
        <v>17.453874860491069</v>
      </c>
      <c r="U130">
        <v>61.08856201171875</v>
      </c>
      <c r="V130">
        <v>8.7269374302455365</v>
      </c>
    </row>
    <row r="131" spans="1:26" x14ac:dyDescent="0.35">
      <c r="A131" s="23">
        <v>83</v>
      </c>
      <c r="B131">
        <v>80</v>
      </c>
      <c r="C131">
        <v>81</v>
      </c>
      <c r="D131" t="s">
        <v>74</v>
      </c>
      <c r="E131" t="s">
        <v>399</v>
      </c>
      <c r="G131" t="s">
        <v>46</v>
      </c>
      <c r="H131">
        <v>3170.23779296875</v>
      </c>
      <c r="I131">
        <v>1816.174438476562</v>
      </c>
      <c r="J131">
        <v>57.288271640210837</v>
      </c>
      <c r="K131">
        <v>259.4534912109375</v>
      </c>
      <c r="U131">
        <v>908.08721923828102</v>
      </c>
      <c r="V131">
        <v>129.72674560546869</v>
      </c>
    </row>
    <row r="132" spans="1:26" x14ac:dyDescent="0.35">
      <c r="A132" s="23">
        <v>140</v>
      </c>
      <c r="B132">
        <v>135</v>
      </c>
      <c r="C132">
        <v>136</v>
      </c>
      <c r="D132" t="s">
        <v>242</v>
      </c>
      <c r="E132" t="s">
        <v>398</v>
      </c>
      <c r="F132">
        <v>230</v>
      </c>
      <c r="G132" t="s">
        <v>216</v>
      </c>
      <c r="H132">
        <v>142361.65625</v>
      </c>
      <c r="I132">
        <v>29427.978515625</v>
      </c>
      <c r="J132">
        <v>20.67128136241039</v>
      </c>
      <c r="K132">
        <v>4203.9969308035716</v>
      </c>
      <c r="U132">
        <v>14713.9892578125</v>
      </c>
      <c r="V132">
        <v>2101.9984654017858</v>
      </c>
    </row>
    <row r="133" spans="1:26" x14ac:dyDescent="0.35">
      <c r="A133" s="23">
        <v>186</v>
      </c>
      <c r="B133">
        <v>181</v>
      </c>
      <c r="C133">
        <v>182</v>
      </c>
      <c r="D133" t="s">
        <v>235</v>
      </c>
      <c r="E133" t="s">
        <v>398</v>
      </c>
      <c r="F133">
        <v>230</v>
      </c>
      <c r="G133" t="s">
        <v>216</v>
      </c>
      <c r="H133">
        <v>53322.8984375</v>
      </c>
      <c r="I133">
        <v>3604.638671875</v>
      </c>
      <c r="J133">
        <v>6.7600201367523427</v>
      </c>
      <c r="K133">
        <v>514.94838169642856</v>
      </c>
      <c r="U133">
        <v>1802.3193359375</v>
      </c>
      <c r="V133">
        <v>257.47419084821428</v>
      </c>
    </row>
    <row r="134" spans="1:26" x14ac:dyDescent="0.35">
      <c r="A134" s="23">
        <v>196</v>
      </c>
      <c r="B134">
        <v>191</v>
      </c>
      <c r="C134">
        <v>192</v>
      </c>
      <c r="D134" t="s">
        <v>372</v>
      </c>
      <c r="E134" t="s">
        <v>399</v>
      </c>
      <c r="H134">
        <v>5678.400390625</v>
      </c>
      <c r="I134">
        <v>2134.3671875</v>
      </c>
      <c r="J134">
        <v>37.587472539340929</v>
      </c>
      <c r="K134">
        <v>304.90959821428572</v>
      </c>
      <c r="U134">
        <v>1067.18359375</v>
      </c>
      <c r="V134">
        <v>152.45479910714289</v>
      </c>
    </row>
    <row r="135" spans="1:26" x14ac:dyDescent="0.35">
      <c r="A135" s="23">
        <v>97</v>
      </c>
      <c r="B135">
        <v>94</v>
      </c>
      <c r="C135">
        <v>95</v>
      </c>
      <c r="D135" t="s">
        <v>210</v>
      </c>
      <c r="E135" t="s">
        <v>398</v>
      </c>
      <c r="F135">
        <v>500</v>
      </c>
      <c r="G135" t="s">
        <v>111</v>
      </c>
      <c r="H135">
        <v>125983.0703125</v>
      </c>
      <c r="I135">
        <v>18162.259765625</v>
      </c>
      <c r="J135">
        <v>14.41642890633929</v>
      </c>
      <c r="K135">
        <v>2594.608537946428</v>
      </c>
      <c r="L135" t="s">
        <v>210</v>
      </c>
      <c r="M135">
        <v>230</v>
      </c>
      <c r="O135" t="s">
        <v>26</v>
      </c>
      <c r="P135">
        <v>500</v>
      </c>
      <c r="Q135">
        <v>0</v>
      </c>
      <c r="R135">
        <v>0</v>
      </c>
      <c r="S135">
        <v>500</v>
      </c>
      <c r="T135">
        <v>3500</v>
      </c>
      <c r="U135">
        <v>9081.1298828125</v>
      </c>
      <c r="V135">
        <v>1297.304268973214</v>
      </c>
      <c r="W135">
        <v>5581.1298828125</v>
      </c>
      <c r="X135">
        <v>797.30426897321433</v>
      </c>
      <c r="Y135">
        <v>14662.259765625</v>
      </c>
      <c r="Z135">
        <v>2094.608537946428</v>
      </c>
    </row>
    <row r="136" spans="1:26" x14ac:dyDescent="0.35">
      <c r="A136" s="23">
        <v>178</v>
      </c>
      <c r="B136">
        <v>173</v>
      </c>
      <c r="C136">
        <v>174</v>
      </c>
      <c r="D136" t="s">
        <v>221</v>
      </c>
      <c r="E136" t="s">
        <v>398</v>
      </c>
      <c r="F136">
        <v>230</v>
      </c>
      <c r="G136" t="s">
        <v>216</v>
      </c>
      <c r="H136">
        <v>16308.3857421875</v>
      </c>
      <c r="I136">
        <v>1921.919677734375</v>
      </c>
      <c r="J136">
        <v>11.784855399652701</v>
      </c>
      <c r="K136">
        <v>274.55995396205361</v>
      </c>
      <c r="U136">
        <v>960.9598388671875</v>
      </c>
      <c r="V136">
        <v>137.27997698102681</v>
      </c>
    </row>
    <row r="137" spans="1:26" x14ac:dyDescent="0.35">
      <c r="A137" s="23">
        <v>120</v>
      </c>
      <c r="B137">
        <v>116</v>
      </c>
      <c r="C137">
        <v>117</v>
      </c>
      <c r="D137" t="s">
        <v>101</v>
      </c>
      <c r="E137" t="s">
        <v>399</v>
      </c>
      <c r="F137">
        <v>500</v>
      </c>
      <c r="G137" t="s">
        <v>102</v>
      </c>
      <c r="H137">
        <v>57260.765625</v>
      </c>
      <c r="I137">
        <v>6737.44140625</v>
      </c>
      <c r="J137">
        <v>11.76624401142907</v>
      </c>
      <c r="K137">
        <v>962.49162946428567</v>
      </c>
      <c r="U137">
        <v>3368.720703125</v>
      </c>
      <c r="V137">
        <v>481.24581473214278</v>
      </c>
    </row>
    <row r="138" spans="1:26" x14ac:dyDescent="0.35">
      <c r="A138" s="23">
        <v>44</v>
      </c>
      <c r="B138">
        <v>44</v>
      </c>
      <c r="C138">
        <v>45</v>
      </c>
      <c r="D138" t="s">
        <v>138</v>
      </c>
      <c r="E138" t="s">
        <v>398</v>
      </c>
      <c r="G138" t="s">
        <v>111</v>
      </c>
      <c r="H138">
        <v>100941.359375</v>
      </c>
      <c r="I138">
        <v>11163.0244140625</v>
      </c>
      <c r="J138">
        <v>11.05892023168774</v>
      </c>
      <c r="K138">
        <v>1594.7177734375</v>
      </c>
      <c r="U138">
        <v>5581.51220703125</v>
      </c>
      <c r="V138">
        <v>797.35888671875</v>
      </c>
    </row>
    <row r="139" spans="1:26" x14ac:dyDescent="0.35">
      <c r="A139" s="23">
        <v>21</v>
      </c>
      <c r="B139">
        <v>21</v>
      </c>
      <c r="C139">
        <v>22</v>
      </c>
      <c r="D139" t="s">
        <v>199</v>
      </c>
      <c r="E139" t="s">
        <v>398</v>
      </c>
      <c r="F139">
        <v>115</v>
      </c>
      <c r="G139" t="s">
        <v>111</v>
      </c>
      <c r="H139">
        <v>99385.46875</v>
      </c>
      <c r="I139">
        <v>28442.59375</v>
      </c>
      <c r="J139">
        <v>28.61846314932232</v>
      </c>
      <c r="K139">
        <v>4063.227678571428</v>
      </c>
      <c r="U139">
        <v>14221.296875</v>
      </c>
      <c r="V139">
        <v>2031.613839285714</v>
      </c>
    </row>
    <row r="140" spans="1:26" x14ac:dyDescent="0.35">
      <c r="A140" s="23">
        <v>206</v>
      </c>
      <c r="B140">
        <v>201</v>
      </c>
      <c r="C140">
        <v>202</v>
      </c>
      <c r="D140" t="s">
        <v>95</v>
      </c>
      <c r="E140" t="s">
        <v>399</v>
      </c>
      <c r="G140" t="s">
        <v>46</v>
      </c>
      <c r="H140">
        <v>31713.837890625</v>
      </c>
      <c r="I140">
        <v>18687.359375</v>
      </c>
      <c r="J140">
        <v>58.924938190858988</v>
      </c>
      <c r="K140">
        <v>2669.6227678571431</v>
      </c>
      <c r="U140">
        <v>9343.6796875</v>
      </c>
      <c r="V140">
        <v>1334.8113839285711</v>
      </c>
    </row>
    <row r="141" spans="1:26" x14ac:dyDescent="0.35">
      <c r="A141" s="23">
        <v>136</v>
      </c>
      <c r="B141">
        <v>132</v>
      </c>
      <c r="C141">
        <v>133</v>
      </c>
      <c r="D141" t="s">
        <v>223</v>
      </c>
      <c r="E141" t="s">
        <v>398</v>
      </c>
      <c r="F141">
        <v>230</v>
      </c>
      <c r="G141" t="s">
        <v>216</v>
      </c>
      <c r="H141">
        <v>9748.62109375</v>
      </c>
      <c r="I141">
        <v>3712.02783203125</v>
      </c>
      <c r="J141">
        <v>38.077465482898823</v>
      </c>
      <c r="K141">
        <v>530.28969029017856</v>
      </c>
      <c r="U141">
        <v>1856.013916015625</v>
      </c>
      <c r="V141">
        <v>265.14484514508928</v>
      </c>
    </row>
    <row r="142" spans="1:26" x14ac:dyDescent="0.35">
      <c r="A142" s="23">
        <v>185</v>
      </c>
      <c r="B142">
        <v>180</v>
      </c>
      <c r="C142">
        <v>181</v>
      </c>
      <c r="D142" t="s">
        <v>239</v>
      </c>
      <c r="E142" t="s">
        <v>398</v>
      </c>
      <c r="F142">
        <v>115</v>
      </c>
      <c r="G142" t="s">
        <v>216</v>
      </c>
      <c r="H142">
        <v>40116.69921875</v>
      </c>
      <c r="I142">
        <v>8526.568359375</v>
      </c>
      <c r="J142">
        <v>21.25441156781363</v>
      </c>
      <c r="K142">
        <v>1218.0811941964289</v>
      </c>
      <c r="U142">
        <v>4263.2841796875</v>
      </c>
      <c r="V142">
        <v>609.04059709821433</v>
      </c>
    </row>
    <row r="143" spans="1:26" x14ac:dyDescent="0.35">
      <c r="A143" s="23">
        <v>23</v>
      </c>
      <c r="B143">
        <v>23</v>
      </c>
      <c r="C143">
        <v>24</v>
      </c>
      <c r="D143" t="s">
        <v>192</v>
      </c>
      <c r="E143" t="s">
        <v>398</v>
      </c>
      <c r="F143">
        <v>230</v>
      </c>
      <c r="G143" t="s">
        <v>111</v>
      </c>
      <c r="H143">
        <v>180375.21875</v>
      </c>
      <c r="I143">
        <v>68555.34375</v>
      </c>
      <c r="J143">
        <v>38.007074488994903</v>
      </c>
      <c r="K143">
        <v>9793.6205357142862</v>
      </c>
      <c r="U143">
        <v>34277.671875</v>
      </c>
      <c r="V143">
        <v>4896.8102678571431</v>
      </c>
    </row>
    <row r="144" spans="1:26" x14ac:dyDescent="0.35">
      <c r="A144" s="23">
        <v>22</v>
      </c>
      <c r="B144">
        <v>22</v>
      </c>
      <c r="C144">
        <v>23</v>
      </c>
      <c r="D144" t="s">
        <v>194</v>
      </c>
      <c r="E144" t="s">
        <v>398</v>
      </c>
      <c r="F144">
        <v>230</v>
      </c>
      <c r="G144" t="s">
        <v>111</v>
      </c>
      <c r="H144">
        <v>140767.3125</v>
      </c>
      <c r="I144">
        <v>33408.77734375</v>
      </c>
      <c r="J144">
        <v>23.73333464311894</v>
      </c>
      <c r="K144">
        <v>4772.6824776785716</v>
      </c>
      <c r="U144">
        <v>16704.388671875</v>
      </c>
      <c r="V144">
        <v>2386.3412388392858</v>
      </c>
    </row>
    <row r="145" spans="1:26" x14ac:dyDescent="0.35">
      <c r="A145" s="23">
        <v>265</v>
      </c>
      <c r="B145">
        <v>256</v>
      </c>
      <c r="C145">
        <v>257</v>
      </c>
      <c r="D145" t="s">
        <v>168</v>
      </c>
    </row>
    <row r="146" spans="1:26" x14ac:dyDescent="0.35">
      <c r="A146" s="23">
        <v>94</v>
      </c>
      <c r="B146">
        <v>91</v>
      </c>
      <c r="C146">
        <v>92</v>
      </c>
      <c r="D146" t="s">
        <v>269</v>
      </c>
      <c r="E146" t="s">
        <v>398</v>
      </c>
      <c r="F146">
        <v>115</v>
      </c>
      <c r="G146" t="s">
        <v>216</v>
      </c>
      <c r="H146">
        <v>95112.4609375</v>
      </c>
      <c r="I146">
        <v>11401.720703125</v>
      </c>
      <c r="J146">
        <v>11.987620329388029</v>
      </c>
      <c r="K146">
        <v>1628.8172433035711</v>
      </c>
      <c r="U146">
        <v>5700.8603515625</v>
      </c>
      <c r="V146">
        <v>814.40862165178567</v>
      </c>
    </row>
    <row r="147" spans="1:26" x14ac:dyDescent="0.35">
      <c r="A147" s="23">
        <v>24</v>
      </c>
      <c r="B147">
        <v>24</v>
      </c>
      <c r="C147">
        <v>25</v>
      </c>
      <c r="D147" t="s">
        <v>204</v>
      </c>
      <c r="E147" t="s">
        <v>398</v>
      </c>
      <c r="F147">
        <v>115</v>
      </c>
      <c r="G147" t="s">
        <v>111</v>
      </c>
      <c r="H147">
        <v>177917.453125</v>
      </c>
      <c r="I147">
        <v>76060.078125</v>
      </c>
      <c r="J147">
        <v>42.7502062271329</v>
      </c>
      <c r="K147">
        <v>10865.725446428571</v>
      </c>
      <c r="L147" t="s">
        <v>204</v>
      </c>
      <c r="M147">
        <v>115</v>
      </c>
      <c r="O147" t="s">
        <v>26</v>
      </c>
      <c r="P147">
        <v>160</v>
      </c>
      <c r="Q147">
        <v>160</v>
      </c>
      <c r="R147">
        <v>0</v>
      </c>
      <c r="S147">
        <v>0</v>
      </c>
      <c r="T147">
        <v>1120</v>
      </c>
      <c r="U147">
        <v>38030.0390625</v>
      </c>
      <c r="V147">
        <v>5432.8627232142853</v>
      </c>
      <c r="W147">
        <v>36910.0390625</v>
      </c>
      <c r="X147">
        <v>5272.8627232142853</v>
      </c>
      <c r="Y147">
        <v>74940.078125</v>
      </c>
      <c r="Z147">
        <v>10705.725446428571</v>
      </c>
    </row>
    <row r="148" spans="1:26" x14ac:dyDescent="0.35">
      <c r="A148" s="23">
        <v>96</v>
      </c>
      <c r="B148">
        <v>93</v>
      </c>
      <c r="C148">
        <v>94</v>
      </c>
      <c r="D148" t="s">
        <v>217</v>
      </c>
      <c r="E148" t="s">
        <v>398</v>
      </c>
      <c r="F148">
        <v>115</v>
      </c>
      <c r="G148" t="s">
        <v>111</v>
      </c>
      <c r="H148">
        <v>129546.625</v>
      </c>
      <c r="I148">
        <v>13860.4111328125</v>
      </c>
      <c r="J148">
        <v>10.699168066178879</v>
      </c>
      <c r="K148">
        <v>1980.0587332589289</v>
      </c>
      <c r="U148">
        <v>6930.20556640625</v>
      </c>
      <c r="V148">
        <v>990.02936662946433</v>
      </c>
    </row>
    <row r="149" spans="1:26" x14ac:dyDescent="0.35">
      <c r="A149" s="23">
        <v>143</v>
      </c>
      <c r="B149">
        <v>138</v>
      </c>
      <c r="C149">
        <v>139</v>
      </c>
      <c r="D149" t="s">
        <v>121</v>
      </c>
      <c r="E149" t="s">
        <v>398</v>
      </c>
      <c r="F149">
        <v>230</v>
      </c>
      <c r="G149" t="s">
        <v>111</v>
      </c>
      <c r="H149">
        <v>128465.671875</v>
      </c>
      <c r="I149">
        <v>38387.16015625</v>
      </c>
      <c r="J149">
        <v>29.881259013381861</v>
      </c>
      <c r="K149">
        <v>5483.8800223214284</v>
      </c>
      <c r="U149">
        <v>19193.580078125</v>
      </c>
      <c r="V149">
        <v>2741.9400111607142</v>
      </c>
    </row>
    <row r="150" spans="1:26" x14ac:dyDescent="0.35">
      <c r="A150" s="23">
        <v>84</v>
      </c>
      <c r="B150">
        <v>81</v>
      </c>
      <c r="C150">
        <v>82</v>
      </c>
      <c r="D150" t="s">
        <v>87</v>
      </c>
      <c r="E150" t="s">
        <v>399</v>
      </c>
      <c r="G150" t="s">
        <v>46</v>
      </c>
    </row>
    <row r="151" spans="1:26" x14ac:dyDescent="0.35">
      <c r="A151" s="23">
        <v>200</v>
      </c>
      <c r="B151">
        <v>195</v>
      </c>
      <c r="C151">
        <v>196</v>
      </c>
      <c r="D151" t="s">
        <v>215</v>
      </c>
      <c r="E151" t="s">
        <v>398</v>
      </c>
      <c r="G151" t="s">
        <v>216</v>
      </c>
      <c r="H151">
        <v>34967.8671875</v>
      </c>
      <c r="I151">
        <v>2640.0634765625</v>
      </c>
      <c r="J151">
        <v>7.5499699836032486</v>
      </c>
      <c r="K151">
        <v>377.15192522321428</v>
      </c>
      <c r="U151">
        <v>1320.03173828125</v>
      </c>
      <c r="V151">
        <v>188.57596261160711</v>
      </c>
    </row>
    <row r="152" spans="1:26" x14ac:dyDescent="0.35">
      <c r="A152" s="23">
        <v>45</v>
      </c>
      <c r="B152">
        <v>45</v>
      </c>
      <c r="C152">
        <v>46</v>
      </c>
      <c r="D152" t="s">
        <v>148</v>
      </c>
      <c r="E152" t="s">
        <v>398</v>
      </c>
      <c r="G152" t="s">
        <v>111</v>
      </c>
      <c r="H152">
        <v>152159.296875</v>
      </c>
      <c r="I152">
        <v>16497.439453125</v>
      </c>
      <c r="J152">
        <v>10.84221588292286</v>
      </c>
      <c r="K152">
        <v>2356.7770647321431</v>
      </c>
      <c r="L152" t="s">
        <v>148</v>
      </c>
      <c r="M152">
        <v>230</v>
      </c>
      <c r="O152" t="s">
        <v>26</v>
      </c>
      <c r="P152">
        <v>250.0044</v>
      </c>
      <c r="Q152">
        <v>0</v>
      </c>
      <c r="R152">
        <v>100</v>
      </c>
      <c r="S152">
        <v>150.0044</v>
      </c>
      <c r="T152">
        <v>1750.0308</v>
      </c>
      <c r="U152">
        <v>8248.7197265625</v>
      </c>
      <c r="V152">
        <v>1178.3885323660711</v>
      </c>
      <c r="W152">
        <v>6498.6889265624995</v>
      </c>
      <c r="X152">
        <v>928.38413236607153</v>
      </c>
      <c r="Y152">
        <v>14747.408653125</v>
      </c>
      <c r="Z152">
        <v>2106.7726647321429</v>
      </c>
    </row>
    <row r="153" spans="1:26" x14ac:dyDescent="0.35">
      <c r="A153" s="23">
        <v>46</v>
      </c>
      <c r="B153">
        <v>45</v>
      </c>
      <c r="C153">
        <v>46</v>
      </c>
      <c r="D153" t="s">
        <v>148</v>
      </c>
      <c r="E153" t="s">
        <v>398</v>
      </c>
      <c r="G153" t="s">
        <v>111</v>
      </c>
      <c r="H153">
        <v>152159.296875</v>
      </c>
      <c r="I153">
        <v>16497.439453125</v>
      </c>
      <c r="J153">
        <v>10.84221588292286</v>
      </c>
      <c r="K153">
        <v>2356.7770647321431</v>
      </c>
      <c r="L153" t="s">
        <v>148</v>
      </c>
      <c r="M153">
        <v>500</v>
      </c>
      <c r="O153" t="s">
        <v>26</v>
      </c>
      <c r="P153">
        <v>800</v>
      </c>
      <c r="Q153">
        <v>0</v>
      </c>
      <c r="R153">
        <v>0</v>
      </c>
      <c r="S153">
        <v>800</v>
      </c>
      <c r="T153">
        <v>5600</v>
      </c>
      <c r="U153">
        <v>8248.7197265625</v>
      </c>
      <c r="V153">
        <v>1178.3885323660711</v>
      </c>
      <c r="W153">
        <v>2648.7197265625</v>
      </c>
      <c r="X153">
        <v>378.38853236607139</v>
      </c>
      <c r="Y153">
        <v>10897.439453125</v>
      </c>
      <c r="Z153">
        <v>1556.7770647321429</v>
      </c>
    </row>
    <row r="154" spans="1:26" x14ac:dyDescent="0.35">
      <c r="A154" s="23">
        <v>47</v>
      </c>
      <c r="B154">
        <v>45</v>
      </c>
      <c r="C154">
        <v>46</v>
      </c>
      <c r="D154" t="s">
        <v>148</v>
      </c>
      <c r="E154" t="s">
        <v>398</v>
      </c>
      <c r="G154" t="s">
        <v>111</v>
      </c>
      <c r="H154">
        <v>152159.296875</v>
      </c>
      <c r="I154">
        <v>16497.439453125</v>
      </c>
      <c r="J154">
        <v>10.84221588292286</v>
      </c>
      <c r="K154">
        <v>2356.7770647321431</v>
      </c>
      <c r="L154" t="s">
        <v>148</v>
      </c>
      <c r="M154">
        <v>115</v>
      </c>
      <c r="O154" t="s">
        <v>26</v>
      </c>
      <c r="P154">
        <v>200</v>
      </c>
      <c r="Q154">
        <v>0</v>
      </c>
      <c r="R154">
        <v>0</v>
      </c>
      <c r="S154">
        <v>200</v>
      </c>
      <c r="T154">
        <v>1400</v>
      </c>
      <c r="U154">
        <v>8248.7197265625</v>
      </c>
      <c r="V154">
        <v>1178.3885323660711</v>
      </c>
      <c r="W154">
        <v>6848.7197265625</v>
      </c>
      <c r="X154">
        <v>978.38853236607144</v>
      </c>
      <c r="Y154">
        <v>15097.439453125</v>
      </c>
      <c r="Z154">
        <v>2156.7770647321431</v>
      </c>
    </row>
    <row r="155" spans="1:26" x14ac:dyDescent="0.35">
      <c r="A155" s="23">
        <v>130</v>
      </c>
      <c r="B155">
        <v>126</v>
      </c>
      <c r="C155">
        <v>127</v>
      </c>
      <c r="D155" t="s">
        <v>27</v>
      </c>
      <c r="E155" t="s">
        <v>400</v>
      </c>
      <c r="F155">
        <v>500</v>
      </c>
      <c r="G155" t="s">
        <v>22</v>
      </c>
      <c r="H155">
        <v>12323.541015625</v>
      </c>
      <c r="I155">
        <v>419.76052856445313</v>
      </c>
      <c r="J155">
        <v>3.4061681462514661</v>
      </c>
      <c r="K155">
        <v>59.965789794921882</v>
      </c>
      <c r="U155">
        <v>209.88026428222659</v>
      </c>
      <c r="V155">
        <v>29.982894897460941</v>
      </c>
    </row>
    <row r="156" spans="1:26" x14ac:dyDescent="0.35">
      <c r="A156" s="23">
        <v>121</v>
      </c>
      <c r="B156">
        <v>117</v>
      </c>
      <c r="C156">
        <v>118</v>
      </c>
      <c r="D156" t="s">
        <v>85</v>
      </c>
      <c r="E156" t="s">
        <v>399</v>
      </c>
      <c r="G156" t="s">
        <v>46</v>
      </c>
      <c r="H156">
        <v>10679.98046875</v>
      </c>
      <c r="I156">
        <v>3787.778076171875</v>
      </c>
      <c r="J156">
        <v>35.466151714931009</v>
      </c>
      <c r="K156">
        <v>541.11115373883933</v>
      </c>
      <c r="U156">
        <v>1893.889038085938</v>
      </c>
      <c r="V156">
        <v>270.55557686941972</v>
      </c>
    </row>
    <row r="157" spans="1:26" x14ac:dyDescent="0.35">
      <c r="A157" s="23">
        <v>131</v>
      </c>
      <c r="B157">
        <v>127</v>
      </c>
      <c r="C157">
        <v>128</v>
      </c>
      <c r="D157" t="s">
        <v>33</v>
      </c>
      <c r="E157" t="s">
        <v>400</v>
      </c>
      <c r="F157">
        <v>230</v>
      </c>
      <c r="G157" t="s">
        <v>22</v>
      </c>
      <c r="H157">
        <v>5970.90576171875</v>
      </c>
      <c r="I157">
        <v>1066.347900390625</v>
      </c>
      <c r="J157">
        <v>17.85906431863819</v>
      </c>
      <c r="K157">
        <v>152.33541434151789</v>
      </c>
      <c r="U157">
        <v>533.1739501953125</v>
      </c>
      <c r="V157">
        <v>76.167707170758931</v>
      </c>
    </row>
    <row r="158" spans="1:26" x14ac:dyDescent="0.35">
      <c r="A158" s="23">
        <v>254</v>
      </c>
      <c r="B158">
        <v>245</v>
      </c>
      <c r="C158">
        <v>246</v>
      </c>
      <c r="D158" t="s">
        <v>126</v>
      </c>
      <c r="H158">
        <v>1154.254760742188</v>
      </c>
      <c r="I158">
        <v>89.981658935546875</v>
      </c>
      <c r="J158">
        <v>7.7956497989827236</v>
      </c>
      <c r="K158">
        <v>12.85452270507812</v>
      </c>
      <c r="L158" t="s">
        <v>126</v>
      </c>
      <c r="M158">
        <v>500</v>
      </c>
      <c r="O158" t="s">
        <v>26</v>
      </c>
      <c r="P158">
        <v>1220</v>
      </c>
      <c r="Q158">
        <v>0</v>
      </c>
      <c r="R158">
        <v>0</v>
      </c>
      <c r="S158">
        <v>1220</v>
      </c>
      <c r="T158">
        <v>8540</v>
      </c>
      <c r="U158">
        <v>44.990829467773438</v>
      </c>
      <c r="V158">
        <v>6.4272613525390616</v>
      </c>
      <c r="W158">
        <v>-8495.0091705322266</v>
      </c>
      <c r="X158">
        <v>-1213.5727386474609</v>
      </c>
      <c r="Y158">
        <v>-8450.0183410644531</v>
      </c>
      <c r="Z158">
        <v>-1207.1454772949221</v>
      </c>
    </row>
    <row r="159" spans="1:26" x14ac:dyDescent="0.35">
      <c r="A159" s="23">
        <v>169</v>
      </c>
      <c r="B159">
        <v>164</v>
      </c>
      <c r="C159">
        <v>165</v>
      </c>
      <c r="D159" t="s">
        <v>97</v>
      </c>
      <c r="E159" t="s">
        <v>399</v>
      </c>
      <c r="G159" t="s">
        <v>46</v>
      </c>
      <c r="H159">
        <v>69972.9609375</v>
      </c>
      <c r="I159">
        <v>17370.537109375</v>
      </c>
      <c r="J159">
        <v>24.824642085519859</v>
      </c>
      <c r="K159">
        <v>2481.5053013392858</v>
      </c>
      <c r="L159" t="s">
        <v>97</v>
      </c>
      <c r="M159">
        <v>230</v>
      </c>
      <c r="O159" t="s">
        <v>26</v>
      </c>
      <c r="P159">
        <v>500</v>
      </c>
      <c r="Q159">
        <v>0</v>
      </c>
      <c r="R159">
        <v>0</v>
      </c>
      <c r="S159">
        <v>500</v>
      </c>
      <c r="T159">
        <v>3500</v>
      </c>
      <c r="U159">
        <v>8685.2685546875</v>
      </c>
      <c r="V159">
        <v>1240.7526506696429</v>
      </c>
      <c r="W159">
        <v>5185.2685546875</v>
      </c>
      <c r="X159">
        <v>740.75265066964289</v>
      </c>
      <c r="Y159">
        <v>13870.537109375</v>
      </c>
      <c r="Z159">
        <v>1981.505301339286</v>
      </c>
    </row>
    <row r="160" spans="1:26" x14ac:dyDescent="0.35">
      <c r="A160" s="23">
        <v>175</v>
      </c>
      <c r="B160">
        <v>170</v>
      </c>
      <c r="C160">
        <v>171</v>
      </c>
      <c r="D160" t="s">
        <v>374</v>
      </c>
      <c r="E160" t="s">
        <v>398</v>
      </c>
      <c r="F160">
        <v>230</v>
      </c>
      <c r="H160">
        <v>53282.59375</v>
      </c>
      <c r="I160">
        <v>518.6651611328125</v>
      </c>
      <c r="J160">
        <v>0.97342326007320634</v>
      </c>
      <c r="K160">
        <v>74.095023018973208</v>
      </c>
      <c r="U160">
        <v>259.33258056640619</v>
      </c>
      <c r="V160">
        <v>37.047511509486597</v>
      </c>
    </row>
    <row r="161" spans="1:26" x14ac:dyDescent="0.35">
      <c r="A161" s="23">
        <v>191</v>
      </c>
      <c r="B161">
        <v>186</v>
      </c>
      <c r="C161">
        <v>187</v>
      </c>
      <c r="D161" t="s">
        <v>377</v>
      </c>
      <c r="E161" t="s">
        <v>398</v>
      </c>
      <c r="F161">
        <v>500</v>
      </c>
      <c r="H161">
        <v>63410.3515625</v>
      </c>
      <c r="I161">
        <v>14133.955078125</v>
      </c>
      <c r="J161">
        <v>22.289665220029509</v>
      </c>
      <c r="K161">
        <v>2019.1364397321429</v>
      </c>
      <c r="U161">
        <v>7066.9775390625</v>
      </c>
      <c r="V161">
        <v>1009.568219866071</v>
      </c>
    </row>
    <row r="162" spans="1:26" x14ac:dyDescent="0.35">
      <c r="A162" s="23">
        <v>243</v>
      </c>
      <c r="B162">
        <v>234</v>
      </c>
      <c r="C162">
        <v>235</v>
      </c>
      <c r="D162" t="s">
        <v>134</v>
      </c>
      <c r="F162">
        <v>60</v>
      </c>
      <c r="G162" t="s">
        <v>111</v>
      </c>
      <c r="H162">
        <v>78268.609375</v>
      </c>
      <c r="I162">
        <v>4651.62841796875</v>
      </c>
      <c r="J162">
        <v>5.9431596589149827</v>
      </c>
      <c r="K162">
        <v>664.51834542410711</v>
      </c>
      <c r="L162" t="s">
        <v>134</v>
      </c>
      <c r="M162">
        <v>230</v>
      </c>
      <c r="O162" t="s">
        <v>26</v>
      </c>
      <c r="P162">
        <v>537.5</v>
      </c>
      <c r="Q162">
        <v>237</v>
      </c>
      <c r="R162">
        <v>0</v>
      </c>
      <c r="S162">
        <v>300.5</v>
      </c>
      <c r="T162">
        <v>3762.5</v>
      </c>
      <c r="U162">
        <v>2325.814208984375</v>
      </c>
      <c r="V162">
        <v>332.25917271205361</v>
      </c>
      <c r="W162">
        <v>-1436.685791015625</v>
      </c>
      <c r="X162">
        <v>-205.24082728794639</v>
      </c>
      <c r="Y162">
        <v>889.12841796875</v>
      </c>
      <c r="Z162">
        <v>127.0183454241071</v>
      </c>
    </row>
    <row r="163" spans="1:26" x14ac:dyDescent="0.35">
      <c r="A163" s="23">
        <v>93</v>
      </c>
      <c r="B163">
        <v>90</v>
      </c>
      <c r="C163">
        <v>91</v>
      </c>
      <c r="D163" t="s">
        <v>206</v>
      </c>
      <c r="E163" t="s">
        <v>398</v>
      </c>
      <c r="F163">
        <v>115</v>
      </c>
      <c r="G163" t="s">
        <v>111</v>
      </c>
      <c r="H163">
        <v>188985.1875</v>
      </c>
      <c r="I163">
        <v>48584.62109375</v>
      </c>
      <c r="J163">
        <v>25.70816355316207</v>
      </c>
      <c r="K163">
        <v>6940.66015625</v>
      </c>
      <c r="U163">
        <v>24292.310546875</v>
      </c>
      <c r="V163">
        <v>3470.330078125</v>
      </c>
    </row>
    <row r="164" spans="1:26" x14ac:dyDescent="0.35">
      <c r="A164" s="23">
        <v>48</v>
      </c>
      <c r="B164">
        <v>46</v>
      </c>
      <c r="C164">
        <v>47</v>
      </c>
      <c r="D164" t="s">
        <v>132</v>
      </c>
      <c r="E164" t="s">
        <v>398</v>
      </c>
      <c r="F164">
        <v>115</v>
      </c>
      <c r="G164" t="s">
        <v>111</v>
      </c>
      <c r="H164">
        <v>151186.53125</v>
      </c>
      <c r="I164">
        <v>8494.2900390625</v>
      </c>
      <c r="J164">
        <v>5.6184171756784718</v>
      </c>
      <c r="K164">
        <v>1213.4700055803571</v>
      </c>
      <c r="U164">
        <v>4247.14501953125</v>
      </c>
      <c r="V164">
        <v>606.73500279017856</v>
      </c>
    </row>
    <row r="165" spans="1:26" x14ac:dyDescent="0.35">
      <c r="A165" s="23">
        <v>207</v>
      </c>
      <c r="B165">
        <v>202</v>
      </c>
      <c r="C165">
        <v>203</v>
      </c>
      <c r="D165" t="s">
        <v>31</v>
      </c>
      <c r="E165" t="s">
        <v>401</v>
      </c>
      <c r="F165">
        <v>500</v>
      </c>
      <c r="H165">
        <v>31234.576171875</v>
      </c>
      <c r="I165">
        <v>691.38079833984375</v>
      </c>
      <c r="J165">
        <v>2.2135110607404171</v>
      </c>
      <c r="K165">
        <v>98.768685477120542</v>
      </c>
      <c r="U165">
        <v>345.69039916992188</v>
      </c>
      <c r="V165">
        <v>49.384342738560271</v>
      </c>
    </row>
    <row r="166" spans="1:26" x14ac:dyDescent="0.35">
      <c r="A166" s="23">
        <v>231</v>
      </c>
      <c r="B166">
        <v>223</v>
      </c>
      <c r="C166">
        <v>224</v>
      </c>
      <c r="D166" t="s">
        <v>30</v>
      </c>
      <c r="E166" t="s">
        <v>400</v>
      </c>
      <c r="F166">
        <v>500</v>
      </c>
      <c r="G166" t="s">
        <v>25</v>
      </c>
      <c r="H166">
        <v>18677.544921875</v>
      </c>
      <c r="I166">
        <v>5318.22802734375</v>
      </c>
      <c r="J166">
        <v>28.473913726825419</v>
      </c>
      <c r="K166">
        <v>759.74686104910711</v>
      </c>
      <c r="U166">
        <v>2659.114013671875</v>
      </c>
      <c r="V166">
        <v>379.87343052455361</v>
      </c>
    </row>
    <row r="167" spans="1:26" x14ac:dyDescent="0.35">
      <c r="A167" s="23">
        <v>132</v>
      </c>
      <c r="B167">
        <v>128</v>
      </c>
      <c r="C167">
        <v>129</v>
      </c>
      <c r="D167" t="s">
        <v>32</v>
      </c>
      <c r="E167" t="s">
        <v>400</v>
      </c>
      <c r="F167">
        <v>230</v>
      </c>
      <c r="G167" t="s">
        <v>22</v>
      </c>
      <c r="H167">
        <v>5306.3203125</v>
      </c>
      <c r="I167">
        <v>1071.34521484375</v>
      </c>
      <c r="J167">
        <v>20.189983863582491</v>
      </c>
      <c r="K167">
        <v>153.04931640625</v>
      </c>
      <c r="U167">
        <v>535.672607421875</v>
      </c>
      <c r="V167">
        <v>76.524658203125</v>
      </c>
    </row>
    <row r="168" spans="1:26" x14ac:dyDescent="0.35">
      <c r="A168" s="23">
        <v>85</v>
      </c>
      <c r="B168">
        <v>82</v>
      </c>
      <c r="C168">
        <v>83</v>
      </c>
      <c r="D168" t="s">
        <v>80</v>
      </c>
      <c r="E168" t="s">
        <v>399</v>
      </c>
      <c r="G168" t="s">
        <v>46</v>
      </c>
      <c r="H168">
        <v>5745.50634765625</v>
      </c>
      <c r="I168">
        <v>1049.668212890625</v>
      </c>
      <c r="J168">
        <v>18.269376959592321</v>
      </c>
      <c r="K168">
        <v>149.95260184151789</v>
      </c>
      <c r="U168">
        <v>524.8341064453125</v>
      </c>
      <c r="V168">
        <v>74.976300920758931</v>
      </c>
    </row>
    <row r="169" spans="1:26" x14ac:dyDescent="0.35">
      <c r="A169" s="23">
        <v>239</v>
      </c>
      <c r="B169">
        <v>230</v>
      </c>
      <c r="C169">
        <v>231</v>
      </c>
      <c r="D169" t="s">
        <v>100</v>
      </c>
      <c r="G169" t="s">
        <v>46</v>
      </c>
      <c r="H169">
        <v>15344.6396484375</v>
      </c>
      <c r="I169">
        <v>3656.121337890625</v>
      </c>
      <c r="J169">
        <v>23.826700539448101</v>
      </c>
      <c r="K169">
        <v>522.30304827008933</v>
      </c>
      <c r="L169" t="s">
        <v>100</v>
      </c>
      <c r="M169">
        <v>115</v>
      </c>
      <c r="O169" t="s">
        <v>26</v>
      </c>
      <c r="P169">
        <v>40</v>
      </c>
      <c r="Q169">
        <v>0</v>
      </c>
      <c r="R169">
        <v>40</v>
      </c>
      <c r="S169">
        <v>0</v>
      </c>
      <c r="T169">
        <v>280</v>
      </c>
      <c r="U169">
        <v>1828.060668945312</v>
      </c>
      <c r="V169">
        <v>261.15152413504472</v>
      </c>
      <c r="W169">
        <v>1548.060668945312</v>
      </c>
      <c r="X169">
        <v>221.15152413504461</v>
      </c>
      <c r="Y169">
        <v>3376.121337890625</v>
      </c>
      <c r="Z169">
        <v>482.30304827008928</v>
      </c>
    </row>
    <row r="170" spans="1:26" x14ac:dyDescent="0.35">
      <c r="A170" s="23">
        <v>174</v>
      </c>
      <c r="B170">
        <v>169</v>
      </c>
      <c r="C170">
        <v>170</v>
      </c>
      <c r="D170" t="s">
        <v>265</v>
      </c>
      <c r="E170" t="s">
        <v>398</v>
      </c>
      <c r="F170">
        <v>115</v>
      </c>
      <c r="G170" t="s">
        <v>216</v>
      </c>
      <c r="H170">
        <v>112092.359375</v>
      </c>
      <c r="I170">
        <v>18593.029296875</v>
      </c>
      <c r="J170">
        <v>16.587240558183669</v>
      </c>
      <c r="K170">
        <v>2656.1470424107142</v>
      </c>
      <c r="U170">
        <v>9296.5146484375</v>
      </c>
      <c r="V170">
        <v>1328.0735212053571</v>
      </c>
    </row>
    <row r="171" spans="1:26" x14ac:dyDescent="0.35">
      <c r="A171" s="23">
        <v>25</v>
      </c>
      <c r="B171">
        <v>25</v>
      </c>
      <c r="C171">
        <v>26</v>
      </c>
      <c r="D171" t="s">
        <v>207</v>
      </c>
      <c r="E171" t="s">
        <v>398</v>
      </c>
      <c r="F171">
        <v>115</v>
      </c>
      <c r="G171" t="s">
        <v>111</v>
      </c>
      <c r="H171">
        <v>173288.296875</v>
      </c>
      <c r="I171">
        <v>90781.734375</v>
      </c>
      <c r="J171">
        <v>52.387689193162657</v>
      </c>
      <c r="K171">
        <v>12968.819196428571</v>
      </c>
      <c r="U171">
        <v>45390.8671875</v>
      </c>
      <c r="V171">
        <v>6484.4095982142853</v>
      </c>
    </row>
    <row r="172" spans="1:26" x14ac:dyDescent="0.35">
      <c r="A172" s="23">
        <v>215</v>
      </c>
      <c r="B172">
        <v>210</v>
      </c>
      <c r="C172">
        <v>211</v>
      </c>
      <c r="D172" t="s">
        <v>21</v>
      </c>
      <c r="E172" t="s">
        <v>400</v>
      </c>
      <c r="F172">
        <v>230</v>
      </c>
      <c r="G172" t="s">
        <v>22</v>
      </c>
      <c r="H172">
        <v>12262.0078125</v>
      </c>
      <c r="I172">
        <v>301.0863037109375</v>
      </c>
      <c r="J172">
        <v>2.4554404818108782</v>
      </c>
      <c r="K172">
        <v>43.0123291015625</v>
      </c>
      <c r="U172">
        <v>150.54315185546881</v>
      </c>
      <c r="V172">
        <v>21.50616455078125</v>
      </c>
    </row>
    <row r="173" spans="1:26" x14ac:dyDescent="0.35">
      <c r="A173" s="23">
        <v>122</v>
      </c>
      <c r="B173">
        <v>118</v>
      </c>
      <c r="C173">
        <v>119</v>
      </c>
      <c r="D173" t="s">
        <v>93</v>
      </c>
      <c r="E173" t="s">
        <v>399</v>
      </c>
      <c r="G173" t="s">
        <v>46</v>
      </c>
      <c r="H173">
        <v>7429.64697265625</v>
      </c>
      <c r="I173">
        <v>3206.64990234375</v>
      </c>
      <c r="J173">
        <v>43.160192054149611</v>
      </c>
      <c r="K173">
        <v>458.09284319196428</v>
      </c>
      <c r="U173">
        <v>1603.324951171875</v>
      </c>
      <c r="V173">
        <v>229.04642159598211</v>
      </c>
    </row>
    <row r="174" spans="1:26" x14ac:dyDescent="0.35">
      <c r="A174" s="23">
        <v>255</v>
      </c>
      <c r="B174">
        <v>246</v>
      </c>
      <c r="C174">
        <v>247</v>
      </c>
      <c r="D174" t="s">
        <v>177</v>
      </c>
      <c r="H174">
        <v>2010.923461914062</v>
      </c>
      <c r="I174">
        <v>8.0760183334350586</v>
      </c>
      <c r="J174">
        <v>0.40160744485760003</v>
      </c>
      <c r="K174">
        <v>1.1537169047764371</v>
      </c>
      <c r="U174">
        <v>4.0380091667175293</v>
      </c>
      <c r="V174">
        <v>0.57685845238821842</v>
      </c>
    </row>
    <row r="175" spans="1:26" x14ac:dyDescent="0.35">
      <c r="A175" s="23">
        <v>3</v>
      </c>
      <c r="B175">
        <v>3</v>
      </c>
      <c r="C175">
        <v>4</v>
      </c>
      <c r="D175" t="s">
        <v>273</v>
      </c>
      <c r="E175" t="s">
        <v>398</v>
      </c>
      <c r="F175">
        <v>230</v>
      </c>
      <c r="G175" t="s">
        <v>216</v>
      </c>
      <c r="H175">
        <v>91388.1015625</v>
      </c>
      <c r="I175">
        <v>3601.2490234375</v>
      </c>
      <c r="J175">
        <v>3.9406103878573502</v>
      </c>
      <c r="K175">
        <v>514.46414620535711</v>
      </c>
      <c r="U175">
        <v>1800.62451171875</v>
      </c>
      <c r="V175">
        <v>257.23207310267861</v>
      </c>
    </row>
    <row r="176" spans="1:26" x14ac:dyDescent="0.35">
      <c r="A176" s="23">
        <v>256</v>
      </c>
      <c r="B176">
        <v>247</v>
      </c>
      <c r="C176">
        <v>248</v>
      </c>
      <c r="D176" t="s">
        <v>47</v>
      </c>
    </row>
    <row r="177" spans="1:26" x14ac:dyDescent="0.35">
      <c r="A177" s="23">
        <v>176</v>
      </c>
      <c r="B177">
        <v>171</v>
      </c>
      <c r="C177">
        <v>172</v>
      </c>
      <c r="D177" t="s">
        <v>38</v>
      </c>
      <c r="E177" t="s">
        <v>400</v>
      </c>
      <c r="F177">
        <v>230</v>
      </c>
      <c r="G177" t="s">
        <v>22</v>
      </c>
      <c r="H177">
        <v>6124.2099609375</v>
      </c>
      <c r="I177">
        <v>1280.685546875</v>
      </c>
      <c r="J177">
        <v>20.911849120844831</v>
      </c>
      <c r="K177">
        <v>182.955078125</v>
      </c>
      <c r="U177">
        <v>640.3427734375</v>
      </c>
      <c r="V177">
        <v>91.4775390625</v>
      </c>
    </row>
    <row r="178" spans="1:26" x14ac:dyDescent="0.35">
      <c r="A178" s="23">
        <v>26</v>
      </c>
      <c r="B178">
        <v>26</v>
      </c>
      <c r="C178">
        <v>27</v>
      </c>
      <c r="D178" t="s">
        <v>197</v>
      </c>
      <c r="E178" t="s">
        <v>398</v>
      </c>
      <c r="F178">
        <v>230</v>
      </c>
      <c r="G178" t="s">
        <v>111</v>
      </c>
      <c r="H178">
        <v>163087.25</v>
      </c>
      <c r="I178">
        <v>32012.583984375</v>
      </c>
      <c r="J178">
        <v>19.629115080654682</v>
      </c>
      <c r="K178">
        <v>4573.2262834821431</v>
      </c>
      <c r="L178" t="s">
        <v>197</v>
      </c>
      <c r="M178">
        <v>230</v>
      </c>
      <c r="O178" t="s">
        <v>26</v>
      </c>
      <c r="P178">
        <v>367</v>
      </c>
      <c r="Q178">
        <v>0</v>
      </c>
      <c r="R178">
        <v>0</v>
      </c>
      <c r="S178">
        <v>367</v>
      </c>
      <c r="T178">
        <v>2569</v>
      </c>
      <c r="U178">
        <v>16006.2919921875</v>
      </c>
      <c r="V178">
        <v>2286.613141741072</v>
      </c>
      <c r="W178">
        <v>13437.2919921875</v>
      </c>
      <c r="X178">
        <v>1919.6131417410711</v>
      </c>
      <c r="Y178">
        <v>29443.583984375</v>
      </c>
      <c r="Z178">
        <v>4206.2262834821431</v>
      </c>
    </row>
    <row r="179" spans="1:26" x14ac:dyDescent="0.35">
      <c r="A179" s="23">
        <v>86</v>
      </c>
      <c r="B179">
        <v>83</v>
      </c>
      <c r="C179">
        <v>84</v>
      </c>
      <c r="D179" t="s">
        <v>104</v>
      </c>
      <c r="E179" t="s">
        <v>399</v>
      </c>
      <c r="G179" t="s">
        <v>46</v>
      </c>
      <c r="H179">
        <v>73710.703125</v>
      </c>
      <c r="I179">
        <v>12433.65625</v>
      </c>
      <c r="J179">
        <v>16.868182940698279</v>
      </c>
      <c r="K179">
        <v>1776.2366071428571</v>
      </c>
      <c r="U179">
        <v>6216.828125</v>
      </c>
      <c r="V179">
        <v>888.11830357142856</v>
      </c>
    </row>
    <row r="180" spans="1:26" x14ac:dyDescent="0.35">
      <c r="A180" s="23">
        <v>63</v>
      </c>
      <c r="B180">
        <v>60</v>
      </c>
      <c r="C180">
        <v>61</v>
      </c>
      <c r="D180" t="s">
        <v>119</v>
      </c>
      <c r="E180" t="s">
        <v>399</v>
      </c>
      <c r="G180" t="s">
        <v>113</v>
      </c>
      <c r="H180">
        <v>78944.1875</v>
      </c>
      <c r="I180">
        <v>1574.911743164062</v>
      </c>
      <c r="J180">
        <v>1.9949685886171959</v>
      </c>
      <c r="K180">
        <v>224.98739188058039</v>
      </c>
      <c r="L180" t="s">
        <v>119</v>
      </c>
      <c r="M180">
        <v>230</v>
      </c>
      <c r="O180" t="s">
        <v>26</v>
      </c>
      <c r="P180">
        <v>106.875</v>
      </c>
      <c r="Q180">
        <v>0</v>
      </c>
      <c r="R180">
        <v>0</v>
      </c>
      <c r="S180">
        <v>106.875</v>
      </c>
      <c r="T180">
        <v>748.125</v>
      </c>
      <c r="U180">
        <v>787.45587158203102</v>
      </c>
      <c r="V180">
        <v>112.49369594029019</v>
      </c>
      <c r="W180">
        <v>39.330871582031023</v>
      </c>
      <c r="X180">
        <v>5.618695940290146</v>
      </c>
      <c r="Y180">
        <v>826.78674316406205</v>
      </c>
      <c r="Z180">
        <v>118.1123918805803</v>
      </c>
    </row>
    <row r="181" spans="1:26" x14ac:dyDescent="0.35">
      <c r="A181" s="23">
        <v>153</v>
      </c>
      <c r="B181">
        <v>148</v>
      </c>
      <c r="C181">
        <v>149</v>
      </c>
      <c r="D181" t="s">
        <v>249</v>
      </c>
      <c r="E181" t="s">
        <v>398</v>
      </c>
      <c r="F181">
        <v>230</v>
      </c>
      <c r="G181" t="s">
        <v>216</v>
      </c>
      <c r="H181">
        <v>78237.796875</v>
      </c>
      <c r="I181">
        <v>11732.6396484375</v>
      </c>
      <c r="J181">
        <v>14.99612734134457</v>
      </c>
      <c r="K181">
        <v>1676.091378348214</v>
      </c>
      <c r="U181">
        <v>5866.31982421875</v>
      </c>
      <c r="V181">
        <v>838.04568917410711</v>
      </c>
    </row>
    <row r="182" spans="1:26" x14ac:dyDescent="0.35">
      <c r="A182" s="23">
        <v>160</v>
      </c>
      <c r="B182">
        <v>155</v>
      </c>
      <c r="C182">
        <v>156</v>
      </c>
      <c r="D182" t="s">
        <v>268</v>
      </c>
      <c r="E182" t="s">
        <v>398</v>
      </c>
      <c r="F182">
        <v>115</v>
      </c>
      <c r="G182" t="s">
        <v>216</v>
      </c>
      <c r="H182">
        <v>137493.5</v>
      </c>
      <c r="I182">
        <v>15747.6845703125</v>
      </c>
      <c r="J182">
        <v>11.453402939275311</v>
      </c>
      <c r="K182">
        <v>2249.6692243303569</v>
      </c>
      <c r="U182">
        <v>7873.84228515625</v>
      </c>
      <c r="V182">
        <v>1124.8346121651789</v>
      </c>
    </row>
    <row r="183" spans="1:26" x14ac:dyDescent="0.35">
      <c r="A183" s="23">
        <v>133</v>
      </c>
      <c r="B183">
        <v>129</v>
      </c>
      <c r="C183">
        <v>130</v>
      </c>
      <c r="D183" t="s">
        <v>36</v>
      </c>
      <c r="E183" t="s">
        <v>400</v>
      </c>
      <c r="F183">
        <v>230</v>
      </c>
      <c r="G183" t="s">
        <v>22</v>
      </c>
      <c r="H183">
        <v>970.9864501953125</v>
      </c>
      <c r="I183">
        <v>171.52044677734381</v>
      </c>
      <c r="J183">
        <v>17.664556157590319</v>
      </c>
      <c r="K183">
        <v>24.502920968191969</v>
      </c>
      <c r="U183">
        <v>85.760223388671903</v>
      </c>
      <c r="V183">
        <v>12.25146048409599</v>
      </c>
    </row>
    <row r="184" spans="1:26" x14ac:dyDescent="0.35">
      <c r="A184" s="23">
        <v>168</v>
      </c>
      <c r="B184">
        <v>163</v>
      </c>
      <c r="C184">
        <v>164</v>
      </c>
      <c r="D184" t="s">
        <v>232</v>
      </c>
      <c r="E184" t="s">
        <v>398</v>
      </c>
      <c r="F184">
        <v>115</v>
      </c>
      <c r="G184" t="s">
        <v>216</v>
      </c>
      <c r="H184">
        <v>78037.7265625</v>
      </c>
      <c r="I184">
        <v>3125.145263671875</v>
      </c>
      <c r="J184">
        <v>4.0046595426751219</v>
      </c>
      <c r="K184">
        <v>446.44932338169639</v>
      </c>
      <c r="U184">
        <v>1562.572631835938</v>
      </c>
      <c r="V184">
        <v>223.22466169084819</v>
      </c>
    </row>
    <row r="185" spans="1:26" x14ac:dyDescent="0.35">
      <c r="A185" s="23">
        <v>123</v>
      </c>
      <c r="B185">
        <v>119</v>
      </c>
      <c r="C185">
        <v>120</v>
      </c>
      <c r="D185" t="s">
        <v>115</v>
      </c>
      <c r="E185" t="s">
        <v>399</v>
      </c>
      <c r="G185" t="s">
        <v>102</v>
      </c>
      <c r="H185">
        <v>11031.63671875</v>
      </c>
      <c r="I185">
        <v>1143.310180664062</v>
      </c>
      <c r="J185">
        <v>10.36392159941985</v>
      </c>
      <c r="K185">
        <v>163.33002580915181</v>
      </c>
      <c r="L185" t="s">
        <v>115</v>
      </c>
      <c r="M185">
        <v>230</v>
      </c>
      <c r="O185" t="s">
        <v>26</v>
      </c>
      <c r="P185">
        <v>300</v>
      </c>
      <c r="Q185">
        <v>0</v>
      </c>
      <c r="R185">
        <v>0</v>
      </c>
      <c r="S185">
        <v>300</v>
      </c>
      <c r="T185">
        <v>2100</v>
      </c>
      <c r="U185">
        <v>571.65509033203102</v>
      </c>
      <c r="V185">
        <v>81.66501290457586</v>
      </c>
      <c r="W185">
        <v>-1528.344909667969</v>
      </c>
      <c r="X185">
        <v>-218.33498709542411</v>
      </c>
      <c r="Y185">
        <v>-956.68981933593795</v>
      </c>
      <c r="Z185">
        <v>-136.66997419084831</v>
      </c>
    </row>
    <row r="186" spans="1:26" x14ac:dyDescent="0.35">
      <c r="A186" s="23">
        <v>197</v>
      </c>
      <c r="B186">
        <v>192</v>
      </c>
      <c r="C186">
        <v>193</v>
      </c>
      <c r="D186" t="s">
        <v>285</v>
      </c>
      <c r="E186" t="s">
        <v>398</v>
      </c>
      <c r="F186">
        <v>230</v>
      </c>
      <c r="G186" t="s">
        <v>216</v>
      </c>
      <c r="H186">
        <v>122386.703125</v>
      </c>
      <c r="I186">
        <v>25860.103515625</v>
      </c>
      <c r="J186">
        <v>21.12983098271118</v>
      </c>
      <c r="K186">
        <v>3694.3005022321431</v>
      </c>
      <c r="U186">
        <v>12930.0517578125</v>
      </c>
      <c r="V186">
        <v>1847.1502511160711</v>
      </c>
    </row>
    <row r="187" spans="1:26" x14ac:dyDescent="0.35">
      <c r="A187" s="23">
        <v>11</v>
      </c>
      <c r="B187">
        <v>11</v>
      </c>
      <c r="C187">
        <v>12</v>
      </c>
      <c r="D187" t="s">
        <v>241</v>
      </c>
      <c r="E187" t="s">
        <v>398</v>
      </c>
      <c r="F187">
        <v>230</v>
      </c>
      <c r="G187" t="s">
        <v>216</v>
      </c>
      <c r="H187">
        <v>50956.19140625</v>
      </c>
      <c r="I187">
        <v>16666.830078125</v>
      </c>
      <c r="J187">
        <v>32.708155021336111</v>
      </c>
      <c r="K187">
        <v>2380.975725446428</v>
      </c>
      <c r="U187">
        <v>8333.4150390625</v>
      </c>
      <c r="V187">
        <v>1190.487862723214</v>
      </c>
    </row>
    <row r="188" spans="1:26" x14ac:dyDescent="0.35">
      <c r="A188" s="23">
        <v>14</v>
      </c>
      <c r="B188">
        <v>14</v>
      </c>
      <c r="C188">
        <v>15</v>
      </c>
      <c r="D188" t="s">
        <v>257</v>
      </c>
      <c r="E188" t="s">
        <v>398</v>
      </c>
      <c r="F188">
        <v>115</v>
      </c>
      <c r="G188" t="s">
        <v>216</v>
      </c>
      <c r="H188">
        <v>97005.453125</v>
      </c>
      <c r="I188">
        <v>4571.0576171875</v>
      </c>
      <c r="J188">
        <v>4.7121656256760049</v>
      </c>
      <c r="K188">
        <v>653.00823102678567</v>
      </c>
      <c r="U188">
        <v>2285.52880859375</v>
      </c>
      <c r="V188">
        <v>326.50411551339278</v>
      </c>
    </row>
    <row r="189" spans="1:26" x14ac:dyDescent="0.35">
      <c r="A189" s="23">
        <v>110</v>
      </c>
      <c r="B189">
        <v>107</v>
      </c>
      <c r="C189">
        <v>108</v>
      </c>
      <c r="D189" t="s">
        <v>261</v>
      </c>
      <c r="E189" t="s">
        <v>398</v>
      </c>
      <c r="G189" t="s">
        <v>216</v>
      </c>
      <c r="H189">
        <v>71998.375</v>
      </c>
      <c r="I189">
        <v>26083.884765625</v>
      </c>
      <c r="J189">
        <v>36.228435385694468</v>
      </c>
      <c r="K189">
        <v>3726.2692522321431</v>
      </c>
      <c r="U189">
        <v>13041.9423828125</v>
      </c>
      <c r="V189">
        <v>1863.1346261160711</v>
      </c>
    </row>
    <row r="190" spans="1:26" x14ac:dyDescent="0.35">
      <c r="A190" s="23">
        <v>193</v>
      </c>
      <c r="B190">
        <v>188</v>
      </c>
      <c r="C190">
        <v>189</v>
      </c>
      <c r="D190" t="s">
        <v>158</v>
      </c>
      <c r="E190" t="s">
        <v>398</v>
      </c>
      <c r="F190">
        <v>115</v>
      </c>
      <c r="G190" t="s">
        <v>111</v>
      </c>
      <c r="H190">
        <v>175995.390625</v>
      </c>
      <c r="I190">
        <v>33481.55078125</v>
      </c>
      <c r="J190">
        <v>19.024106632764269</v>
      </c>
      <c r="K190">
        <v>4783.0786830357147</v>
      </c>
      <c r="U190">
        <v>16740.775390625</v>
      </c>
      <c r="V190">
        <v>2391.5393415178569</v>
      </c>
    </row>
    <row r="191" spans="1:26" x14ac:dyDescent="0.35">
      <c r="A191" s="23">
        <v>257</v>
      </c>
      <c r="B191">
        <v>248</v>
      </c>
      <c r="C191">
        <v>249</v>
      </c>
      <c r="D191" t="s">
        <v>161</v>
      </c>
      <c r="H191">
        <v>912.40484619140625</v>
      </c>
      <c r="I191">
        <v>8.0224170684814453</v>
      </c>
      <c r="J191">
        <v>0.87926068148025649</v>
      </c>
      <c r="K191">
        <v>1.146059581211635</v>
      </c>
      <c r="U191">
        <v>4.0112085342407227</v>
      </c>
      <c r="V191">
        <v>0.57302979060581749</v>
      </c>
    </row>
    <row r="192" spans="1:26" x14ac:dyDescent="0.35">
      <c r="A192" s="23">
        <v>172</v>
      </c>
      <c r="B192">
        <v>167</v>
      </c>
      <c r="C192">
        <v>168</v>
      </c>
      <c r="D192" t="s">
        <v>253</v>
      </c>
      <c r="E192" t="s">
        <v>398</v>
      </c>
      <c r="F192">
        <v>115</v>
      </c>
      <c r="G192" t="s">
        <v>216</v>
      </c>
      <c r="H192">
        <v>123983.3046875</v>
      </c>
      <c r="I192">
        <v>13572.7099609375</v>
      </c>
      <c r="J192">
        <v>10.947207767326031</v>
      </c>
      <c r="K192">
        <v>1938.958565848214</v>
      </c>
      <c r="L192" t="s">
        <v>253</v>
      </c>
      <c r="M192">
        <v>115</v>
      </c>
      <c r="O192" t="s">
        <v>26</v>
      </c>
      <c r="P192">
        <v>3</v>
      </c>
      <c r="Q192">
        <v>3</v>
      </c>
      <c r="R192">
        <v>0</v>
      </c>
      <c r="S192">
        <v>0</v>
      </c>
      <c r="T192">
        <v>21</v>
      </c>
      <c r="U192">
        <v>6786.35498046875</v>
      </c>
      <c r="V192">
        <v>969.47928292410711</v>
      </c>
      <c r="W192">
        <v>6765.35498046875</v>
      </c>
      <c r="X192">
        <v>966.47928292410711</v>
      </c>
      <c r="Y192">
        <v>13551.7099609375</v>
      </c>
      <c r="Z192">
        <v>1935.958565848214</v>
      </c>
    </row>
    <row r="193" spans="1:26" x14ac:dyDescent="0.35">
      <c r="A193" s="23">
        <v>266</v>
      </c>
      <c r="B193">
        <v>257</v>
      </c>
      <c r="C193">
        <v>258</v>
      </c>
      <c r="D193" t="s">
        <v>212</v>
      </c>
      <c r="E193" t="s">
        <v>398</v>
      </c>
      <c r="G193" t="s">
        <v>111</v>
      </c>
      <c r="H193">
        <v>101149.2734375</v>
      </c>
      <c r="I193">
        <v>18922.6953125</v>
      </c>
      <c r="J193">
        <v>18.707692768739761</v>
      </c>
      <c r="K193">
        <v>2703.2421875</v>
      </c>
      <c r="U193">
        <v>9461.34765625</v>
      </c>
      <c r="V193">
        <v>1351.62109375</v>
      </c>
    </row>
    <row r="194" spans="1:26" x14ac:dyDescent="0.35">
      <c r="A194" s="23">
        <v>183</v>
      </c>
      <c r="B194">
        <v>178</v>
      </c>
      <c r="C194">
        <v>179</v>
      </c>
      <c r="D194" t="s">
        <v>90</v>
      </c>
      <c r="E194" t="s">
        <v>399</v>
      </c>
      <c r="F194">
        <v>500</v>
      </c>
      <c r="G194" t="s">
        <v>46</v>
      </c>
      <c r="H194">
        <v>7570.90673828125</v>
      </c>
      <c r="I194">
        <v>3182.326904296875</v>
      </c>
      <c r="J194">
        <v>42.033629713147519</v>
      </c>
      <c r="K194">
        <v>454.61812918526778</v>
      </c>
      <c r="U194">
        <v>1591.163452148438</v>
      </c>
      <c r="V194">
        <v>227.30906459263389</v>
      </c>
    </row>
    <row r="195" spans="1:26" x14ac:dyDescent="0.35">
      <c r="A195" s="23">
        <v>64</v>
      </c>
      <c r="B195">
        <v>61</v>
      </c>
      <c r="C195">
        <v>62</v>
      </c>
      <c r="D195" t="s">
        <v>139</v>
      </c>
      <c r="E195" t="s">
        <v>399</v>
      </c>
      <c r="G195" t="s">
        <v>102</v>
      </c>
      <c r="H195">
        <v>5161.6923828125</v>
      </c>
      <c r="I195">
        <v>1832.07080078125</v>
      </c>
      <c r="J195">
        <v>35.49360684262615</v>
      </c>
      <c r="K195">
        <v>261.72440011160722</v>
      </c>
      <c r="U195">
        <v>916.035400390625</v>
      </c>
      <c r="V195">
        <v>130.86220005580361</v>
      </c>
    </row>
    <row r="196" spans="1:26" x14ac:dyDescent="0.35">
      <c r="A196" s="23">
        <v>163</v>
      </c>
      <c r="B196">
        <v>158</v>
      </c>
      <c r="C196">
        <v>159</v>
      </c>
      <c r="D196" t="s">
        <v>182</v>
      </c>
      <c r="E196" t="s">
        <v>399</v>
      </c>
      <c r="G196" t="s">
        <v>113</v>
      </c>
      <c r="H196">
        <v>126374.8515625</v>
      </c>
      <c r="I196">
        <v>47975.25390625</v>
      </c>
      <c r="J196">
        <v>37.962658957129094</v>
      </c>
      <c r="K196">
        <v>6853.6077008928569</v>
      </c>
      <c r="L196" t="s">
        <v>182</v>
      </c>
      <c r="M196">
        <v>230</v>
      </c>
      <c r="O196" t="s">
        <v>26</v>
      </c>
      <c r="P196">
        <v>200</v>
      </c>
      <c r="Q196">
        <v>0</v>
      </c>
      <c r="R196">
        <v>0</v>
      </c>
      <c r="S196">
        <v>200</v>
      </c>
      <c r="T196">
        <v>1400</v>
      </c>
      <c r="U196">
        <v>23987.626953125</v>
      </c>
      <c r="V196">
        <v>3426.803850446428</v>
      </c>
      <c r="W196">
        <v>22587.626953125</v>
      </c>
      <c r="X196">
        <v>3226.803850446428</v>
      </c>
      <c r="Y196">
        <v>46575.25390625</v>
      </c>
      <c r="Z196">
        <v>6653.6077008928569</v>
      </c>
    </row>
    <row r="197" spans="1:26" x14ac:dyDescent="0.35">
      <c r="A197" s="23">
        <v>229</v>
      </c>
      <c r="B197">
        <v>222</v>
      </c>
      <c r="C197">
        <v>223</v>
      </c>
      <c r="D197" t="s">
        <v>58</v>
      </c>
      <c r="E197" t="s">
        <v>399</v>
      </c>
      <c r="G197" t="s">
        <v>53</v>
      </c>
      <c r="H197">
        <v>29827.556640625</v>
      </c>
      <c r="I197">
        <v>8895.4208984375</v>
      </c>
      <c r="J197">
        <v>29.82282794938013</v>
      </c>
      <c r="K197">
        <v>1270.7744140625</v>
      </c>
      <c r="L197" t="s">
        <v>58</v>
      </c>
      <c r="M197">
        <v>500</v>
      </c>
      <c r="O197" t="s">
        <v>26</v>
      </c>
      <c r="P197">
        <v>900</v>
      </c>
      <c r="Q197">
        <v>0</v>
      </c>
      <c r="R197">
        <v>500</v>
      </c>
      <c r="S197">
        <v>400</v>
      </c>
      <c r="T197">
        <v>6300</v>
      </c>
      <c r="U197">
        <v>4447.71044921875</v>
      </c>
      <c r="V197">
        <v>635.38720703125</v>
      </c>
      <c r="W197">
        <v>-1852.28955078125</v>
      </c>
      <c r="X197">
        <v>-264.61279296875</v>
      </c>
      <c r="Y197">
        <v>2595.4208984375</v>
      </c>
      <c r="Z197">
        <v>370.7744140625</v>
      </c>
    </row>
    <row r="198" spans="1:26" x14ac:dyDescent="0.35">
      <c r="A198" s="23">
        <v>230</v>
      </c>
      <c r="B198">
        <v>222</v>
      </c>
      <c r="C198">
        <v>223</v>
      </c>
      <c r="D198" t="s">
        <v>58</v>
      </c>
      <c r="E198" t="s">
        <v>399</v>
      </c>
      <c r="G198" t="s">
        <v>53</v>
      </c>
      <c r="H198">
        <v>29827.556640625</v>
      </c>
      <c r="I198">
        <v>8895.4208984375</v>
      </c>
      <c r="J198">
        <v>29.82282794938013</v>
      </c>
      <c r="K198">
        <v>1270.7744140625</v>
      </c>
      <c r="L198" t="s">
        <v>58</v>
      </c>
      <c r="M198">
        <v>230</v>
      </c>
      <c r="O198" t="s">
        <v>26</v>
      </c>
      <c r="P198">
        <v>2004</v>
      </c>
      <c r="Q198">
        <v>932</v>
      </c>
      <c r="R198">
        <v>463</v>
      </c>
      <c r="S198">
        <v>609</v>
      </c>
      <c r="T198">
        <v>14028</v>
      </c>
      <c r="U198">
        <v>4447.71044921875</v>
      </c>
      <c r="V198">
        <v>635.38720703125</v>
      </c>
      <c r="W198">
        <v>-9580.28955078125</v>
      </c>
      <c r="X198">
        <v>-1368.61279296875</v>
      </c>
      <c r="Y198">
        <v>-5132.5791015625</v>
      </c>
      <c r="Z198">
        <v>-733.2255859375</v>
      </c>
    </row>
    <row r="199" spans="1:26" x14ac:dyDescent="0.35">
      <c r="A199" s="23">
        <v>216</v>
      </c>
      <c r="B199">
        <v>211</v>
      </c>
      <c r="C199">
        <v>212</v>
      </c>
      <c r="D199" t="s">
        <v>71</v>
      </c>
      <c r="E199" t="s">
        <v>399</v>
      </c>
      <c r="F199">
        <v>66</v>
      </c>
      <c r="G199" t="s">
        <v>46</v>
      </c>
      <c r="H199">
        <v>816.14544677734375</v>
      </c>
      <c r="I199">
        <v>165.04301452636719</v>
      </c>
      <c r="J199">
        <v>20.222255135780141</v>
      </c>
      <c r="K199">
        <v>23.57757350376674</v>
      </c>
      <c r="U199">
        <v>82.521507263183594</v>
      </c>
      <c r="V199">
        <v>11.78878675188337</v>
      </c>
    </row>
    <row r="200" spans="1:26" x14ac:dyDescent="0.35">
      <c r="A200" s="23">
        <v>27</v>
      </c>
      <c r="B200">
        <v>27</v>
      </c>
      <c r="C200">
        <v>28</v>
      </c>
      <c r="D200" t="s">
        <v>193</v>
      </c>
      <c r="E200" t="s">
        <v>398</v>
      </c>
      <c r="F200">
        <v>115</v>
      </c>
      <c r="G200" t="s">
        <v>111</v>
      </c>
      <c r="H200">
        <v>148588.265625</v>
      </c>
      <c r="I200">
        <v>34701.0859375</v>
      </c>
      <c r="J200">
        <v>23.353853543911029</v>
      </c>
      <c r="K200">
        <v>4957.2979910714284</v>
      </c>
      <c r="U200">
        <v>17350.54296875</v>
      </c>
      <c r="V200">
        <v>2478.6489955357142</v>
      </c>
    </row>
    <row r="201" spans="1:26" x14ac:dyDescent="0.35">
      <c r="A201" s="23">
        <v>209</v>
      </c>
      <c r="B201">
        <v>204</v>
      </c>
      <c r="C201">
        <v>205</v>
      </c>
      <c r="D201" t="s">
        <v>146</v>
      </c>
      <c r="E201" t="s">
        <v>398</v>
      </c>
      <c r="F201">
        <v>230</v>
      </c>
      <c r="G201" t="s">
        <v>111</v>
      </c>
      <c r="H201">
        <v>113907.140625</v>
      </c>
      <c r="I201">
        <v>14938.814453125</v>
      </c>
      <c r="J201">
        <v>13.11490602885547</v>
      </c>
      <c r="K201">
        <v>2134.116350446428</v>
      </c>
      <c r="U201">
        <v>7469.4072265625</v>
      </c>
      <c r="V201">
        <v>1067.058175223214</v>
      </c>
    </row>
    <row r="202" spans="1:26" x14ac:dyDescent="0.35">
      <c r="A202" s="23">
        <v>182</v>
      </c>
      <c r="B202">
        <v>177</v>
      </c>
      <c r="C202">
        <v>178</v>
      </c>
      <c r="D202" t="s">
        <v>279</v>
      </c>
      <c r="E202" t="s">
        <v>401</v>
      </c>
      <c r="F202">
        <v>60</v>
      </c>
      <c r="G202" t="s">
        <v>216</v>
      </c>
      <c r="H202">
        <v>112279.3125</v>
      </c>
      <c r="I202">
        <v>20122.4296875</v>
      </c>
      <c r="J202">
        <v>17.92176068721475</v>
      </c>
      <c r="K202">
        <v>2874.6328125</v>
      </c>
      <c r="U202">
        <v>10061.21484375</v>
      </c>
      <c r="V202">
        <v>1437.31640625</v>
      </c>
    </row>
    <row r="203" spans="1:26" x14ac:dyDescent="0.35">
      <c r="A203" s="23">
        <v>49</v>
      </c>
      <c r="B203">
        <v>47</v>
      </c>
      <c r="C203">
        <v>48</v>
      </c>
      <c r="D203" t="s">
        <v>152</v>
      </c>
      <c r="E203" t="s">
        <v>398</v>
      </c>
      <c r="F203">
        <v>115</v>
      </c>
      <c r="G203" t="s">
        <v>111</v>
      </c>
      <c r="H203">
        <v>158394.421875</v>
      </c>
      <c r="I203">
        <v>16732.783203125</v>
      </c>
      <c r="J203">
        <v>10.563997775332011</v>
      </c>
      <c r="K203">
        <v>2390.397600446428</v>
      </c>
      <c r="L203" t="s">
        <v>152</v>
      </c>
      <c r="M203">
        <v>115</v>
      </c>
      <c r="O203" t="s">
        <v>26</v>
      </c>
      <c r="P203">
        <v>56</v>
      </c>
      <c r="Q203">
        <v>0</v>
      </c>
      <c r="R203">
        <v>0</v>
      </c>
      <c r="S203">
        <v>56</v>
      </c>
      <c r="T203">
        <v>392</v>
      </c>
      <c r="U203">
        <v>8366.3916015625</v>
      </c>
      <c r="V203">
        <v>1195.198800223214</v>
      </c>
      <c r="W203">
        <v>7974.3916015625</v>
      </c>
      <c r="X203">
        <v>1139.198800223214</v>
      </c>
      <c r="Y203">
        <v>16340.783203125</v>
      </c>
      <c r="Z203">
        <v>2334.397600446428</v>
      </c>
    </row>
    <row r="204" spans="1:26" x14ac:dyDescent="0.35">
      <c r="A204" s="23">
        <v>87</v>
      </c>
      <c r="B204">
        <v>84</v>
      </c>
      <c r="C204">
        <v>85</v>
      </c>
      <c r="D204" t="s">
        <v>92</v>
      </c>
      <c r="E204" t="s">
        <v>399</v>
      </c>
      <c r="G204" t="s">
        <v>46</v>
      </c>
      <c r="H204">
        <v>5387.373046875</v>
      </c>
      <c r="I204">
        <v>105.12831878662109</v>
      </c>
      <c r="J204">
        <v>1.951383686852757</v>
      </c>
      <c r="K204">
        <v>15.01833125523159</v>
      </c>
      <c r="U204">
        <v>52.564159393310547</v>
      </c>
      <c r="V204">
        <v>7.5091656276157934</v>
      </c>
    </row>
    <row r="205" spans="1:26" x14ac:dyDescent="0.35">
      <c r="A205" s="23">
        <v>161</v>
      </c>
      <c r="B205">
        <v>156</v>
      </c>
      <c r="C205">
        <v>157</v>
      </c>
      <c r="D205" t="s">
        <v>263</v>
      </c>
      <c r="E205" t="s">
        <v>398</v>
      </c>
      <c r="F205">
        <v>230</v>
      </c>
      <c r="G205" t="s">
        <v>216</v>
      </c>
      <c r="H205">
        <v>156308.28125</v>
      </c>
      <c r="I205">
        <v>30868.216796875</v>
      </c>
      <c r="J205">
        <v>19.748292636846461</v>
      </c>
      <c r="K205">
        <v>4409.7452566964284</v>
      </c>
      <c r="L205" t="s">
        <v>263</v>
      </c>
      <c r="M205">
        <v>230</v>
      </c>
      <c r="O205" t="s">
        <v>26</v>
      </c>
      <c r="P205">
        <v>41.354599999999998</v>
      </c>
      <c r="Q205">
        <v>0</v>
      </c>
      <c r="R205">
        <v>0</v>
      </c>
      <c r="S205">
        <v>41.354599999999998</v>
      </c>
      <c r="T205">
        <v>289.48219999999998</v>
      </c>
      <c r="U205">
        <v>15434.1083984375</v>
      </c>
      <c r="V205">
        <v>2204.8726283482142</v>
      </c>
      <c r="W205">
        <v>15144.6261984375</v>
      </c>
      <c r="X205">
        <v>2163.5180283482141</v>
      </c>
      <c r="Y205">
        <v>30578.734596875001</v>
      </c>
      <c r="Z205">
        <v>4368.3906566964288</v>
      </c>
    </row>
    <row r="206" spans="1:26" x14ac:dyDescent="0.35">
      <c r="A206" s="23">
        <v>139</v>
      </c>
      <c r="B206">
        <v>134</v>
      </c>
      <c r="C206">
        <v>135</v>
      </c>
      <c r="D206" t="s">
        <v>226</v>
      </c>
      <c r="E206" t="s">
        <v>398</v>
      </c>
      <c r="G206" t="s">
        <v>216</v>
      </c>
      <c r="H206">
        <v>121791.5703125</v>
      </c>
      <c r="I206">
        <v>19324.0234375</v>
      </c>
      <c r="J206">
        <v>15.86647038700403</v>
      </c>
      <c r="K206">
        <v>2760.5747767857142</v>
      </c>
      <c r="U206">
        <v>9662.01171875</v>
      </c>
      <c r="V206">
        <v>1380.2873883928571</v>
      </c>
    </row>
    <row r="207" spans="1:26" x14ac:dyDescent="0.35">
      <c r="A207" s="23">
        <v>159</v>
      </c>
      <c r="B207">
        <v>154</v>
      </c>
      <c r="C207">
        <v>155</v>
      </c>
      <c r="D207" t="s">
        <v>227</v>
      </c>
      <c r="E207" t="s">
        <v>398</v>
      </c>
      <c r="F207">
        <v>115</v>
      </c>
      <c r="G207" t="s">
        <v>111</v>
      </c>
      <c r="H207">
        <v>133710.609375</v>
      </c>
      <c r="I207">
        <v>26606.5</v>
      </c>
      <c r="J207">
        <v>19.898570595382122</v>
      </c>
      <c r="K207">
        <v>3800.928571428572</v>
      </c>
      <c r="U207">
        <v>13303.25</v>
      </c>
      <c r="V207">
        <v>1900.464285714286</v>
      </c>
    </row>
    <row r="208" spans="1:26" x14ac:dyDescent="0.35">
      <c r="A208" s="23">
        <v>124</v>
      </c>
      <c r="B208">
        <v>120</v>
      </c>
      <c r="C208">
        <v>121</v>
      </c>
      <c r="D208" t="s">
        <v>109</v>
      </c>
      <c r="E208" t="s">
        <v>399</v>
      </c>
      <c r="F208">
        <v>115</v>
      </c>
      <c r="G208" t="s">
        <v>102</v>
      </c>
      <c r="H208">
        <v>79302.515625</v>
      </c>
      <c r="I208">
        <v>21340.849609375</v>
      </c>
      <c r="J208">
        <v>26.910684284329729</v>
      </c>
      <c r="K208">
        <v>3048.6928013392858</v>
      </c>
      <c r="L208" t="s">
        <v>109</v>
      </c>
      <c r="M208">
        <v>115</v>
      </c>
      <c r="O208" t="s">
        <v>26</v>
      </c>
      <c r="P208">
        <v>200</v>
      </c>
      <c r="Q208">
        <v>0</v>
      </c>
      <c r="R208">
        <v>150</v>
      </c>
      <c r="S208">
        <v>49.999999999999993</v>
      </c>
      <c r="T208">
        <v>1400</v>
      </c>
      <c r="U208">
        <v>10670.4248046875</v>
      </c>
      <c r="V208">
        <v>1524.3464006696429</v>
      </c>
      <c r="W208">
        <v>9270.4248046875</v>
      </c>
      <c r="X208">
        <v>1324.3464006696429</v>
      </c>
      <c r="Y208">
        <v>19940.849609375</v>
      </c>
      <c r="Z208">
        <v>2848.6928013392858</v>
      </c>
    </row>
    <row r="209" spans="1:26" x14ac:dyDescent="0.35">
      <c r="A209" s="23">
        <v>50</v>
      </c>
      <c r="B209">
        <v>48</v>
      </c>
      <c r="C209">
        <v>49</v>
      </c>
      <c r="D209" t="s">
        <v>141</v>
      </c>
      <c r="E209" t="s">
        <v>398</v>
      </c>
      <c r="F209">
        <v>115</v>
      </c>
      <c r="G209" t="s">
        <v>111</v>
      </c>
      <c r="H209">
        <v>93947.3359375</v>
      </c>
      <c r="I209">
        <v>15457.7421875</v>
      </c>
      <c r="J209">
        <v>16.453624824213769</v>
      </c>
      <c r="K209">
        <v>2208.248883928572</v>
      </c>
      <c r="U209">
        <v>7728.87109375</v>
      </c>
      <c r="V209">
        <v>1104.124441964286</v>
      </c>
    </row>
    <row r="210" spans="1:26" x14ac:dyDescent="0.35">
      <c r="A210" s="23">
        <v>151</v>
      </c>
      <c r="B210">
        <v>146</v>
      </c>
      <c r="C210">
        <v>147</v>
      </c>
      <c r="D210" t="s">
        <v>283</v>
      </c>
      <c r="E210" t="s">
        <v>398</v>
      </c>
      <c r="F210">
        <v>500</v>
      </c>
      <c r="G210" t="s">
        <v>216</v>
      </c>
      <c r="H210">
        <v>118823.1015625</v>
      </c>
      <c r="I210">
        <v>6931.36572265625</v>
      </c>
      <c r="J210">
        <v>5.8333485925802124</v>
      </c>
      <c r="K210">
        <v>990.19510323660711</v>
      </c>
      <c r="U210">
        <v>3465.682861328125</v>
      </c>
      <c r="V210">
        <v>495.09755161830361</v>
      </c>
    </row>
    <row r="211" spans="1:26" x14ac:dyDescent="0.35">
      <c r="A211" s="23">
        <v>12</v>
      </c>
      <c r="B211">
        <v>12</v>
      </c>
      <c r="C211">
        <v>13</v>
      </c>
      <c r="D211" t="s">
        <v>89</v>
      </c>
      <c r="E211" t="s">
        <v>399</v>
      </c>
      <c r="G211" t="s">
        <v>53</v>
      </c>
      <c r="H211">
        <v>33402.53125</v>
      </c>
      <c r="I211">
        <v>1776.451293945312</v>
      </c>
      <c r="J211">
        <v>5.3183133956212147</v>
      </c>
      <c r="K211">
        <v>253.77875627790181</v>
      </c>
      <c r="U211">
        <v>888.22564697265602</v>
      </c>
      <c r="V211">
        <v>126.8893781389509</v>
      </c>
    </row>
    <row r="212" spans="1:26" x14ac:dyDescent="0.35">
      <c r="A212" s="23">
        <v>144</v>
      </c>
      <c r="B212">
        <v>139</v>
      </c>
      <c r="C212">
        <v>140</v>
      </c>
      <c r="D212" t="s">
        <v>131</v>
      </c>
      <c r="E212" t="s">
        <v>398</v>
      </c>
      <c r="F212">
        <v>115</v>
      </c>
      <c r="G212" t="s">
        <v>111</v>
      </c>
      <c r="H212">
        <v>71303.3984375</v>
      </c>
      <c r="I212">
        <v>10304.15625</v>
      </c>
      <c r="J212">
        <v>14.45114324954927</v>
      </c>
      <c r="K212">
        <v>1472.0223214285711</v>
      </c>
      <c r="U212">
        <v>5152.078125</v>
      </c>
      <c r="V212">
        <v>736.01116071428567</v>
      </c>
    </row>
    <row r="213" spans="1:26" x14ac:dyDescent="0.35">
      <c r="A213" s="23">
        <v>134</v>
      </c>
      <c r="B213">
        <v>130</v>
      </c>
      <c r="C213">
        <v>131</v>
      </c>
      <c r="D213" t="s">
        <v>43</v>
      </c>
      <c r="E213" t="s">
        <v>400</v>
      </c>
      <c r="F213">
        <v>230</v>
      </c>
      <c r="G213" t="s">
        <v>22</v>
      </c>
      <c r="H213">
        <v>7538.4619140625</v>
      </c>
      <c r="I213">
        <v>1598.197509765625</v>
      </c>
      <c r="J213">
        <v>21.200578154865969</v>
      </c>
      <c r="K213">
        <v>228.31392996651789</v>
      </c>
      <c r="U213">
        <v>799.0987548828125</v>
      </c>
      <c r="V213">
        <v>114.1569649832589</v>
      </c>
    </row>
    <row r="214" spans="1:26" x14ac:dyDescent="0.35">
      <c r="A214" s="23">
        <v>203</v>
      </c>
      <c r="B214">
        <v>198</v>
      </c>
      <c r="C214">
        <v>199</v>
      </c>
      <c r="D214" t="s">
        <v>45</v>
      </c>
      <c r="E214" t="s">
        <v>399</v>
      </c>
      <c r="F214">
        <v>230</v>
      </c>
      <c r="G214" t="s">
        <v>46</v>
      </c>
      <c r="H214">
        <v>4378.033203125</v>
      </c>
      <c r="I214">
        <v>363.6651611328125</v>
      </c>
      <c r="J214">
        <v>8.3065875533614406</v>
      </c>
      <c r="K214">
        <v>51.952165876116069</v>
      </c>
      <c r="U214">
        <v>181.83258056640619</v>
      </c>
      <c r="V214">
        <v>25.976082938058031</v>
      </c>
    </row>
    <row r="215" spans="1:26" x14ac:dyDescent="0.35">
      <c r="A215" s="23">
        <v>267</v>
      </c>
      <c r="B215">
        <v>258</v>
      </c>
      <c r="C215">
        <v>259</v>
      </c>
      <c r="D215" t="s">
        <v>171</v>
      </c>
      <c r="E215" t="s">
        <v>401</v>
      </c>
      <c r="F215">
        <v>161</v>
      </c>
    </row>
    <row r="216" spans="1:26" x14ac:dyDescent="0.35">
      <c r="A216" s="23">
        <v>28</v>
      </c>
      <c r="B216">
        <v>28</v>
      </c>
      <c r="C216">
        <v>29</v>
      </c>
      <c r="D216" t="s">
        <v>201</v>
      </c>
      <c r="E216" t="s">
        <v>398</v>
      </c>
      <c r="F216">
        <v>115</v>
      </c>
      <c r="G216" t="s">
        <v>111</v>
      </c>
      <c r="H216">
        <v>110343.3046875</v>
      </c>
      <c r="I216">
        <v>26171.79296875</v>
      </c>
      <c r="J216">
        <v>23.718514723544271</v>
      </c>
      <c r="K216">
        <v>3738.8275669642858</v>
      </c>
      <c r="U216">
        <v>13085.896484375</v>
      </c>
      <c r="V216">
        <v>1869.4137834821429</v>
      </c>
    </row>
    <row r="217" spans="1:26" x14ac:dyDescent="0.35">
      <c r="A217" s="23">
        <v>170</v>
      </c>
      <c r="B217">
        <v>165</v>
      </c>
      <c r="C217">
        <v>166</v>
      </c>
      <c r="D217" t="s">
        <v>98</v>
      </c>
      <c r="E217" t="s">
        <v>399</v>
      </c>
      <c r="G217" t="s">
        <v>46</v>
      </c>
      <c r="H217">
        <v>81752.2890625</v>
      </c>
      <c r="I217">
        <v>24175.86328125</v>
      </c>
      <c r="J217">
        <v>29.572093403730189</v>
      </c>
      <c r="K217">
        <v>3453.6947544642858</v>
      </c>
      <c r="L217" t="s">
        <v>98</v>
      </c>
      <c r="M217">
        <v>230</v>
      </c>
      <c r="O217" t="s">
        <v>26</v>
      </c>
      <c r="P217">
        <v>250</v>
      </c>
      <c r="Q217">
        <v>0</v>
      </c>
      <c r="R217">
        <v>0</v>
      </c>
      <c r="S217">
        <v>250</v>
      </c>
      <c r="T217">
        <v>1750</v>
      </c>
      <c r="U217">
        <v>12087.931640625</v>
      </c>
      <c r="V217">
        <v>1726.8473772321429</v>
      </c>
      <c r="W217">
        <v>10337.931640625</v>
      </c>
      <c r="X217">
        <v>1476.8473772321429</v>
      </c>
      <c r="Y217">
        <v>22425.86328125</v>
      </c>
      <c r="Z217">
        <v>3203.6947544642858</v>
      </c>
    </row>
    <row r="218" spans="1:26" x14ac:dyDescent="0.35">
      <c r="A218" s="23">
        <v>105</v>
      </c>
      <c r="B218">
        <v>102</v>
      </c>
      <c r="C218">
        <v>103</v>
      </c>
      <c r="D218" t="s">
        <v>55</v>
      </c>
      <c r="E218" t="s">
        <v>399</v>
      </c>
      <c r="F218">
        <v>230</v>
      </c>
      <c r="G218" t="s">
        <v>46</v>
      </c>
      <c r="H218">
        <v>4680.42138671875</v>
      </c>
      <c r="I218">
        <v>508.10360717773438</v>
      </c>
      <c r="J218">
        <v>10.85593721581434</v>
      </c>
      <c r="K218">
        <v>72.586229596819194</v>
      </c>
      <c r="U218">
        <v>254.05180358886719</v>
      </c>
      <c r="V218">
        <v>36.293114798409597</v>
      </c>
    </row>
    <row r="219" spans="1:26" x14ac:dyDescent="0.35">
      <c r="A219" s="23">
        <v>88</v>
      </c>
      <c r="B219">
        <v>85</v>
      </c>
      <c r="C219">
        <v>86</v>
      </c>
      <c r="D219" t="s">
        <v>103</v>
      </c>
      <c r="E219" t="s">
        <v>399</v>
      </c>
      <c r="G219" t="s">
        <v>46</v>
      </c>
      <c r="H219">
        <v>69822.140625</v>
      </c>
      <c r="I219">
        <v>12594.7099609375</v>
      </c>
      <c r="J219">
        <v>18.03827532097738</v>
      </c>
      <c r="K219">
        <v>1799.2442801339289</v>
      </c>
      <c r="U219">
        <v>6297.35498046875</v>
      </c>
      <c r="V219">
        <v>899.62214006696433</v>
      </c>
    </row>
    <row r="220" spans="1:26" x14ac:dyDescent="0.35">
      <c r="A220" s="23">
        <v>29</v>
      </c>
      <c r="B220">
        <v>29</v>
      </c>
      <c r="C220">
        <v>30</v>
      </c>
      <c r="D220" t="s">
        <v>185</v>
      </c>
      <c r="E220" t="s">
        <v>398</v>
      </c>
      <c r="F220">
        <v>115</v>
      </c>
      <c r="G220" t="s">
        <v>111</v>
      </c>
      <c r="H220">
        <v>187680.484375</v>
      </c>
      <c r="I220">
        <v>85614.21875</v>
      </c>
      <c r="J220">
        <v>45.617006496496579</v>
      </c>
      <c r="K220">
        <v>12230.602678571429</v>
      </c>
      <c r="U220">
        <v>42807.109375</v>
      </c>
      <c r="V220">
        <v>6115.3013392857147</v>
      </c>
    </row>
    <row r="221" spans="1:26" x14ac:dyDescent="0.35">
      <c r="A221" s="23">
        <v>148</v>
      </c>
      <c r="B221">
        <v>143</v>
      </c>
      <c r="C221">
        <v>144</v>
      </c>
      <c r="D221" t="s">
        <v>220</v>
      </c>
      <c r="E221" t="s">
        <v>402</v>
      </c>
      <c r="F221">
        <v>115</v>
      </c>
      <c r="G221" t="s">
        <v>216</v>
      </c>
      <c r="H221">
        <v>7345.076171875</v>
      </c>
      <c r="I221">
        <v>1206.219116210938</v>
      </c>
      <c r="J221">
        <v>16.422145774739079</v>
      </c>
      <c r="K221">
        <v>172.3170166015625</v>
      </c>
      <c r="U221">
        <v>603.10955810546898</v>
      </c>
      <c r="V221">
        <v>86.158508300781278</v>
      </c>
    </row>
    <row r="222" spans="1:26" x14ac:dyDescent="0.35">
      <c r="A222" s="23">
        <v>51</v>
      </c>
      <c r="B222">
        <v>49</v>
      </c>
      <c r="C222">
        <v>50</v>
      </c>
      <c r="D222" t="s">
        <v>159</v>
      </c>
      <c r="E222" t="s">
        <v>398</v>
      </c>
      <c r="F222">
        <v>115</v>
      </c>
      <c r="G222" t="s">
        <v>111</v>
      </c>
      <c r="H222">
        <v>155456.1875</v>
      </c>
      <c r="I222">
        <v>19062.3046875</v>
      </c>
      <c r="J222">
        <v>12.26217173729415</v>
      </c>
      <c r="K222">
        <v>2723.186383928572</v>
      </c>
      <c r="U222">
        <v>9531.15234375</v>
      </c>
      <c r="V222">
        <v>1361.593191964286</v>
      </c>
    </row>
    <row r="223" spans="1:26" x14ac:dyDescent="0.35">
      <c r="A223" s="23">
        <v>106</v>
      </c>
      <c r="B223">
        <v>103</v>
      </c>
      <c r="C223">
        <v>104</v>
      </c>
      <c r="D223" t="s">
        <v>69</v>
      </c>
      <c r="E223" t="s">
        <v>399</v>
      </c>
      <c r="F223">
        <v>500</v>
      </c>
      <c r="G223" t="s">
        <v>46</v>
      </c>
      <c r="H223">
        <v>13046.1533203125</v>
      </c>
      <c r="I223">
        <v>1471.996704101562</v>
      </c>
      <c r="J223">
        <v>11.282994059327081</v>
      </c>
      <c r="K223">
        <v>210.28524344308039</v>
      </c>
      <c r="U223">
        <v>735.99835205078102</v>
      </c>
      <c r="V223">
        <v>105.14262172154019</v>
      </c>
    </row>
    <row r="224" spans="1:26" x14ac:dyDescent="0.35">
      <c r="A224" s="23">
        <v>52</v>
      </c>
      <c r="B224">
        <v>50</v>
      </c>
      <c r="C224">
        <v>51</v>
      </c>
      <c r="D224" t="s">
        <v>155</v>
      </c>
      <c r="E224" t="s">
        <v>398</v>
      </c>
      <c r="F224">
        <v>115</v>
      </c>
      <c r="G224" t="s">
        <v>111</v>
      </c>
      <c r="H224">
        <v>170533.765625</v>
      </c>
      <c r="I224">
        <v>20670.509765625</v>
      </c>
      <c r="J224">
        <v>12.121065696208809</v>
      </c>
      <c r="K224">
        <v>2952.9299665178569</v>
      </c>
      <c r="U224">
        <v>10335.2548828125</v>
      </c>
      <c r="V224">
        <v>1476.4649832589289</v>
      </c>
    </row>
    <row r="225" spans="1:26" x14ac:dyDescent="0.35">
      <c r="A225" s="23">
        <v>234</v>
      </c>
      <c r="B225">
        <v>226</v>
      </c>
      <c r="C225">
        <v>227</v>
      </c>
      <c r="D225" t="s">
        <v>244</v>
      </c>
      <c r="E225" t="s">
        <v>398</v>
      </c>
      <c r="F225">
        <v>230</v>
      </c>
      <c r="G225" t="s">
        <v>216</v>
      </c>
      <c r="H225">
        <v>104421.4375</v>
      </c>
      <c r="I225">
        <v>30621.908203125</v>
      </c>
      <c r="J225">
        <v>29.325308036604071</v>
      </c>
      <c r="K225">
        <v>4374.5583147321431</v>
      </c>
      <c r="U225">
        <v>15310.9541015625</v>
      </c>
      <c r="V225">
        <v>2187.279157366072</v>
      </c>
    </row>
    <row r="226" spans="1:26" x14ac:dyDescent="0.35">
      <c r="A226" s="23">
        <v>181</v>
      </c>
      <c r="B226">
        <v>176</v>
      </c>
      <c r="C226">
        <v>177</v>
      </c>
      <c r="D226" t="s">
        <v>28</v>
      </c>
      <c r="E226" t="s">
        <v>400</v>
      </c>
      <c r="F226">
        <v>230</v>
      </c>
      <c r="G226" t="s">
        <v>22</v>
      </c>
      <c r="H226">
        <v>5413.62646484375</v>
      </c>
      <c r="I226">
        <v>1016.897277832031</v>
      </c>
      <c r="J226">
        <v>18.78403108222912</v>
      </c>
      <c r="K226">
        <v>145.27103969029019</v>
      </c>
      <c r="U226">
        <v>508.44863891601551</v>
      </c>
      <c r="V226">
        <v>72.635519845145069</v>
      </c>
    </row>
    <row r="227" spans="1:26" x14ac:dyDescent="0.35">
      <c r="A227" s="23">
        <v>146</v>
      </c>
      <c r="B227">
        <v>141</v>
      </c>
      <c r="C227">
        <v>142</v>
      </c>
      <c r="D227" t="s">
        <v>118</v>
      </c>
      <c r="E227" t="s">
        <v>398</v>
      </c>
      <c r="F227">
        <v>115</v>
      </c>
      <c r="G227" t="s">
        <v>111</v>
      </c>
      <c r="H227">
        <v>131290.0625</v>
      </c>
      <c r="I227">
        <v>27982.91796875</v>
      </c>
      <c r="J227">
        <v>21.313812664800889</v>
      </c>
      <c r="K227">
        <v>3997.559709821428</v>
      </c>
      <c r="U227">
        <v>13991.458984375</v>
      </c>
      <c r="V227">
        <v>1998.779854910714</v>
      </c>
    </row>
    <row r="228" spans="1:26" x14ac:dyDescent="0.35">
      <c r="A228" s="23">
        <v>258</v>
      </c>
      <c r="B228">
        <v>249</v>
      </c>
      <c r="C228">
        <v>250</v>
      </c>
      <c r="D228" t="s">
        <v>167</v>
      </c>
    </row>
    <row r="229" spans="1:26" x14ac:dyDescent="0.35">
      <c r="A229" s="23">
        <v>53</v>
      </c>
      <c r="B229">
        <v>51</v>
      </c>
      <c r="C229">
        <v>52</v>
      </c>
      <c r="D229" t="s">
        <v>164</v>
      </c>
      <c r="E229" t="s">
        <v>398</v>
      </c>
      <c r="F229">
        <v>115</v>
      </c>
      <c r="G229" t="s">
        <v>111</v>
      </c>
      <c r="H229">
        <v>116086.890625</v>
      </c>
      <c r="I229">
        <v>29777.998046875</v>
      </c>
      <c r="J229">
        <v>25.651473552744239</v>
      </c>
      <c r="K229">
        <v>4253.9997209821431</v>
      </c>
      <c r="U229">
        <v>14888.9990234375</v>
      </c>
      <c r="V229">
        <v>2126.999860491072</v>
      </c>
    </row>
    <row r="230" spans="1:26" x14ac:dyDescent="0.35">
      <c r="A230" s="23">
        <v>271</v>
      </c>
      <c r="B230">
        <v>262</v>
      </c>
      <c r="C230">
        <v>263</v>
      </c>
      <c r="D230" t="s">
        <v>408</v>
      </c>
      <c r="H230">
        <v>120776.65625</v>
      </c>
      <c r="I230">
        <v>31134.630859375</v>
      </c>
      <c r="J230">
        <v>25.778682591550059</v>
      </c>
      <c r="K230">
        <v>4447.8044084821431</v>
      </c>
      <c r="U230">
        <v>15567.3154296875</v>
      </c>
      <c r="V230">
        <v>2223.902204241072</v>
      </c>
    </row>
    <row r="231" spans="1:26" x14ac:dyDescent="0.35">
      <c r="A231" s="23">
        <v>164</v>
      </c>
      <c r="B231">
        <v>159</v>
      </c>
      <c r="C231">
        <v>160</v>
      </c>
      <c r="D231" t="s">
        <v>173</v>
      </c>
      <c r="E231" t="s">
        <v>399</v>
      </c>
      <c r="G231" t="s">
        <v>113</v>
      </c>
      <c r="H231">
        <v>120630.515625</v>
      </c>
      <c r="I231">
        <v>16505.6484375</v>
      </c>
      <c r="J231">
        <v>13.682813467208041</v>
      </c>
      <c r="K231">
        <v>2357.9497767857142</v>
      </c>
      <c r="L231" t="s">
        <v>173</v>
      </c>
      <c r="M231">
        <v>230</v>
      </c>
      <c r="O231" t="s">
        <v>26</v>
      </c>
      <c r="P231">
        <v>200</v>
      </c>
      <c r="Q231">
        <v>0</v>
      </c>
      <c r="R231">
        <v>0</v>
      </c>
      <c r="S231">
        <v>200</v>
      </c>
      <c r="T231">
        <v>1400</v>
      </c>
      <c r="U231">
        <v>8252.82421875</v>
      </c>
      <c r="V231">
        <v>1178.9748883928571</v>
      </c>
      <c r="W231">
        <v>6852.82421875</v>
      </c>
      <c r="X231">
        <v>978.97488839285711</v>
      </c>
      <c r="Y231">
        <v>15105.6484375</v>
      </c>
      <c r="Z231">
        <v>2157.9497767857142</v>
      </c>
    </row>
    <row r="232" spans="1:26" x14ac:dyDescent="0.35">
      <c r="A232" s="23">
        <v>141</v>
      </c>
      <c r="B232">
        <v>136</v>
      </c>
      <c r="C232">
        <v>137</v>
      </c>
      <c r="D232" t="s">
        <v>237</v>
      </c>
      <c r="E232" t="s">
        <v>398</v>
      </c>
      <c r="F232">
        <v>230</v>
      </c>
      <c r="G232" t="s">
        <v>216</v>
      </c>
      <c r="H232">
        <v>110306.046875</v>
      </c>
      <c r="I232">
        <v>6956.74658203125</v>
      </c>
      <c r="J232">
        <v>6.3067681048480591</v>
      </c>
      <c r="K232">
        <v>993.82094029017856</v>
      </c>
      <c r="U232">
        <v>3478.373291015625</v>
      </c>
      <c r="V232">
        <v>496.91047014508928</v>
      </c>
    </row>
    <row r="233" spans="1:26" x14ac:dyDescent="0.35">
      <c r="A233" s="23">
        <v>54</v>
      </c>
      <c r="B233">
        <v>52</v>
      </c>
      <c r="C233">
        <v>53</v>
      </c>
      <c r="D233" t="s">
        <v>135</v>
      </c>
      <c r="E233" t="s">
        <v>398</v>
      </c>
      <c r="F233">
        <v>230</v>
      </c>
      <c r="G233" t="s">
        <v>111</v>
      </c>
      <c r="H233">
        <v>91763.9921875</v>
      </c>
      <c r="I233">
        <v>16571.939453125</v>
      </c>
      <c r="J233">
        <v>18.059305243895452</v>
      </c>
      <c r="K233">
        <v>2367.419921875</v>
      </c>
      <c r="U233">
        <v>8285.9697265625</v>
      </c>
      <c r="V233">
        <v>1183.7099609375</v>
      </c>
    </row>
    <row r="234" spans="1:26" x14ac:dyDescent="0.35">
      <c r="A234" s="23">
        <v>111</v>
      </c>
      <c r="B234">
        <v>108</v>
      </c>
      <c r="C234">
        <v>109</v>
      </c>
      <c r="D234" t="s">
        <v>270</v>
      </c>
      <c r="E234" t="s">
        <v>398</v>
      </c>
      <c r="G234" t="s">
        <v>216</v>
      </c>
      <c r="H234">
        <v>64122.140625</v>
      </c>
      <c r="I234">
        <v>7145.14111328125</v>
      </c>
      <c r="J234">
        <v>11.143017128931429</v>
      </c>
      <c r="K234">
        <v>1020.734444754464</v>
      </c>
      <c r="U234">
        <v>3572.570556640625</v>
      </c>
      <c r="V234">
        <v>510.36722237723222</v>
      </c>
    </row>
    <row r="235" spans="1:26" x14ac:dyDescent="0.35">
      <c r="A235" s="23">
        <v>226</v>
      </c>
      <c r="B235">
        <v>220</v>
      </c>
      <c r="C235">
        <v>221</v>
      </c>
      <c r="D235" t="s">
        <v>34</v>
      </c>
      <c r="E235" t="s">
        <v>400</v>
      </c>
      <c r="F235">
        <v>500</v>
      </c>
      <c r="G235" t="s">
        <v>22</v>
      </c>
      <c r="H235">
        <v>77055.3359375</v>
      </c>
      <c r="I235">
        <v>5468.92919921875</v>
      </c>
      <c r="J235">
        <v>7.0974049138590836</v>
      </c>
      <c r="K235">
        <v>781.27559988839289</v>
      </c>
      <c r="U235">
        <v>2734.464599609375</v>
      </c>
      <c r="V235">
        <v>390.63779994419639</v>
      </c>
    </row>
    <row r="236" spans="1:26" x14ac:dyDescent="0.35">
      <c r="A236" s="23">
        <v>65</v>
      </c>
      <c r="B236">
        <v>62</v>
      </c>
      <c r="C236">
        <v>63</v>
      </c>
      <c r="D236" t="s">
        <v>153</v>
      </c>
      <c r="E236" t="s">
        <v>399</v>
      </c>
      <c r="G236" t="s">
        <v>111</v>
      </c>
      <c r="H236">
        <v>113803.09375</v>
      </c>
      <c r="I236">
        <v>27922.41796875</v>
      </c>
      <c r="J236">
        <v>24.535728378429958</v>
      </c>
      <c r="K236">
        <v>3988.916852678572</v>
      </c>
      <c r="U236">
        <v>13961.208984375</v>
      </c>
      <c r="V236">
        <v>1994.458426339286</v>
      </c>
    </row>
    <row r="237" spans="1:26" x14ac:dyDescent="0.35">
      <c r="A237" s="23">
        <v>2</v>
      </c>
      <c r="B237">
        <v>2</v>
      </c>
      <c r="C237">
        <v>3</v>
      </c>
      <c r="D237" t="s">
        <v>413</v>
      </c>
      <c r="E237" t="s">
        <v>400</v>
      </c>
      <c r="F237">
        <v>230</v>
      </c>
      <c r="G237" t="s">
        <v>22</v>
      </c>
      <c r="H237">
        <v>22328.65625</v>
      </c>
      <c r="I237">
        <v>468.17880249023438</v>
      </c>
      <c r="J237">
        <v>2.0967621035871091</v>
      </c>
      <c r="K237">
        <v>66.882686070033486</v>
      </c>
      <c r="U237">
        <v>234.08940124511719</v>
      </c>
      <c r="V237">
        <v>33.441343035016743</v>
      </c>
    </row>
    <row r="238" spans="1:26" x14ac:dyDescent="0.35">
      <c r="A238" s="23">
        <v>211</v>
      </c>
      <c r="B238">
        <v>206</v>
      </c>
      <c r="C238">
        <v>207</v>
      </c>
      <c r="D238" t="s">
        <v>99</v>
      </c>
      <c r="E238" t="s">
        <v>399</v>
      </c>
      <c r="G238" t="s">
        <v>46</v>
      </c>
      <c r="H238">
        <v>16119.2265625</v>
      </c>
      <c r="I238">
        <v>3082.157470703125</v>
      </c>
      <c r="J238">
        <v>19.121000990664779</v>
      </c>
      <c r="K238">
        <v>440.30821010044639</v>
      </c>
      <c r="U238">
        <v>1541.078735351562</v>
      </c>
      <c r="V238">
        <v>220.15410505022319</v>
      </c>
    </row>
    <row r="239" spans="1:26" x14ac:dyDescent="0.35">
      <c r="A239" s="23">
        <v>4</v>
      </c>
      <c r="B239">
        <v>4</v>
      </c>
      <c r="C239">
        <v>5</v>
      </c>
      <c r="D239" t="s">
        <v>276</v>
      </c>
      <c r="E239" t="s">
        <v>398</v>
      </c>
      <c r="F239">
        <v>500</v>
      </c>
      <c r="G239" t="s">
        <v>216</v>
      </c>
      <c r="H239">
        <v>115374.5234375</v>
      </c>
      <c r="I239">
        <v>8458.974609375</v>
      </c>
      <c r="J239">
        <v>7.3317525891730728</v>
      </c>
      <c r="K239">
        <v>1208.4249441964289</v>
      </c>
      <c r="U239">
        <v>4229.4873046875</v>
      </c>
      <c r="V239">
        <v>604.21247209821433</v>
      </c>
    </row>
    <row r="240" spans="1:26" x14ac:dyDescent="0.35">
      <c r="A240" s="23">
        <v>55</v>
      </c>
      <c r="B240">
        <v>53</v>
      </c>
      <c r="C240">
        <v>54</v>
      </c>
      <c r="D240" t="s">
        <v>125</v>
      </c>
      <c r="E240" t="s">
        <v>401</v>
      </c>
      <c r="F240">
        <v>115</v>
      </c>
      <c r="G240" t="s">
        <v>111</v>
      </c>
      <c r="H240">
        <v>31773.587890625</v>
      </c>
      <c r="I240">
        <v>1313.84814453125</v>
      </c>
      <c r="J240">
        <v>4.1350323704516523</v>
      </c>
      <c r="K240">
        <v>187.69259207589289</v>
      </c>
      <c r="U240">
        <v>656.924072265625</v>
      </c>
      <c r="V240">
        <v>93.846296037946431</v>
      </c>
    </row>
    <row r="241" spans="1:26" x14ac:dyDescent="0.35">
      <c r="A241" s="23">
        <v>135</v>
      </c>
      <c r="B241">
        <v>131</v>
      </c>
      <c r="C241">
        <v>132</v>
      </c>
      <c r="D241" t="s">
        <v>48</v>
      </c>
      <c r="E241" t="s">
        <v>400</v>
      </c>
      <c r="F241">
        <v>230</v>
      </c>
      <c r="G241" t="s">
        <v>46</v>
      </c>
      <c r="H241">
        <v>14107.5908203125</v>
      </c>
      <c r="I241">
        <v>1051.264770507812</v>
      </c>
      <c r="J241">
        <v>7.4517668104902253</v>
      </c>
      <c r="K241">
        <v>150.18068150111611</v>
      </c>
      <c r="U241">
        <v>525.63238525390602</v>
      </c>
      <c r="V241">
        <v>75.090340750557999</v>
      </c>
    </row>
    <row r="242" spans="1:26" x14ac:dyDescent="0.35">
      <c r="A242" s="23">
        <v>56</v>
      </c>
      <c r="B242">
        <v>54</v>
      </c>
      <c r="C242">
        <v>55</v>
      </c>
      <c r="D242" t="s">
        <v>144</v>
      </c>
      <c r="E242" t="s">
        <v>398</v>
      </c>
      <c r="F242">
        <v>115</v>
      </c>
      <c r="G242" t="s">
        <v>111</v>
      </c>
      <c r="H242">
        <v>109385.65625</v>
      </c>
      <c r="I242">
        <v>28695.0859375</v>
      </c>
      <c r="J242">
        <v>26.232951303887251</v>
      </c>
      <c r="K242">
        <v>4099.2979910714284</v>
      </c>
      <c r="U242">
        <v>14347.54296875</v>
      </c>
      <c r="V242">
        <v>2049.6489955357142</v>
      </c>
    </row>
    <row r="243" spans="1:26" x14ac:dyDescent="0.35">
      <c r="A243" s="23">
        <v>145</v>
      </c>
      <c r="B243">
        <v>140</v>
      </c>
      <c r="C243">
        <v>141</v>
      </c>
      <c r="D243" t="s">
        <v>157</v>
      </c>
      <c r="E243" t="s">
        <v>398</v>
      </c>
      <c r="G243" t="s">
        <v>111</v>
      </c>
      <c r="H243">
        <v>145427.046875</v>
      </c>
      <c r="I243">
        <v>54336.71875</v>
      </c>
      <c r="J243">
        <v>37.363557823397493</v>
      </c>
      <c r="K243">
        <v>7762.3883928571431</v>
      </c>
      <c r="U243">
        <v>27168.359375</v>
      </c>
      <c r="V243">
        <v>3881.194196428572</v>
      </c>
    </row>
    <row r="244" spans="1:26" x14ac:dyDescent="0.35">
      <c r="A244" s="23">
        <v>0</v>
      </c>
      <c r="B244">
        <v>0</v>
      </c>
      <c r="C244">
        <v>1</v>
      </c>
      <c r="D244" t="s">
        <v>224</v>
      </c>
      <c r="E244" t="s">
        <v>398</v>
      </c>
      <c r="F244">
        <v>500</v>
      </c>
      <c r="G244" t="s">
        <v>216</v>
      </c>
      <c r="H244">
        <v>121639.015625</v>
      </c>
      <c r="I244">
        <v>1735.434448242188</v>
      </c>
      <c r="J244">
        <v>1.426708724437844</v>
      </c>
      <c r="K244">
        <v>247.91920689174111</v>
      </c>
      <c r="L244" t="s">
        <v>224</v>
      </c>
      <c r="M244">
        <v>500</v>
      </c>
      <c r="O244" t="s">
        <v>26</v>
      </c>
      <c r="P244">
        <v>410</v>
      </c>
      <c r="Q244">
        <v>0</v>
      </c>
      <c r="R244">
        <v>0</v>
      </c>
      <c r="S244">
        <v>410</v>
      </c>
      <c r="T244">
        <v>2870</v>
      </c>
      <c r="U244">
        <v>867.71722412109398</v>
      </c>
      <c r="V244">
        <v>123.9596034458706</v>
      </c>
      <c r="W244">
        <v>-2002.282775878906</v>
      </c>
      <c r="X244">
        <v>-286.04039655412942</v>
      </c>
      <c r="Y244">
        <v>-1134.565551757812</v>
      </c>
      <c r="Z244">
        <v>-162.08079310825889</v>
      </c>
    </row>
    <row r="245" spans="1:26" x14ac:dyDescent="0.35">
      <c r="A245" s="23">
        <v>214</v>
      </c>
      <c r="B245">
        <v>209</v>
      </c>
      <c r="C245">
        <v>210</v>
      </c>
      <c r="D245" t="s">
        <v>136</v>
      </c>
      <c r="E245" t="s">
        <v>398</v>
      </c>
      <c r="F245">
        <v>70</v>
      </c>
      <c r="G245" t="s">
        <v>111</v>
      </c>
      <c r="H245">
        <v>108800.5703125</v>
      </c>
      <c r="I245">
        <v>13087.4814453125</v>
      </c>
      <c r="J245">
        <v>12.02887209848466</v>
      </c>
      <c r="K245">
        <v>1869.640206473214</v>
      </c>
      <c r="U245">
        <v>6543.74072265625</v>
      </c>
      <c r="V245">
        <v>934.82010323660711</v>
      </c>
    </row>
    <row r="246" spans="1:26" x14ac:dyDescent="0.35">
      <c r="A246" s="23">
        <v>184</v>
      </c>
      <c r="B246">
        <v>179</v>
      </c>
      <c r="C246">
        <v>180</v>
      </c>
      <c r="D246" t="s">
        <v>275</v>
      </c>
      <c r="E246" t="s">
        <v>398</v>
      </c>
      <c r="G246" t="s">
        <v>216</v>
      </c>
      <c r="H246">
        <v>112209.1640625</v>
      </c>
      <c r="I246">
        <v>10552.478515625</v>
      </c>
      <c r="J246">
        <v>9.4042929593052804</v>
      </c>
      <c r="K246">
        <v>1507.4969308035711</v>
      </c>
      <c r="U246">
        <v>5276.2392578125</v>
      </c>
      <c r="V246">
        <v>753.74846540178567</v>
      </c>
    </row>
    <row r="247" spans="1:26" x14ac:dyDescent="0.35">
      <c r="A247" s="23">
        <v>109</v>
      </c>
      <c r="B247">
        <v>106</v>
      </c>
      <c r="C247">
        <v>107</v>
      </c>
      <c r="D247" t="s">
        <v>51</v>
      </c>
      <c r="E247" t="s">
        <v>400</v>
      </c>
      <c r="F247">
        <v>138</v>
      </c>
      <c r="G247" t="s">
        <v>46</v>
      </c>
      <c r="H247">
        <v>14211.0166015625</v>
      </c>
      <c r="I247">
        <v>1255.378540039062</v>
      </c>
      <c r="J247">
        <v>8.8338405002006244</v>
      </c>
      <c r="K247">
        <v>179.33979143415181</v>
      </c>
      <c r="U247">
        <v>627.68927001953102</v>
      </c>
      <c r="V247">
        <v>89.66989571707586</v>
      </c>
    </row>
    <row r="248" spans="1:26" x14ac:dyDescent="0.35">
      <c r="A248" s="23">
        <v>244</v>
      </c>
      <c r="B248">
        <v>235</v>
      </c>
      <c r="C248">
        <v>236</v>
      </c>
      <c r="D248" t="s">
        <v>190</v>
      </c>
      <c r="E248" t="s">
        <v>398</v>
      </c>
      <c r="F248">
        <v>230</v>
      </c>
      <c r="G248" t="s">
        <v>111</v>
      </c>
      <c r="H248">
        <v>176922.8125</v>
      </c>
      <c r="I248">
        <v>66438.3984375</v>
      </c>
      <c r="J248">
        <v>37.552194371486152</v>
      </c>
      <c r="K248">
        <v>9491.1997767857138</v>
      </c>
      <c r="L248" t="s">
        <v>190</v>
      </c>
      <c r="M248">
        <v>230</v>
      </c>
      <c r="O248" t="s">
        <v>26</v>
      </c>
      <c r="P248">
        <v>1100</v>
      </c>
      <c r="Q248">
        <v>0</v>
      </c>
      <c r="R248">
        <v>400</v>
      </c>
      <c r="S248">
        <v>700</v>
      </c>
      <c r="T248">
        <v>7700</v>
      </c>
      <c r="U248">
        <v>33219.19921875</v>
      </c>
      <c r="V248">
        <v>4745.5998883928569</v>
      </c>
      <c r="W248">
        <v>25519.19921875</v>
      </c>
      <c r="X248">
        <v>3645.5998883928569</v>
      </c>
      <c r="Y248">
        <v>58738.3984375</v>
      </c>
      <c r="Z248">
        <v>8391.1997767857138</v>
      </c>
    </row>
    <row r="249" spans="1:26" x14ac:dyDescent="0.35">
      <c r="A249" s="23">
        <v>246</v>
      </c>
      <c r="B249">
        <v>237</v>
      </c>
      <c r="C249">
        <v>238</v>
      </c>
      <c r="D249" t="s">
        <v>172</v>
      </c>
      <c r="L249" t="s">
        <v>172</v>
      </c>
      <c r="M249">
        <v>230</v>
      </c>
      <c r="O249" t="s">
        <v>26</v>
      </c>
      <c r="P249">
        <v>1756</v>
      </c>
      <c r="Q249">
        <v>0</v>
      </c>
      <c r="R249">
        <v>260</v>
      </c>
      <c r="S249">
        <v>1496</v>
      </c>
      <c r="T249">
        <v>12292</v>
      </c>
    </row>
    <row r="250" spans="1:26" x14ac:dyDescent="0.35">
      <c r="A250" s="23">
        <v>99</v>
      </c>
      <c r="B250">
        <v>96</v>
      </c>
      <c r="C250">
        <v>97</v>
      </c>
      <c r="D250" t="s">
        <v>247</v>
      </c>
      <c r="E250" t="s">
        <v>398</v>
      </c>
      <c r="F250">
        <v>230</v>
      </c>
      <c r="G250" t="s">
        <v>216</v>
      </c>
      <c r="H250">
        <v>78638.1171875</v>
      </c>
      <c r="I250">
        <v>5727.35009765625</v>
      </c>
      <c r="J250">
        <v>7.2831729732291279</v>
      </c>
      <c r="K250">
        <v>818.19287109375</v>
      </c>
      <c r="U250">
        <v>2863.675048828125</v>
      </c>
      <c r="V250">
        <v>409.096435546875</v>
      </c>
    </row>
    <row r="251" spans="1:26" x14ac:dyDescent="0.35">
      <c r="A251" s="23">
        <v>57</v>
      </c>
      <c r="B251">
        <v>55</v>
      </c>
      <c r="C251">
        <v>56</v>
      </c>
      <c r="D251" t="s">
        <v>137</v>
      </c>
      <c r="E251" t="s">
        <v>398</v>
      </c>
      <c r="F251">
        <v>115</v>
      </c>
      <c r="G251" t="s">
        <v>111</v>
      </c>
      <c r="H251">
        <v>146129.28125</v>
      </c>
      <c r="I251">
        <v>14057.4326171875</v>
      </c>
      <c r="J251">
        <v>9.6198602339922896</v>
      </c>
      <c r="K251">
        <v>2008.204659598214</v>
      </c>
      <c r="U251">
        <v>7028.71630859375</v>
      </c>
      <c r="V251">
        <v>1004.102329799107</v>
      </c>
    </row>
    <row r="252" spans="1:26" x14ac:dyDescent="0.35">
      <c r="A252" s="23">
        <v>166</v>
      </c>
      <c r="B252">
        <v>161</v>
      </c>
      <c r="C252">
        <v>162</v>
      </c>
      <c r="D252" t="s">
        <v>231</v>
      </c>
      <c r="E252" t="s">
        <v>398</v>
      </c>
      <c r="F252">
        <v>115</v>
      </c>
      <c r="G252" t="s">
        <v>216</v>
      </c>
      <c r="H252">
        <v>88904.15625</v>
      </c>
      <c r="I252">
        <v>3599.117919921875</v>
      </c>
      <c r="J252">
        <v>4.048312330641882</v>
      </c>
      <c r="K252">
        <v>514.15970284598211</v>
      </c>
      <c r="U252">
        <v>1799.558959960938</v>
      </c>
      <c r="V252">
        <v>257.07985142299111</v>
      </c>
    </row>
    <row r="253" spans="1:26" x14ac:dyDescent="0.35">
      <c r="A253" s="23">
        <v>154</v>
      </c>
      <c r="B253">
        <v>149</v>
      </c>
      <c r="C253">
        <v>150</v>
      </c>
      <c r="D253" t="s">
        <v>251</v>
      </c>
      <c r="E253" t="s">
        <v>398</v>
      </c>
      <c r="G253" t="s">
        <v>216</v>
      </c>
      <c r="H253">
        <v>114528.3671875</v>
      </c>
      <c r="I253">
        <v>14233.888671875</v>
      </c>
      <c r="J253">
        <v>12.428264735995061</v>
      </c>
      <c r="K253">
        <v>2033.412667410714</v>
      </c>
      <c r="L253" t="s">
        <v>251</v>
      </c>
      <c r="M253">
        <v>115</v>
      </c>
      <c r="O253" t="s">
        <v>26</v>
      </c>
      <c r="P253">
        <v>25</v>
      </c>
      <c r="Q253">
        <v>0</v>
      </c>
      <c r="R253">
        <v>20</v>
      </c>
      <c r="S253">
        <v>5</v>
      </c>
      <c r="T253">
        <v>175</v>
      </c>
      <c r="U253">
        <v>7116.9443359375</v>
      </c>
      <c r="V253">
        <v>1016.706333705357</v>
      </c>
      <c r="W253">
        <v>6941.9443359375</v>
      </c>
      <c r="X253">
        <v>991.70633370535711</v>
      </c>
      <c r="Y253">
        <v>14058.888671875</v>
      </c>
      <c r="Z253">
        <v>2008.412667410714</v>
      </c>
    </row>
    <row r="254" spans="1:26" x14ac:dyDescent="0.35">
      <c r="A254" s="23">
        <v>114</v>
      </c>
      <c r="B254">
        <v>111</v>
      </c>
      <c r="C254">
        <v>112</v>
      </c>
      <c r="D254" t="s">
        <v>60</v>
      </c>
      <c r="E254" t="s">
        <v>399</v>
      </c>
      <c r="F254">
        <v>500</v>
      </c>
      <c r="G254" t="s">
        <v>53</v>
      </c>
      <c r="H254">
        <v>46131.65234375</v>
      </c>
      <c r="I254">
        <v>18488.27734375</v>
      </c>
      <c r="J254">
        <v>40.077206005942742</v>
      </c>
      <c r="K254">
        <v>2641.182477678572</v>
      </c>
      <c r="U254">
        <v>9244.138671875</v>
      </c>
      <c r="V254">
        <v>1320.591238839286</v>
      </c>
    </row>
    <row r="255" spans="1:26" x14ac:dyDescent="0.35">
      <c r="A255" s="23">
        <v>259</v>
      </c>
      <c r="B255">
        <v>250</v>
      </c>
      <c r="C255">
        <v>251</v>
      </c>
      <c r="D255" t="s">
        <v>188</v>
      </c>
      <c r="H255">
        <v>2871.62890625</v>
      </c>
      <c r="L255" t="s">
        <v>188</v>
      </c>
      <c r="M255">
        <v>138</v>
      </c>
      <c r="O255" t="s">
        <v>26</v>
      </c>
      <c r="P255">
        <v>50</v>
      </c>
      <c r="Q255">
        <v>0</v>
      </c>
      <c r="R255">
        <v>0</v>
      </c>
      <c r="S255">
        <v>50</v>
      </c>
      <c r="T255">
        <v>350</v>
      </c>
    </row>
    <row r="256" spans="1:26" x14ac:dyDescent="0.35">
      <c r="A256" s="23">
        <v>165</v>
      </c>
      <c r="B256">
        <v>160</v>
      </c>
      <c r="C256">
        <v>161</v>
      </c>
      <c r="D256" t="s">
        <v>166</v>
      </c>
      <c r="E256" t="s">
        <v>399</v>
      </c>
      <c r="G256" t="s">
        <v>113</v>
      </c>
      <c r="H256">
        <v>184020.6875</v>
      </c>
      <c r="I256">
        <v>86978.046875</v>
      </c>
      <c r="J256">
        <v>47.265363507024183</v>
      </c>
      <c r="K256">
        <v>12425.435267857139</v>
      </c>
      <c r="L256" t="s">
        <v>166</v>
      </c>
      <c r="M256">
        <v>230</v>
      </c>
      <c r="O256" t="s">
        <v>26</v>
      </c>
      <c r="P256">
        <v>805.3</v>
      </c>
      <c r="Q256">
        <v>56</v>
      </c>
      <c r="R256">
        <v>350</v>
      </c>
      <c r="S256">
        <v>399.3</v>
      </c>
      <c r="T256">
        <v>5637.0999999999995</v>
      </c>
      <c r="U256">
        <v>43489.0234375</v>
      </c>
      <c r="V256">
        <v>6212.7176339285716</v>
      </c>
      <c r="W256">
        <v>37851.923437500001</v>
      </c>
      <c r="X256">
        <v>5407.4176339285714</v>
      </c>
      <c r="Y256">
        <v>81340.946874999994</v>
      </c>
      <c r="Z256">
        <v>11620.13526785714</v>
      </c>
    </row>
    <row r="257" spans="1:26" x14ac:dyDescent="0.35">
      <c r="A257" s="23">
        <v>125</v>
      </c>
      <c r="B257">
        <v>121</v>
      </c>
      <c r="C257">
        <v>122</v>
      </c>
      <c r="D257" t="s">
        <v>107</v>
      </c>
      <c r="E257" t="s">
        <v>399</v>
      </c>
      <c r="G257" t="s">
        <v>102</v>
      </c>
      <c r="H257">
        <v>62202.3828125</v>
      </c>
      <c r="I257">
        <v>19385.283203125</v>
      </c>
      <c r="J257">
        <v>31.16485627497439</v>
      </c>
      <c r="K257">
        <v>2769.326171875</v>
      </c>
      <c r="L257" t="s">
        <v>107</v>
      </c>
      <c r="M257">
        <v>230</v>
      </c>
      <c r="O257" t="s">
        <v>26</v>
      </c>
      <c r="P257">
        <v>100</v>
      </c>
      <c r="Q257">
        <v>100</v>
      </c>
      <c r="R257">
        <v>0</v>
      </c>
      <c r="S257">
        <v>0</v>
      </c>
      <c r="T257">
        <v>700</v>
      </c>
      <c r="U257">
        <v>9692.6416015625</v>
      </c>
      <c r="V257">
        <v>1384.6630859375</v>
      </c>
      <c r="W257">
        <v>8992.6416015625</v>
      </c>
      <c r="X257">
        <v>1284.6630859375</v>
      </c>
      <c r="Y257">
        <v>18685.283203125</v>
      </c>
      <c r="Z257">
        <v>2669.326171875</v>
      </c>
    </row>
    <row r="258" spans="1:26" x14ac:dyDescent="0.35">
      <c r="A258" s="23">
        <v>219</v>
      </c>
      <c r="B258">
        <v>214</v>
      </c>
      <c r="C258">
        <v>215</v>
      </c>
      <c r="D258" t="s">
        <v>56</v>
      </c>
      <c r="E258" t="s">
        <v>399</v>
      </c>
      <c r="F258">
        <v>230</v>
      </c>
      <c r="G258" t="s">
        <v>46</v>
      </c>
      <c r="H258">
        <v>13342.6328125</v>
      </c>
      <c r="I258">
        <v>635.9593505859375</v>
      </c>
      <c r="J258">
        <v>4.7663707719674422</v>
      </c>
      <c r="K258">
        <v>90.851335797991069</v>
      </c>
      <c r="U258">
        <v>317.97967529296881</v>
      </c>
      <c r="V258">
        <v>45.425667898995528</v>
      </c>
    </row>
    <row r="259" spans="1:26" x14ac:dyDescent="0.35">
      <c r="A259" s="23">
        <v>199</v>
      </c>
      <c r="B259">
        <v>194</v>
      </c>
      <c r="C259">
        <v>195</v>
      </c>
      <c r="D259" t="s">
        <v>229</v>
      </c>
      <c r="E259" t="s">
        <v>398</v>
      </c>
      <c r="F259">
        <v>115</v>
      </c>
      <c r="G259" t="s">
        <v>216</v>
      </c>
      <c r="H259">
        <v>117862.8046875</v>
      </c>
      <c r="I259">
        <v>14190.3447265625</v>
      </c>
      <c r="J259">
        <v>12.0397141101356</v>
      </c>
      <c r="K259">
        <v>2027.1921037946429</v>
      </c>
      <c r="U259">
        <v>7095.17236328125</v>
      </c>
      <c r="V259">
        <v>1013.596051897321</v>
      </c>
    </row>
    <row r="260" spans="1:26" x14ac:dyDescent="0.35">
      <c r="A260" s="23">
        <v>107</v>
      </c>
      <c r="B260">
        <v>104</v>
      </c>
      <c r="C260">
        <v>105</v>
      </c>
      <c r="D260" t="s">
        <v>66</v>
      </c>
      <c r="E260" t="s">
        <v>399</v>
      </c>
      <c r="G260" t="s">
        <v>46</v>
      </c>
      <c r="H260">
        <v>5123.24853515625</v>
      </c>
      <c r="I260">
        <v>403.81451416015619</v>
      </c>
      <c r="J260">
        <v>7.8820012612923263</v>
      </c>
      <c r="K260">
        <v>57.687787737165181</v>
      </c>
      <c r="U260">
        <v>201.9072570800781</v>
      </c>
      <c r="V260">
        <v>28.84389386858259</v>
      </c>
    </row>
    <row r="261" spans="1:26" x14ac:dyDescent="0.35">
      <c r="A261" s="23">
        <v>89</v>
      </c>
      <c r="B261">
        <v>86</v>
      </c>
      <c r="C261">
        <v>87</v>
      </c>
      <c r="D261" t="s">
        <v>106</v>
      </c>
      <c r="E261" t="s">
        <v>399</v>
      </c>
      <c r="F261">
        <v>500</v>
      </c>
      <c r="G261" t="s">
        <v>46</v>
      </c>
      <c r="H261">
        <v>80084.484375</v>
      </c>
      <c r="I261">
        <v>23870.140625</v>
      </c>
      <c r="J261">
        <v>29.806198805285121</v>
      </c>
      <c r="K261">
        <v>3410.0200892857142</v>
      </c>
      <c r="L261" t="s">
        <v>106</v>
      </c>
      <c r="M261">
        <v>230</v>
      </c>
      <c r="O261" t="s">
        <v>26</v>
      </c>
      <c r="P261">
        <v>1151</v>
      </c>
      <c r="Q261">
        <v>0</v>
      </c>
      <c r="R261">
        <v>0</v>
      </c>
      <c r="S261">
        <v>1151</v>
      </c>
      <c r="T261">
        <v>8057</v>
      </c>
      <c r="U261">
        <v>11935.0703125</v>
      </c>
      <c r="V261">
        <v>1705.0100446428571</v>
      </c>
      <c r="W261">
        <v>3878.0703125</v>
      </c>
      <c r="X261">
        <v>554.01004464285711</v>
      </c>
      <c r="Y261">
        <v>15813.140625</v>
      </c>
      <c r="Z261">
        <v>2259.0200892857142</v>
      </c>
    </row>
    <row r="262" spans="1:26" x14ac:dyDescent="0.35">
      <c r="A262" s="23">
        <v>126</v>
      </c>
      <c r="B262">
        <v>122</v>
      </c>
      <c r="C262">
        <v>123</v>
      </c>
      <c r="D262" t="s">
        <v>88</v>
      </c>
      <c r="E262" t="s">
        <v>399</v>
      </c>
      <c r="G262" t="s">
        <v>53</v>
      </c>
      <c r="H262">
        <v>14058.7734375</v>
      </c>
      <c r="I262">
        <v>410.46490478515619</v>
      </c>
      <c r="J262">
        <v>2.9196352484797359</v>
      </c>
      <c r="K262">
        <v>58.637843540736597</v>
      </c>
      <c r="U262">
        <v>205.2324523925781</v>
      </c>
      <c r="V262">
        <v>29.318921770368298</v>
      </c>
    </row>
    <row r="263" spans="1:26" x14ac:dyDescent="0.35">
      <c r="A263" s="23">
        <v>260</v>
      </c>
      <c r="B263">
        <v>251</v>
      </c>
      <c r="C263">
        <v>252</v>
      </c>
      <c r="D263" t="s">
        <v>183</v>
      </c>
      <c r="L263" t="s">
        <v>183</v>
      </c>
      <c r="M263">
        <v>138</v>
      </c>
      <c r="O263" t="s">
        <v>26</v>
      </c>
      <c r="P263">
        <v>200</v>
      </c>
      <c r="Q263">
        <v>0</v>
      </c>
      <c r="R263">
        <v>0</v>
      </c>
      <c r="S263">
        <v>200</v>
      </c>
      <c r="T263">
        <v>1400</v>
      </c>
    </row>
    <row r="264" spans="1:26" x14ac:dyDescent="0.35">
      <c r="A264" s="23">
        <v>30</v>
      </c>
      <c r="B264">
        <v>30</v>
      </c>
      <c r="C264">
        <v>31</v>
      </c>
      <c r="D264" t="s">
        <v>195</v>
      </c>
      <c r="E264" t="s">
        <v>398</v>
      </c>
      <c r="F264">
        <v>115</v>
      </c>
      <c r="G264" t="s">
        <v>111</v>
      </c>
      <c r="H264">
        <v>141783.234375</v>
      </c>
      <c r="I264">
        <v>35040.5</v>
      </c>
      <c r="J264">
        <v>24.714135034698099</v>
      </c>
      <c r="K264">
        <v>5005.7857142857147</v>
      </c>
      <c r="U264">
        <v>17520.25</v>
      </c>
      <c r="V264">
        <v>2502.8928571428569</v>
      </c>
    </row>
    <row r="265" spans="1:26" x14ac:dyDescent="0.35">
      <c r="A265" s="23">
        <v>194</v>
      </c>
      <c r="B265">
        <v>189</v>
      </c>
      <c r="C265">
        <v>190</v>
      </c>
      <c r="D265" t="s">
        <v>86</v>
      </c>
      <c r="E265" t="s">
        <v>399</v>
      </c>
      <c r="G265" t="s">
        <v>46</v>
      </c>
      <c r="H265">
        <v>4022.1865234375</v>
      </c>
      <c r="I265">
        <v>739.77777099609375</v>
      </c>
      <c r="J265">
        <v>18.39242826471046</v>
      </c>
      <c r="K265">
        <v>105.68253871372769</v>
      </c>
      <c r="U265">
        <v>369.88888549804688</v>
      </c>
      <c r="V265">
        <v>52.84126935686384</v>
      </c>
    </row>
    <row r="266" spans="1:26" x14ac:dyDescent="0.35">
      <c r="A266" s="23">
        <v>3</v>
      </c>
      <c r="B266">
        <v>3</v>
      </c>
      <c r="C266">
        <v>4</v>
      </c>
      <c r="D266" t="s">
        <v>414</v>
      </c>
      <c r="E266" t="s">
        <v>401</v>
      </c>
      <c r="F266">
        <v>230</v>
      </c>
      <c r="G266" t="s">
        <v>111</v>
      </c>
      <c r="H266">
        <v>141659.03125</v>
      </c>
      <c r="I266">
        <v>25774.111328125</v>
      </c>
      <c r="J266">
        <v>18.194470977737261</v>
      </c>
      <c r="K266">
        <v>3682.0159040178569</v>
      </c>
      <c r="U266">
        <v>12887.0556640625</v>
      </c>
      <c r="V266">
        <v>1841.0079520089289</v>
      </c>
    </row>
    <row r="267" spans="1:26" x14ac:dyDescent="0.35">
      <c r="A267" s="23">
        <v>31</v>
      </c>
      <c r="B267">
        <v>31</v>
      </c>
      <c r="C267">
        <v>32</v>
      </c>
      <c r="D267" t="s">
        <v>202</v>
      </c>
      <c r="E267" t="s">
        <v>398</v>
      </c>
      <c r="F267">
        <v>115</v>
      </c>
      <c r="G267" t="s">
        <v>111</v>
      </c>
      <c r="H267">
        <v>91470.765625</v>
      </c>
      <c r="I267">
        <v>26616.15234375</v>
      </c>
      <c r="J267">
        <v>29.097987932961509</v>
      </c>
      <c r="K267">
        <v>3802.307477678572</v>
      </c>
      <c r="U267">
        <v>13308.076171875</v>
      </c>
      <c r="V267">
        <v>1901.153738839286</v>
      </c>
    </row>
    <row r="268" spans="1:26" x14ac:dyDescent="0.35">
      <c r="A268" s="23">
        <v>212</v>
      </c>
      <c r="B268">
        <v>207</v>
      </c>
      <c r="C268">
        <v>208</v>
      </c>
      <c r="D268" t="s">
        <v>222</v>
      </c>
      <c r="E268" t="s">
        <v>398</v>
      </c>
      <c r="F268">
        <v>115</v>
      </c>
      <c r="G268" t="s">
        <v>111</v>
      </c>
      <c r="H268">
        <v>149434.859375</v>
      </c>
      <c r="I268">
        <v>3695.69091796875</v>
      </c>
      <c r="J268">
        <v>2.473111651073717</v>
      </c>
      <c r="K268">
        <v>527.95584542410711</v>
      </c>
      <c r="L268" t="s">
        <v>222</v>
      </c>
      <c r="M268">
        <v>230</v>
      </c>
      <c r="O268" t="s">
        <v>26</v>
      </c>
      <c r="P268">
        <v>250</v>
      </c>
      <c r="Q268">
        <v>0</v>
      </c>
      <c r="R268">
        <v>240.32</v>
      </c>
      <c r="S268">
        <v>9.6800000000000139</v>
      </c>
      <c r="T268">
        <v>1750</v>
      </c>
      <c r="U268">
        <v>1847.845458984375</v>
      </c>
      <c r="V268">
        <v>263.97792271205361</v>
      </c>
      <c r="W268">
        <v>97.845458984374773</v>
      </c>
      <c r="X268">
        <v>13.977922712053539</v>
      </c>
      <c r="Y268">
        <v>1945.69091796875</v>
      </c>
      <c r="Z268">
        <v>277.95584542410711</v>
      </c>
    </row>
    <row r="269" spans="1:26" x14ac:dyDescent="0.35">
      <c r="A269" s="23">
        <v>58</v>
      </c>
      <c r="B269">
        <v>56</v>
      </c>
      <c r="C269">
        <v>57</v>
      </c>
      <c r="D269" t="s">
        <v>140</v>
      </c>
      <c r="E269" t="s">
        <v>398</v>
      </c>
      <c r="G269" t="s">
        <v>111</v>
      </c>
      <c r="H269">
        <v>86153.7890625</v>
      </c>
      <c r="I269">
        <v>15350.7294921875</v>
      </c>
      <c r="J269">
        <v>17.81782282500815</v>
      </c>
      <c r="K269">
        <v>2192.9613560267858</v>
      </c>
      <c r="U269">
        <v>7675.36474609375</v>
      </c>
      <c r="V269">
        <v>1096.4806780133929</v>
      </c>
    </row>
    <row r="270" spans="1:26" x14ac:dyDescent="0.35">
      <c r="A270" s="23">
        <v>59</v>
      </c>
      <c r="B270">
        <v>57</v>
      </c>
      <c r="C270">
        <v>58</v>
      </c>
      <c r="D270" t="s">
        <v>123</v>
      </c>
      <c r="E270" t="s">
        <v>398</v>
      </c>
      <c r="F270">
        <v>230</v>
      </c>
      <c r="G270" t="s">
        <v>111</v>
      </c>
      <c r="H270">
        <v>167591.140625</v>
      </c>
      <c r="I270">
        <v>17079.9765625</v>
      </c>
      <c r="J270">
        <v>10.191455526111589</v>
      </c>
      <c r="K270">
        <v>2439.9966517857142</v>
      </c>
      <c r="L270" t="s">
        <v>123</v>
      </c>
      <c r="M270">
        <v>115</v>
      </c>
      <c r="O270" t="s">
        <v>26</v>
      </c>
      <c r="P270">
        <v>175.321</v>
      </c>
      <c r="Q270">
        <v>0</v>
      </c>
      <c r="R270">
        <v>170</v>
      </c>
      <c r="S270">
        <v>5.3209999999999997</v>
      </c>
      <c r="T270">
        <v>1227.2470000000001</v>
      </c>
      <c r="U270">
        <v>8539.98828125</v>
      </c>
      <c r="V270">
        <v>1219.9983258928571</v>
      </c>
      <c r="W270">
        <v>7312.7412812499997</v>
      </c>
      <c r="X270">
        <v>1044.677325892857</v>
      </c>
      <c r="Y270">
        <v>15852.729562500001</v>
      </c>
      <c r="Z270">
        <v>2264.6756517857139</v>
      </c>
    </row>
    <row r="271" spans="1:26" x14ac:dyDescent="0.35">
      <c r="A271" s="23">
        <v>60</v>
      </c>
      <c r="B271">
        <v>57</v>
      </c>
      <c r="C271">
        <v>58</v>
      </c>
      <c r="D271" t="s">
        <v>123</v>
      </c>
      <c r="E271" t="s">
        <v>398</v>
      </c>
      <c r="F271">
        <v>230</v>
      </c>
      <c r="G271" t="s">
        <v>111</v>
      </c>
      <c r="H271">
        <v>167591.140625</v>
      </c>
      <c r="I271">
        <v>17079.9765625</v>
      </c>
      <c r="J271">
        <v>10.191455526111589</v>
      </c>
      <c r="K271">
        <v>2439.9966517857142</v>
      </c>
      <c r="L271" t="s">
        <v>123</v>
      </c>
      <c r="M271">
        <v>230</v>
      </c>
      <c r="O271" t="s">
        <v>26</v>
      </c>
      <c r="P271">
        <v>490</v>
      </c>
      <c r="Q271">
        <v>0</v>
      </c>
      <c r="R271">
        <v>200</v>
      </c>
      <c r="S271">
        <v>290</v>
      </c>
      <c r="T271">
        <v>3430</v>
      </c>
      <c r="U271">
        <v>8539.98828125</v>
      </c>
      <c r="V271">
        <v>1219.9983258928571</v>
      </c>
      <c r="W271">
        <v>5109.98828125</v>
      </c>
      <c r="X271">
        <v>729.99832589285711</v>
      </c>
      <c r="Y271">
        <v>13649.9765625</v>
      </c>
      <c r="Z271">
        <v>1949.996651785714</v>
      </c>
    </row>
    <row r="272" spans="1:26" x14ac:dyDescent="0.35">
      <c r="A272" s="23">
        <v>224</v>
      </c>
      <c r="B272">
        <v>218</v>
      </c>
      <c r="C272">
        <v>219</v>
      </c>
      <c r="D272" t="s">
        <v>116</v>
      </c>
      <c r="E272" t="s">
        <v>399</v>
      </c>
      <c r="F272">
        <v>500</v>
      </c>
      <c r="G272" t="s">
        <v>113</v>
      </c>
      <c r="H272">
        <v>151656.65625</v>
      </c>
      <c r="I272">
        <v>59485.48046875</v>
      </c>
      <c r="J272">
        <v>39.223784791015397</v>
      </c>
      <c r="K272">
        <v>8497.92578125</v>
      </c>
      <c r="L272" t="s">
        <v>116</v>
      </c>
      <c r="M272">
        <v>230</v>
      </c>
      <c r="O272" t="s">
        <v>26</v>
      </c>
      <c r="P272">
        <v>1704.825</v>
      </c>
      <c r="Q272">
        <v>323.60000000000008</v>
      </c>
      <c r="R272">
        <v>657.59999999999991</v>
      </c>
      <c r="S272">
        <v>723.62499999999989</v>
      </c>
      <c r="T272">
        <v>11933.775</v>
      </c>
      <c r="U272">
        <v>29742.740234375</v>
      </c>
      <c r="V272">
        <v>4248.962890625</v>
      </c>
      <c r="W272">
        <v>17808.965234374999</v>
      </c>
      <c r="X272">
        <v>2544.1378906250002</v>
      </c>
      <c r="Y272">
        <v>47551.705468749999</v>
      </c>
      <c r="Z272">
        <v>6793.1007812500002</v>
      </c>
    </row>
    <row r="273" spans="1:26" x14ac:dyDescent="0.35">
      <c r="A273" s="23">
        <v>1</v>
      </c>
      <c r="B273">
        <v>1</v>
      </c>
      <c r="C273">
        <v>2</v>
      </c>
      <c r="D273" t="s">
        <v>412</v>
      </c>
      <c r="E273" t="s">
        <v>398</v>
      </c>
      <c r="F273">
        <v>230</v>
      </c>
      <c r="G273" t="s">
        <v>111</v>
      </c>
      <c r="H273">
        <v>136814.296875</v>
      </c>
      <c r="I273">
        <v>12080.5244140625</v>
      </c>
      <c r="J273">
        <v>8.8298698966379501</v>
      </c>
      <c r="K273">
        <v>1725.7892020089289</v>
      </c>
      <c r="U273">
        <v>6040.26220703125</v>
      </c>
      <c r="V273">
        <v>862.89460100446433</v>
      </c>
    </row>
    <row r="274" spans="1:26" x14ac:dyDescent="0.35">
      <c r="A274" s="23">
        <v>222</v>
      </c>
      <c r="B274">
        <v>217</v>
      </c>
      <c r="C274">
        <v>218</v>
      </c>
      <c r="D274" t="s">
        <v>122</v>
      </c>
      <c r="E274" t="s">
        <v>399</v>
      </c>
      <c r="F274">
        <v>500</v>
      </c>
      <c r="G274" t="s">
        <v>113</v>
      </c>
      <c r="H274">
        <v>104464.5390625</v>
      </c>
      <c r="I274">
        <v>37288.0546875</v>
      </c>
      <c r="J274">
        <v>35.694461510226887</v>
      </c>
      <c r="K274">
        <v>5326.8649553571431</v>
      </c>
      <c r="L274" t="s">
        <v>122</v>
      </c>
      <c r="M274">
        <v>500</v>
      </c>
      <c r="O274" t="s">
        <v>26</v>
      </c>
      <c r="P274">
        <v>780</v>
      </c>
      <c r="Q274">
        <v>0</v>
      </c>
      <c r="R274">
        <v>0</v>
      </c>
      <c r="S274">
        <v>780</v>
      </c>
      <c r="T274">
        <v>5460</v>
      </c>
      <c r="U274">
        <v>18644.02734375</v>
      </c>
      <c r="V274">
        <v>2663.432477678572</v>
      </c>
      <c r="W274">
        <v>13184.02734375</v>
      </c>
      <c r="X274">
        <v>1883.4324776785711</v>
      </c>
      <c r="Y274">
        <v>31828.0546875</v>
      </c>
      <c r="Z274">
        <v>4546.8649553571431</v>
      </c>
    </row>
    <row r="275" spans="1:26" x14ac:dyDescent="0.35">
      <c r="A275" s="23">
        <v>223</v>
      </c>
      <c r="B275">
        <v>217</v>
      </c>
      <c r="C275">
        <v>218</v>
      </c>
      <c r="D275" t="s">
        <v>122</v>
      </c>
      <c r="E275" t="s">
        <v>399</v>
      </c>
      <c r="F275">
        <v>500</v>
      </c>
      <c r="G275" t="s">
        <v>113</v>
      </c>
      <c r="H275">
        <v>104464.5390625</v>
      </c>
      <c r="I275">
        <v>37288.0546875</v>
      </c>
      <c r="J275">
        <v>35.694461510226887</v>
      </c>
      <c r="K275">
        <v>5326.8649553571431</v>
      </c>
      <c r="L275" t="s">
        <v>122</v>
      </c>
      <c r="M275">
        <v>230</v>
      </c>
      <c r="O275" t="s">
        <v>26</v>
      </c>
      <c r="P275">
        <v>1914</v>
      </c>
      <c r="Q275">
        <v>292.7</v>
      </c>
      <c r="R275">
        <v>955.2</v>
      </c>
      <c r="S275">
        <v>666.09999999999991</v>
      </c>
      <c r="T275">
        <v>13398</v>
      </c>
      <c r="U275">
        <v>18644.02734375</v>
      </c>
      <c r="V275">
        <v>2663.432477678572</v>
      </c>
      <c r="W275">
        <v>5246.02734375</v>
      </c>
      <c r="X275">
        <v>749.43247767857144</v>
      </c>
      <c r="Y275">
        <v>23890.0546875</v>
      </c>
      <c r="Z275">
        <v>3412.8649553571431</v>
      </c>
    </row>
    <row r="276" spans="1:26" x14ac:dyDescent="0.35">
      <c r="A276" s="23">
        <v>204</v>
      </c>
      <c r="B276">
        <v>199</v>
      </c>
      <c r="C276">
        <v>200</v>
      </c>
      <c r="D276" t="s">
        <v>256</v>
      </c>
      <c r="E276" t="s">
        <v>398</v>
      </c>
      <c r="F276">
        <v>115</v>
      </c>
      <c r="G276" t="s">
        <v>216</v>
      </c>
      <c r="H276">
        <v>138666.40625</v>
      </c>
      <c r="I276">
        <v>10764.296875</v>
      </c>
      <c r="J276">
        <v>7.7627286709898424</v>
      </c>
      <c r="K276">
        <v>1537.7566964285711</v>
      </c>
      <c r="L276" t="s">
        <v>256</v>
      </c>
      <c r="M276">
        <v>115</v>
      </c>
      <c r="O276" t="s">
        <v>26</v>
      </c>
      <c r="P276">
        <v>52</v>
      </c>
      <c r="Q276">
        <v>0</v>
      </c>
      <c r="R276">
        <v>12</v>
      </c>
      <c r="S276">
        <v>40</v>
      </c>
      <c r="T276">
        <v>364</v>
      </c>
      <c r="U276">
        <v>5382.1484375</v>
      </c>
      <c r="V276">
        <v>768.87834821428567</v>
      </c>
      <c r="W276">
        <v>5018.1484375</v>
      </c>
      <c r="X276">
        <v>716.87834821428567</v>
      </c>
      <c r="Y276">
        <v>10400.296875</v>
      </c>
      <c r="Z276">
        <v>1485.7566964285711</v>
      </c>
    </row>
    <row r="277" spans="1:26" x14ac:dyDescent="0.35">
      <c r="A277" s="23">
        <v>5</v>
      </c>
      <c r="B277">
        <v>5</v>
      </c>
      <c r="C277">
        <v>6</v>
      </c>
      <c r="D277" t="s">
        <v>274</v>
      </c>
      <c r="E277" t="s">
        <v>398</v>
      </c>
      <c r="F277">
        <v>115</v>
      </c>
      <c r="G277" t="s">
        <v>216</v>
      </c>
      <c r="H277">
        <v>90652.78125</v>
      </c>
      <c r="I277">
        <v>3820.36474609375</v>
      </c>
      <c r="J277">
        <v>4.2142829965227904</v>
      </c>
      <c r="K277">
        <v>545.76639229910711</v>
      </c>
      <c r="U277">
        <v>1910.182373046875</v>
      </c>
      <c r="V277">
        <v>272.88319614955361</v>
      </c>
    </row>
    <row r="278" spans="1:26" x14ac:dyDescent="0.35">
      <c r="A278" s="23">
        <v>272</v>
      </c>
      <c r="L278" t="s">
        <v>286</v>
      </c>
      <c r="M278">
        <v>230</v>
      </c>
      <c r="O278" t="s">
        <v>26</v>
      </c>
      <c r="P278">
        <v>130</v>
      </c>
      <c r="Q278">
        <v>0</v>
      </c>
      <c r="R278">
        <v>0</v>
      </c>
      <c r="S278">
        <v>130</v>
      </c>
      <c r="T278">
        <v>910</v>
      </c>
    </row>
  </sheetData>
  <autoFilter ref="A1:Z1" xr:uid="{930756CB-61F9-4EB9-AE66-6C4B12063C01}">
    <sortState xmlns:xlrd2="http://schemas.microsoft.com/office/spreadsheetml/2017/richdata2" ref="A2:Z278">
      <sortCondition ref="D1"/>
    </sortState>
  </autoFilter>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3966-16EA-4F0B-9FD1-892C74738859}">
  <sheetPr>
    <tabColor theme="9" tint="0.39997558519241921"/>
  </sheetPr>
  <dimension ref="A1:AG278"/>
  <sheetViews>
    <sheetView workbookViewId="0">
      <pane xSplit="5" ySplit="1" topLeftCell="K2" activePane="bottomRight" state="frozen"/>
      <selection pane="topRight" activeCell="F1" sqref="F1"/>
      <selection pane="bottomLeft" activeCell="A2" sqref="A2"/>
      <selection pane="bottomRight" activeCell="V1" sqref="V1"/>
    </sheetView>
  </sheetViews>
  <sheetFormatPr defaultRowHeight="14.5" x14ac:dyDescent="0.35"/>
  <cols>
    <col min="1" max="1" width="2.1796875" customWidth="1"/>
    <col min="2" max="2" width="2.81640625" customWidth="1"/>
    <col min="3" max="3" width="1.7265625" customWidth="1"/>
    <col min="4" max="4" width="23.7265625" customWidth="1"/>
    <col min="5" max="5" width="7.6328125" customWidth="1"/>
    <col min="6" max="9" width="8.7265625" customWidth="1"/>
    <col min="10" max="10" width="20.81640625" customWidth="1"/>
    <col min="11" max="16" width="8.7265625" customWidth="1"/>
    <col min="17" max="17" width="9.08984375" style="29" bestFit="1" customWidth="1"/>
    <col min="18" max="21" width="8.7265625" customWidth="1"/>
    <col min="22" max="22" width="9.08984375" style="29" bestFit="1" customWidth="1"/>
    <col min="23" max="23" width="8.7265625" style="29" customWidth="1"/>
    <col min="24" max="24" width="10.08984375" style="29" customWidth="1"/>
    <col min="25" max="25" width="10.7265625" style="29" customWidth="1"/>
    <col min="26" max="26" width="10.08984375" style="29" bestFit="1" customWidth="1"/>
    <col min="27" max="28" width="8.7265625" style="29" customWidth="1"/>
    <col min="29" max="29" width="9.08984375" style="29" bestFit="1" customWidth="1"/>
    <col min="30" max="30" width="8.81640625" style="31" customWidth="1"/>
  </cols>
  <sheetData>
    <row r="1" spans="1:31" x14ac:dyDescent="0.35">
      <c r="B1" s="23" t="s">
        <v>394</v>
      </c>
      <c r="C1" s="23" t="s">
        <v>395</v>
      </c>
      <c r="D1" s="23" t="s">
        <v>0</v>
      </c>
      <c r="E1" s="23"/>
      <c r="F1" s="23" t="s">
        <v>396</v>
      </c>
      <c r="G1" s="23" t="s">
        <v>1</v>
      </c>
      <c r="H1" s="23" t="s">
        <v>397</v>
      </c>
      <c r="I1" s="23" t="s">
        <v>2</v>
      </c>
      <c r="J1" s="23" t="s">
        <v>3</v>
      </c>
      <c r="K1" s="23" t="s">
        <v>4</v>
      </c>
      <c r="L1" s="23" t="s">
        <v>5</v>
      </c>
      <c r="M1" s="23" t="s">
        <v>6</v>
      </c>
      <c r="N1" s="23" t="s">
        <v>7</v>
      </c>
      <c r="O1" s="23" t="s">
        <v>8</v>
      </c>
      <c r="P1" s="23" t="s">
        <v>9</v>
      </c>
      <c r="Q1" s="26" t="s">
        <v>10</v>
      </c>
      <c r="R1" s="23" t="s">
        <v>11</v>
      </c>
      <c r="S1" s="23" t="s">
        <v>12</v>
      </c>
      <c r="T1" s="23" t="s">
        <v>13</v>
      </c>
      <c r="U1" s="23" t="s">
        <v>14</v>
      </c>
      <c r="V1" s="25" t="s">
        <v>404</v>
      </c>
      <c r="W1" s="26" t="s">
        <v>15</v>
      </c>
      <c r="X1" s="26" t="s">
        <v>16</v>
      </c>
      <c r="Y1" s="26" t="s">
        <v>17</v>
      </c>
      <c r="Z1" s="26" t="s">
        <v>18</v>
      </c>
      <c r="AA1" s="26" t="s">
        <v>19</v>
      </c>
      <c r="AB1" s="26" t="s">
        <v>20</v>
      </c>
      <c r="AC1" s="27" t="s">
        <v>393</v>
      </c>
    </row>
    <row r="2" spans="1:31" x14ac:dyDescent="0.35">
      <c r="A2" s="23">
        <v>241</v>
      </c>
      <c r="B2">
        <v>232</v>
      </c>
      <c r="C2">
        <v>233</v>
      </c>
      <c r="D2" t="s">
        <v>150</v>
      </c>
      <c r="E2">
        <f>_xlfn.MAXIFS(First_20year_outlook_solar!$C$5:$C$325,First_20year_outlook_solar!$B$5:$B$325,D2)</f>
        <v>115</v>
      </c>
      <c r="F2" t="s">
        <v>398</v>
      </c>
      <c r="H2" t="s">
        <v>111</v>
      </c>
      <c r="I2">
        <v>311190.53125</v>
      </c>
      <c r="J2">
        <v>53239.4453125</v>
      </c>
      <c r="K2">
        <v>17.10831145750036</v>
      </c>
      <c r="L2">
        <v>7605.6350446428569</v>
      </c>
      <c r="V2" s="28">
        <f>SUMIFS(First_20year_outlook_solar!$D$5:$D$325,First_20year_outlook_solar!$B$5:$B$325,$D2)</f>
        <v>0</v>
      </c>
      <c r="W2" s="29">
        <v>26619.72265625</v>
      </c>
      <c r="X2" s="29">
        <v>3802.817522321428</v>
      </c>
      <c r="Z2" s="29">
        <f t="shared" ref="Z2:Z33" si="0">X2-Q2</f>
        <v>3802.817522321428</v>
      </c>
      <c r="AC2" s="30">
        <f>SUMIFS(InterconnectionQueue_bySub!$R$5:$R$322,InterconnectionQueue_bySub!$B$5:$B$322,$D2)</f>
        <v>0</v>
      </c>
      <c r="AD2"/>
    </row>
    <row r="3" spans="1:31" x14ac:dyDescent="0.35">
      <c r="A3" s="23">
        <v>233</v>
      </c>
      <c r="B3">
        <v>225</v>
      </c>
      <c r="C3">
        <v>226</v>
      </c>
      <c r="D3" t="s">
        <v>62</v>
      </c>
      <c r="E3">
        <f>_xlfn.MAXIFS(First_20year_outlook_solar!$C$5:$C$325,First_20year_outlook_solar!$B$5:$B$325,D3)</f>
        <v>230</v>
      </c>
      <c r="F3" t="s">
        <v>399</v>
      </c>
      <c r="H3" t="s">
        <v>46</v>
      </c>
      <c r="I3">
        <v>10120.9345703125</v>
      </c>
      <c r="J3">
        <v>2259.2509765625</v>
      </c>
      <c r="K3">
        <v>22.322552930927031</v>
      </c>
      <c r="L3">
        <v>322.75013950892861</v>
      </c>
      <c r="V3" s="28">
        <f>SUMIFS(First_20year_outlook_solar!$D$5:$D$325,First_20year_outlook_solar!$B$5:$B$325,$D3)</f>
        <v>0</v>
      </c>
      <c r="W3" s="29">
        <v>1129.62548828125</v>
      </c>
      <c r="X3" s="29">
        <v>161.37506975446431</v>
      </c>
      <c r="Z3" s="29">
        <f t="shared" si="0"/>
        <v>161.37506975446431</v>
      </c>
      <c r="AC3" s="30">
        <f>SUMIFS(InterconnectionQueue_bySub!$R$5:$R$322,InterconnectionQueue_bySub!$B$5:$B$322,$D3)</f>
        <v>0</v>
      </c>
      <c r="AD3"/>
    </row>
    <row r="4" spans="1:31" x14ac:dyDescent="0.35">
      <c r="A4" s="23">
        <v>162</v>
      </c>
      <c r="B4">
        <v>157</v>
      </c>
      <c r="C4">
        <v>158</v>
      </c>
      <c r="D4" t="s">
        <v>169</v>
      </c>
      <c r="E4">
        <f>_xlfn.MAXIFS(First_20year_outlook_solar!$C$5:$C$325,First_20year_outlook_solar!$B$5:$B$325,D4)</f>
        <v>115</v>
      </c>
      <c r="F4" t="s">
        <v>398</v>
      </c>
      <c r="G4">
        <v>115</v>
      </c>
      <c r="H4" t="s">
        <v>111</v>
      </c>
      <c r="I4">
        <v>365228.21875</v>
      </c>
      <c r="J4">
        <v>118484.34375</v>
      </c>
      <c r="K4">
        <v>32.441179971119077</v>
      </c>
      <c r="L4">
        <v>16926.334821428569</v>
      </c>
      <c r="M4" t="s">
        <v>169</v>
      </c>
      <c r="N4">
        <v>115</v>
      </c>
      <c r="P4" t="s">
        <v>26</v>
      </c>
      <c r="Q4" s="29">
        <v>145</v>
      </c>
      <c r="R4">
        <v>0</v>
      </c>
      <c r="S4">
        <v>0</v>
      </c>
      <c r="T4">
        <v>145</v>
      </c>
      <c r="U4">
        <v>1015</v>
      </c>
      <c r="V4" s="28">
        <f>SUMIFS(First_20year_outlook_solar!$D$5:$D$325,First_20year_outlook_solar!$B$5:$B$325,$D4)</f>
        <v>0</v>
      </c>
      <c r="W4" s="29">
        <v>59242.171875</v>
      </c>
      <c r="X4" s="29">
        <v>8463.1674107142862</v>
      </c>
      <c r="Y4" s="29">
        <v>58227.171875</v>
      </c>
      <c r="Z4" s="29">
        <f t="shared" si="0"/>
        <v>8318.1674107142862</v>
      </c>
      <c r="AA4" s="29">
        <v>117469.34375</v>
      </c>
      <c r="AB4" s="29">
        <v>16781.334821428569</v>
      </c>
      <c r="AC4" s="30">
        <f>SUMIFS(InterconnectionQueue_bySub!$R$5:$R$322,InterconnectionQueue_bySub!$B$5:$B$322,$D4)</f>
        <v>590</v>
      </c>
      <c r="AD4" s="32">
        <v>355</v>
      </c>
      <c r="AE4" s="29">
        <v>90</v>
      </c>
    </row>
    <row r="5" spans="1:31" x14ac:dyDescent="0.35">
      <c r="A5" s="23">
        <v>70</v>
      </c>
      <c r="B5">
        <v>67</v>
      </c>
      <c r="C5">
        <v>68</v>
      </c>
      <c r="D5" t="s">
        <v>112</v>
      </c>
      <c r="E5">
        <f>_xlfn.MAXIFS(First_20year_outlook_solar!$C$5:$C$325,First_20year_outlook_solar!$B$5:$B$325,D5)</f>
        <v>500</v>
      </c>
      <c r="F5" t="s">
        <v>399</v>
      </c>
      <c r="H5" t="s">
        <v>113</v>
      </c>
      <c r="I5">
        <v>218629.234375</v>
      </c>
      <c r="J5">
        <v>95960.21875</v>
      </c>
      <c r="K5">
        <v>43.891759958051132</v>
      </c>
      <c r="L5">
        <v>13708.602678571429</v>
      </c>
      <c r="M5" t="s">
        <v>112</v>
      </c>
      <c r="N5">
        <v>230</v>
      </c>
      <c r="P5" t="s">
        <v>26</v>
      </c>
      <c r="Q5" s="29">
        <v>1172</v>
      </c>
      <c r="R5">
        <v>0</v>
      </c>
      <c r="S5">
        <v>200</v>
      </c>
      <c r="T5">
        <v>972</v>
      </c>
      <c r="U5">
        <v>8204</v>
      </c>
      <c r="V5" s="28">
        <f>SUMIFS(First_20year_outlook_solar!$D$5:$D$325,First_20year_outlook_solar!$B$5:$B$325,$D5)</f>
        <v>2500</v>
      </c>
      <c r="W5" s="29">
        <v>47980.109375</v>
      </c>
      <c r="X5" s="29">
        <v>6854.3013392857147</v>
      </c>
      <c r="Y5" s="29">
        <v>39776.109375</v>
      </c>
      <c r="Z5" s="29">
        <f t="shared" si="0"/>
        <v>5682.3013392857147</v>
      </c>
      <c r="AA5" s="29">
        <v>87756.21875</v>
      </c>
      <c r="AB5" s="29">
        <v>12536.602678571429</v>
      </c>
      <c r="AC5" s="30">
        <f>SUMIFS(InterconnectionQueue_bySub!$R$5:$R$322,InterconnectionQueue_bySub!$B$5:$B$322,$D5)</f>
        <v>1103.8319999999999</v>
      </c>
      <c r="AD5" s="32">
        <v>1000</v>
      </c>
      <c r="AE5" s="29">
        <v>300</v>
      </c>
    </row>
    <row r="6" spans="1:31" x14ac:dyDescent="0.35">
      <c r="A6" s="23">
        <v>37</v>
      </c>
      <c r="B6">
        <v>37</v>
      </c>
      <c r="C6">
        <v>38</v>
      </c>
      <c r="D6" t="s">
        <v>165</v>
      </c>
      <c r="E6">
        <f>_xlfn.MAXIFS(First_20year_outlook_solar!$C$5:$C$325,First_20year_outlook_solar!$B$5:$B$325,D6)</f>
        <v>230</v>
      </c>
      <c r="F6" t="s">
        <v>398</v>
      </c>
      <c r="G6">
        <v>230</v>
      </c>
      <c r="H6" t="s">
        <v>111</v>
      </c>
      <c r="I6">
        <v>388475.125</v>
      </c>
      <c r="J6">
        <v>73326.421875</v>
      </c>
      <c r="K6">
        <v>18.87544842800424</v>
      </c>
      <c r="L6">
        <v>10475.203125</v>
      </c>
      <c r="M6" t="s">
        <v>165</v>
      </c>
      <c r="N6">
        <v>230</v>
      </c>
      <c r="P6" t="s">
        <v>26</v>
      </c>
      <c r="Q6" s="29">
        <v>651</v>
      </c>
      <c r="R6">
        <v>0</v>
      </c>
      <c r="S6">
        <v>124.9</v>
      </c>
      <c r="T6">
        <v>526.1</v>
      </c>
      <c r="U6">
        <v>4557</v>
      </c>
      <c r="V6" s="28">
        <f>SUMIFS(First_20year_outlook_solar!$D$5:$D$325,First_20year_outlook_solar!$B$5:$B$325,$D6)</f>
        <v>700</v>
      </c>
      <c r="W6" s="29">
        <v>36663.2109375</v>
      </c>
      <c r="X6" s="29">
        <v>5237.6015625</v>
      </c>
      <c r="Y6" s="29">
        <v>32106.2109375</v>
      </c>
      <c r="Z6" s="29">
        <f t="shared" si="0"/>
        <v>4586.6015625</v>
      </c>
      <c r="AA6" s="29">
        <v>68769.421875</v>
      </c>
      <c r="AB6" s="29">
        <v>9824.203125</v>
      </c>
      <c r="AC6" s="30">
        <f>SUMIFS(InterconnectionQueue_bySub!$R$5:$R$322,InterconnectionQueue_bySub!$B$5:$B$322,$D6)</f>
        <v>1384.9</v>
      </c>
      <c r="AD6" s="31">
        <f>1300-651</f>
        <v>649</v>
      </c>
    </row>
    <row r="7" spans="1:31" x14ac:dyDescent="0.35">
      <c r="A7" s="23">
        <v>71</v>
      </c>
      <c r="B7">
        <v>68</v>
      </c>
      <c r="C7">
        <v>69</v>
      </c>
      <c r="D7" t="s">
        <v>67</v>
      </c>
      <c r="E7">
        <f>_xlfn.MAXIFS(First_20year_outlook_solar!$C$5:$C$325,First_20year_outlook_solar!$B$5:$B$325,D7)</f>
        <v>230</v>
      </c>
      <c r="F7" t="s">
        <v>399</v>
      </c>
      <c r="G7">
        <v>230</v>
      </c>
      <c r="H7" t="s">
        <v>46</v>
      </c>
      <c r="I7">
        <v>6080.20703125</v>
      </c>
      <c r="J7">
        <v>2279.3984375</v>
      </c>
      <c r="K7">
        <v>37.488829340592197</v>
      </c>
      <c r="L7">
        <v>325.62834821428572</v>
      </c>
      <c r="V7" s="28">
        <f>SUMIFS(First_20year_outlook_solar!$D$5:$D$325,First_20year_outlook_solar!$B$5:$B$325,$D7)</f>
        <v>0</v>
      </c>
      <c r="W7" s="29">
        <v>1139.69921875</v>
      </c>
      <c r="X7" s="29">
        <v>162.81417410714289</v>
      </c>
      <c r="Z7" s="29">
        <f t="shared" si="0"/>
        <v>162.81417410714289</v>
      </c>
      <c r="AC7" s="30">
        <f>SUMIFS(InterconnectionQueue_bySub!$R$5:$R$322,InterconnectionQueue_bySub!$B$5:$B$322,$D7)</f>
        <v>0</v>
      </c>
      <c r="AD7"/>
    </row>
    <row r="8" spans="1:31" x14ac:dyDescent="0.35">
      <c r="A8" s="23">
        <v>270</v>
      </c>
      <c r="B8">
        <v>261</v>
      </c>
      <c r="C8">
        <v>262</v>
      </c>
      <c r="D8" t="s">
        <v>407</v>
      </c>
      <c r="H8" t="s">
        <v>25</v>
      </c>
      <c r="I8">
        <v>241882.296875</v>
      </c>
      <c r="J8">
        <v>54082.984375</v>
      </c>
      <c r="K8">
        <v>22.35921564898527</v>
      </c>
      <c r="L8">
        <v>7726.140625</v>
      </c>
      <c r="V8" s="28">
        <f>SUMIFS(First_20year_outlook_solar!$D$5:$D$325,First_20year_outlook_solar!$B$5:$B$325,$D8)</f>
        <v>0</v>
      </c>
      <c r="W8" s="29">
        <v>27041.4921875</v>
      </c>
      <c r="X8" s="29">
        <v>3863.0703125</v>
      </c>
      <c r="Z8" s="29">
        <f t="shared" si="0"/>
        <v>3863.0703125</v>
      </c>
      <c r="AC8" s="30">
        <f>SUMIFS(InterconnectionQueue_bySub!$R$5:$R$322,InterconnectionQueue_bySub!$B$5:$B$322,$D8)</f>
        <v>0</v>
      </c>
      <c r="AD8" s="31">
        <v>1000</v>
      </c>
    </row>
    <row r="9" spans="1:31" x14ac:dyDescent="0.35">
      <c r="A9" s="23">
        <v>66</v>
      </c>
      <c r="B9">
        <v>63</v>
      </c>
      <c r="C9">
        <v>64</v>
      </c>
      <c r="D9" t="s">
        <v>170</v>
      </c>
      <c r="E9">
        <f>_xlfn.MAXIFS(First_20year_outlook_solar!$C$5:$C$325,First_20year_outlook_solar!$B$5:$B$325,D9)</f>
        <v>115</v>
      </c>
      <c r="F9" t="s">
        <v>401</v>
      </c>
      <c r="G9">
        <v>60</v>
      </c>
      <c r="H9" t="s">
        <v>111</v>
      </c>
      <c r="I9">
        <v>343301.125</v>
      </c>
      <c r="J9">
        <v>70148.421875</v>
      </c>
      <c r="K9">
        <v>20.433496067046089</v>
      </c>
      <c r="L9">
        <v>10021.203125</v>
      </c>
      <c r="V9" s="28">
        <f>SUMIFS(First_20year_outlook_solar!$D$5:$D$325,First_20year_outlook_solar!$B$5:$B$325,$D9)</f>
        <v>0</v>
      </c>
      <c r="W9" s="29">
        <v>35074.2109375</v>
      </c>
      <c r="X9" s="29">
        <v>5010.6015625</v>
      </c>
      <c r="Z9" s="29">
        <f t="shared" si="0"/>
        <v>5010.6015625</v>
      </c>
      <c r="AC9" s="30">
        <f>SUMIFS(InterconnectionQueue_bySub!$R$5:$R$322,InterconnectionQueue_bySub!$B$5:$B$322,$D9)</f>
        <v>0</v>
      </c>
      <c r="AD9"/>
    </row>
    <row r="10" spans="1:31" x14ac:dyDescent="0.35">
      <c r="A10" s="23">
        <v>72</v>
      </c>
      <c r="B10">
        <v>69</v>
      </c>
      <c r="C10">
        <v>70</v>
      </c>
      <c r="D10" t="s">
        <v>114</v>
      </c>
      <c r="E10">
        <f>_xlfn.MAXIFS(First_20year_outlook_solar!$C$5:$C$325,First_20year_outlook_solar!$B$5:$B$325,D10)</f>
        <v>230</v>
      </c>
      <c r="F10" t="s">
        <v>399</v>
      </c>
      <c r="H10" t="s">
        <v>113</v>
      </c>
      <c r="I10">
        <v>134156.0625</v>
      </c>
      <c r="J10">
        <v>6837.82421875</v>
      </c>
      <c r="K10">
        <v>5.0969177921049971</v>
      </c>
      <c r="L10">
        <v>976.83203125</v>
      </c>
      <c r="V10" s="28">
        <f>SUMIFS(First_20year_outlook_solar!$D$5:$D$325,First_20year_outlook_solar!$B$5:$B$325,$D10)</f>
        <v>0</v>
      </c>
      <c r="W10" s="29">
        <v>3418.912109375</v>
      </c>
      <c r="X10" s="29">
        <v>488.416015625</v>
      </c>
      <c r="Z10" s="29">
        <f t="shared" si="0"/>
        <v>488.416015625</v>
      </c>
      <c r="AC10" s="30">
        <f>SUMIFS(InterconnectionQueue_bySub!$R$5:$R$322,InterconnectionQueue_bySub!$B$5:$B$322,$D10)</f>
        <v>0</v>
      </c>
      <c r="AD10"/>
    </row>
    <row r="11" spans="1:31" x14ac:dyDescent="0.35">
      <c r="A11" s="23">
        <v>38</v>
      </c>
      <c r="B11">
        <v>38</v>
      </c>
      <c r="C11">
        <v>39</v>
      </c>
      <c r="D11" t="s">
        <v>145</v>
      </c>
      <c r="E11">
        <f>_xlfn.MAXIFS(First_20year_outlook_solar!$C$5:$C$325,First_20year_outlook_solar!$B$5:$B$325,D11)</f>
        <v>230</v>
      </c>
      <c r="F11" t="s">
        <v>398</v>
      </c>
      <c r="G11">
        <v>230</v>
      </c>
      <c r="H11" t="s">
        <v>111</v>
      </c>
      <c r="I11">
        <v>297137.75</v>
      </c>
      <c r="J11">
        <v>53667.97265625</v>
      </c>
      <c r="K11">
        <v>18.061647386187051</v>
      </c>
      <c r="L11">
        <v>7666.8532366071431</v>
      </c>
      <c r="V11" s="28">
        <f>SUMIFS(First_20year_outlook_solar!$D$5:$D$325,First_20year_outlook_solar!$B$5:$B$325,$D11)</f>
        <v>0</v>
      </c>
      <c r="W11" s="29">
        <v>26833.986328125</v>
      </c>
      <c r="X11" s="29">
        <v>3833.426618303572</v>
      </c>
      <c r="Z11" s="29">
        <f t="shared" si="0"/>
        <v>3833.426618303572</v>
      </c>
      <c r="AC11" s="30">
        <f>SUMIFS(InterconnectionQueue_bySub!$R$5:$R$322,InterconnectionQueue_bySub!$B$5:$B$322,$D11)</f>
        <v>0</v>
      </c>
      <c r="AD11"/>
    </row>
    <row r="12" spans="1:31" x14ac:dyDescent="0.35">
      <c r="A12" s="23">
        <v>101</v>
      </c>
      <c r="B12">
        <v>98</v>
      </c>
      <c r="C12">
        <v>99</v>
      </c>
      <c r="D12" t="s">
        <v>64</v>
      </c>
      <c r="E12">
        <f>_xlfn.MAXIFS(First_20year_outlook_solar!$C$5:$C$325,First_20year_outlook_solar!$B$5:$B$325,D12)</f>
        <v>230</v>
      </c>
      <c r="F12" t="s">
        <v>399</v>
      </c>
      <c r="H12" t="s">
        <v>46</v>
      </c>
      <c r="I12">
        <v>11650.9892578125</v>
      </c>
      <c r="J12">
        <v>2466.091552734375</v>
      </c>
      <c r="K12">
        <v>21.166370495799331</v>
      </c>
      <c r="L12">
        <v>352.29879324776778</v>
      </c>
      <c r="V12" s="28">
        <f>SUMIFS(First_20year_outlook_solar!$D$5:$D$325,First_20year_outlook_solar!$B$5:$B$325,$D12)</f>
        <v>0</v>
      </c>
      <c r="W12" s="29">
        <v>1233.045776367188</v>
      </c>
      <c r="X12" s="29">
        <v>176.14939662388389</v>
      </c>
      <c r="Z12" s="29">
        <f t="shared" si="0"/>
        <v>176.14939662388389</v>
      </c>
      <c r="AC12" s="30">
        <f>SUMIFS(InterconnectionQueue_bySub!$R$5:$R$322,InterconnectionQueue_bySub!$B$5:$B$322,$D12)</f>
        <v>0</v>
      </c>
      <c r="AD12"/>
    </row>
    <row r="13" spans="1:31" x14ac:dyDescent="0.35">
      <c r="A13" s="23">
        <v>261</v>
      </c>
      <c r="B13">
        <v>252</v>
      </c>
      <c r="C13">
        <v>253</v>
      </c>
      <c r="D13" t="s">
        <v>23</v>
      </c>
      <c r="E13">
        <f>_xlfn.MAXIFS(First_20year_outlook_solar!$C$5:$C$325,First_20year_outlook_solar!$B$5:$B$325,D13)</f>
        <v>230</v>
      </c>
      <c r="F13" t="s">
        <v>400</v>
      </c>
      <c r="H13" t="s">
        <v>22</v>
      </c>
      <c r="I13">
        <v>15414.0966796875</v>
      </c>
      <c r="J13">
        <v>1070.179321289062</v>
      </c>
      <c r="K13">
        <v>6.9428610935036579</v>
      </c>
      <c r="L13">
        <v>152.88276018415181</v>
      </c>
      <c r="V13" s="28">
        <f>SUMIFS(First_20year_outlook_solar!$D$5:$D$325,First_20year_outlook_solar!$B$5:$B$325,$D13)</f>
        <v>0</v>
      </c>
      <c r="W13" s="29">
        <v>535.08966064453102</v>
      </c>
      <c r="X13" s="29">
        <v>76.44138009207586</v>
      </c>
      <c r="Z13" s="29">
        <f t="shared" si="0"/>
        <v>76.44138009207586</v>
      </c>
      <c r="AC13" s="30">
        <f>SUMIFS(InterconnectionQueue_bySub!$R$5:$R$322,InterconnectionQueue_bySub!$B$5:$B$322,$D13)</f>
        <v>0</v>
      </c>
      <c r="AD13"/>
    </row>
    <row r="14" spans="1:31" x14ac:dyDescent="0.35">
      <c r="A14" s="23">
        <v>262</v>
      </c>
      <c r="B14">
        <v>253</v>
      </c>
      <c r="C14">
        <v>254</v>
      </c>
      <c r="D14" t="s">
        <v>208</v>
      </c>
      <c r="E14">
        <f>_xlfn.MAXIFS(First_20year_outlook_solar!$C$5:$C$325,First_20year_outlook_solar!$B$5:$B$325,D14)</f>
        <v>138</v>
      </c>
      <c r="I14">
        <v>2.884077787399292</v>
      </c>
      <c r="V14" s="28">
        <f>SUMIFS(First_20year_outlook_solar!$D$5:$D$325,First_20year_outlook_solar!$B$5:$B$325,$D14)</f>
        <v>0</v>
      </c>
      <c r="Z14" s="29">
        <f t="shared" si="0"/>
        <v>0</v>
      </c>
      <c r="AC14" s="30">
        <f>SUMIFS(InterconnectionQueue_bySub!$R$5:$R$322,InterconnectionQueue_bySub!$B$5:$B$322,$D14)</f>
        <v>500</v>
      </c>
      <c r="AD14" s="31">
        <v>500</v>
      </c>
    </row>
    <row r="15" spans="1:31" x14ac:dyDescent="0.35">
      <c r="A15" s="23">
        <v>155</v>
      </c>
      <c r="B15">
        <v>150</v>
      </c>
      <c r="C15">
        <v>151</v>
      </c>
      <c r="D15" t="s">
        <v>250</v>
      </c>
      <c r="E15">
        <f>_xlfn.MAXIFS(First_20year_outlook_solar!$C$5:$C$325,First_20year_outlook_solar!$B$5:$B$325,D15)</f>
        <v>115</v>
      </c>
      <c r="F15" t="s">
        <v>398</v>
      </c>
      <c r="G15">
        <v>115</v>
      </c>
      <c r="H15" t="s">
        <v>216</v>
      </c>
      <c r="I15">
        <v>196425.171875</v>
      </c>
      <c r="J15">
        <v>14234.8095703125</v>
      </c>
      <c r="K15">
        <v>7.2469375663171993</v>
      </c>
      <c r="L15">
        <v>2033.5442243303571</v>
      </c>
      <c r="V15" s="28">
        <f>SUMIFS(First_20year_outlook_solar!$D$5:$D$325,First_20year_outlook_solar!$B$5:$B$325,$D15)</f>
        <v>0</v>
      </c>
      <c r="W15" s="29">
        <v>7117.40478515625</v>
      </c>
      <c r="X15" s="29">
        <v>1016.772112165179</v>
      </c>
      <c r="Z15" s="29">
        <f t="shared" si="0"/>
        <v>1016.772112165179</v>
      </c>
      <c r="AC15" s="30">
        <f>SUMIFS(InterconnectionQueue_bySub!$R$5:$R$322,InterconnectionQueue_bySub!$B$5:$B$322,$D15)</f>
        <v>26.783999999999999</v>
      </c>
      <c r="AD15"/>
    </row>
    <row r="16" spans="1:31" x14ac:dyDescent="0.35">
      <c r="A16" s="23">
        <v>137</v>
      </c>
      <c r="B16">
        <v>133</v>
      </c>
      <c r="C16">
        <v>134</v>
      </c>
      <c r="D16" t="s">
        <v>240</v>
      </c>
      <c r="E16">
        <f>_xlfn.MAXIFS(First_20year_outlook_solar!$C$5:$C$325,First_20year_outlook_solar!$B$5:$B$325,D16)</f>
        <v>230</v>
      </c>
      <c r="F16" t="s">
        <v>398</v>
      </c>
      <c r="G16">
        <v>230</v>
      </c>
      <c r="H16" t="s">
        <v>216</v>
      </c>
      <c r="I16">
        <v>325593.03125</v>
      </c>
      <c r="J16">
        <v>54952.28125</v>
      </c>
      <c r="K16">
        <v>16.87759748389885</v>
      </c>
      <c r="L16">
        <v>7850.3258928571431</v>
      </c>
      <c r="M16" t="s">
        <v>240</v>
      </c>
      <c r="N16">
        <v>230</v>
      </c>
      <c r="P16" t="s">
        <v>26</v>
      </c>
      <c r="Q16" s="29">
        <v>100</v>
      </c>
      <c r="R16">
        <v>0</v>
      </c>
      <c r="S16">
        <v>0</v>
      </c>
      <c r="T16">
        <v>100</v>
      </c>
      <c r="U16">
        <v>700</v>
      </c>
      <c r="V16" s="28">
        <f>SUMIFS(First_20year_outlook_solar!$D$5:$D$325,First_20year_outlook_solar!$B$5:$B$325,$D16)</f>
        <v>0</v>
      </c>
      <c r="W16" s="29">
        <v>27476.140625</v>
      </c>
      <c r="X16" s="29">
        <v>3925.162946428572</v>
      </c>
      <c r="Y16" s="29">
        <v>26776.140625</v>
      </c>
      <c r="Z16" s="29">
        <f t="shared" si="0"/>
        <v>3825.162946428572</v>
      </c>
      <c r="AA16" s="29">
        <v>54252.28125</v>
      </c>
      <c r="AB16" s="29">
        <v>7750.3258928571431</v>
      </c>
      <c r="AC16" s="30">
        <f>SUMIFS(InterconnectionQueue_bySub!$R$5:$R$322,InterconnectionQueue_bySub!$B$5:$B$322,$D16)</f>
        <v>1000</v>
      </c>
      <c r="AD16" s="31">
        <f>1000-238</f>
        <v>762</v>
      </c>
    </row>
    <row r="17" spans="1:31" x14ac:dyDescent="0.35">
      <c r="A17" s="23">
        <v>138</v>
      </c>
      <c r="B17">
        <v>133</v>
      </c>
      <c r="C17">
        <v>134</v>
      </c>
      <c r="D17" t="s">
        <v>240</v>
      </c>
      <c r="E17">
        <f>_xlfn.MAXIFS(First_20year_outlook_solar!$C$5:$C$325,First_20year_outlook_solar!$B$5:$B$325,D17)</f>
        <v>230</v>
      </c>
      <c r="F17" t="s">
        <v>398</v>
      </c>
      <c r="G17">
        <v>230</v>
      </c>
      <c r="H17" t="s">
        <v>216</v>
      </c>
      <c r="I17">
        <v>325593.03125</v>
      </c>
      <c r="J17">
        <v>54952.28125</v>
      </c>
      <c r="K17">
        <v>16.87759748389885</v>
      </c>
      <c r="L17">
        <v>7850.3258928571431</v>
      </c>
      <c r="M17" t="s">
        <v>240</v>
      </c>
      <c r="N17">
        <v>115</v>
      </c>
      <c r="P17" t="s">
        <v>26</v>
      </c>
      <c r="Q17" s="29">
        <v>238.4</v>
      </c>
      <c r="R17">
        <v>0</v>
      </c>
      <c r="S17">
        <v>0</v>
      </c>
      <c r="T17">
        <v>238.4</v>
      </c>
      <c r="U17">
        <v>1668.8</v>
      </c>
      <c r="V17" s="28">
        <f>SUMIFS(First_20year_outlook_solar!$D$5:$D$325,First_20year_outlook_solar!$B$5:$B$325,$D17)</f>
        <v>0</v>
      </c>
      <c r="W17" s="29">
        <v>27476.140625</v>
      </c>
      <c r="X17" s="29">
        <v>3925.162946428572</v>
      </c>
      <c r="Y17" s="29">
        <v>25807.340625000001</v>
      </c>
      <c r="Z17" s="29">
        <f t="shared" si="0"/>
        <v>3686.7629464285719</v>
      </c>
      <c r="AA17" s="29">
        <v>53283.481249999997</v>
      </c>
      <c r="AB17" s="29">
        <v>7611.9258928571426</v>
      </c>
      <c r="AC17" s="30">
        <f>SUMIFS(InterconnectionQueue_bySub!$R$5:$R$322,InterconnectionQueue_bySub!$B$5:$B$322,$D17)</f>
        <v>1000</v>
      </c>
      <c r="AD17"/>
    </row>
    <row r="18" spans="1:31" x14ac:dyDescent="0.35">
      <c r="A18" s="23">
        <v>190</v>
      </c>
      <c r="B18">
        <v>185</v>
      </c>
      <c r="C18">
        <v>186</v>
      </c>
      <c r="D18" t="s">
        <v>214</v>
      </c>
      <c r="E18">
        <f>_xlfn.MAXIFS(First_20year_outlook_solar!$C$5:$C$325,First_20year_outlook_solar!$B$5:$B$325,D18)</f>
        <v>230</v>
      </c>
      <c r="F18" t="s">
        <v>399</v>
      </c>
      <c r="H18" t="s">
        <v>111</v>
      </c>
      <c r="I18">
        <v>146211.109375</v>
      </c>
      <c r="J18">
        <v>5270.986328125</v>
      </c>
      <c r="K18">
        <v>3.6050518668906721</v>
      </c>
      <c r="L18">
        <v>752.998046875</v>
      </c>
      <c r="V18" s="28">
        <f>SUMIFS(First_20year_outlook_solar!$D$5:$D$325,First_20year_outlook_solar!$B$5:$B$325,$D18)</f>
        <v>0</v>
      </c>
      <c r="W18" s="29">
        <v>2635.4931640625</v>
      </c>
      <c r="X18" s="29">
        <v>376.4990234375</v>
      </c>
      <c r="Z18" s="29">
        <f t="shared" si="0"/>
        <v>376.4990234375</v>
      </c>
      <c r="AC18" s="30">
        <f>SUMIFS(InterconnectionQueue_bySub!$R$5:$R$322,InterconnectionQueue_bySub!$B$5:$B$322,$D18)</f>
        <v>0</v>
      </c>
      <c r="AD18"/>
    </row>
    <row r="19" spans="1:31" x14ac:dyDescent="0.35">
      <c r="A19" s="23">
        <v>179</v>
      </c>
      <c r="B19">
        <v>174</v>
      </c>
      <c r="C19">
        <v>175</v>
      </c>
      <c r="D19" t="s">
        <v>243</v>
      </c>
      <c r="E19">
        <f>_xlfn.MAXIFS(First_20year_outlook_solar!$C$5:$C$325,First_20year_outlook_solar!$B$5:$B$325,D19)</f>
        <v>230</v>
      </c>
      <c r="F19" t="s">
        <v>401</v>
      </c>
      <c r="G19">
        <v>230</v>
      </c>
      <c r="H19" t="s">
        <v>216</v>
      </c>
      <c r="I19">
        <v>187043.21875</v>
      </c>
      <c r="J19">
        <v>33383.29296875</v>
      </c>
      <c r="K19">
        <v>17.84790338396056</v>
      </c>
      <c r="L19">
        <v>4769.0418526785716</v>
      </c>
      <c r="V19" s="28">
        <f>SUMIFS(First_20year_outlook_solar!$D$5:$D$325,First_20year_outlook_solar!$B$5:$B$325,$D19)</f>
        <v>0</v>
      </c>
      <c r="W19" s="29">
        <v>16691.646484375</v>
      </c>
      <c r="X19" s="29">
        <v>2384.5209263392858</v>
      </c>
      <c r="Z19" s="29">
        <f t="shared" si="0"/>
        <v>2384.5209263392858</v>
      </c>
      <c r="AC19" s="30">
        <f>SUMIFS(InterconnectionQueue_bySub!$R$5:$R$322,InterconnectionQueue_bySub!$B$5:$B$322,$D19)</f>
        <v>200</v>
      </c>
      <c r="AD19" s="31">
        <v>0</v>
      </c>
      <c r="AE19">
        <v>300</v>
      </c>
    </row>
    <row r="20" spans="1:31" x14ac:dyDescent="0.35">
      <c r="A20" s="23">
        <v>221</v>
      </c>
      <c r="B20">
        <v>216</v>
      </c>
      <c r="C20">
        <v>217</v>
      </c>
      <c r="D20" t="s">
        <v>54</v>
      </c>
      <c r="E20">
        <f>_xlfn.MAXIFS(First_20year_outlook_solar!$C$5:$C$325,First_20year_outlook_solar!$B$5:$B$325,D20)</f>
        <v>161</v>
      </c>
      <c r="F20" t="s">
        <v>399</v>
      </c>
      <c r="H20" t="s">
        <v>53</v>
      </c>
      <c r="I20">
        <v>176323.109375</v>
      </c>
      <c r="J20">
        <v>39340.65625</v>
      </c>
      <c r="K20">
        <v>22.311684718723502</v>
      </c>
      <c r="L20">
        <v>5620.09375</v>
      </c>
      <c r="V20" s="28">
        <f>SUMIFS(First_20year_outlook_solar!$D$5:$D$325,First_20year_outlook_solar!$B$5:$B$325,$D20)</f>
        <v>0</v>
      </c>
      <c r="W20" s="29">
        <v>19670.328125</v>
      </c>
      <c r="X20" s="29">
        <v>2810.046875</v>
      </c>
      <c r="Z20" s="29">
        <f t="shared" si="0"/>
        <v>2810.046875</v>
      </c>
      <c r="AC20" s="30">
        <f>SUMIFS(InterconnectionQueue_bySub!$R$5:$R$322,InterconnectionQueue_bySub!$B$5:$B$322,$D20)</f>
        <v>300</v>
      </c>
      <c r="AD20" s="31">
        <v>300</v>
      </c>
    </row>
    <row r="21" spans="1:31" x14ac:dyDescent="0.35">
      <c r="A21" s="23">
        <v>90</v>
      </c>
      <c r="B21">
        <v>87</v>
      </c>
      <c r="C21">
        <v>88</v>
      </c>
      <c r="D21" t="s">
        <v>209</v>
      </c>
      <c r="E21">
        <f>_xlfn.MAXIFS(First_20year_outlook_solar!$C$5:$C$325,First_20year_outlook_solar!$B$5:$B$325,D21)</f>
        <v>230</v>
      </c>
      <c r="F21" t="s">
        <v>398</v>
      </c>
      <c r="H21" t="s">
        <v>111</v>
      </c>
      <c r="I21">
        <v>334500.9375</v>
      </c>
      <c r="J21">
        <v>47072.84375</v>
      </c>
      <c r="K21">
        <v>14.07255958737036</v>
      </c>
      <c r="L21">
        <v>6724.6919642857147</v>
      </c>
      <c r="M21" t="s">
        <v>209</v>
      </c>
      <c r="N21">
        <v>230</v>
      </c>
      <c r="P21" t="s">
        <v>26</v>
      </c>
      <c r="Q21" s="29">
        <v>200</v>
      </c>
      <c r="R21">
        <v>0</v>
      </c>
      <c r="S21">
        <v>0</v>
      </c>
      <c r="T21">
        <v>200</v>
      </c>
      <c r="U21">
        <v>1400</v>
      </c>
      <c r="V21" s="28">
        <f>SUMIFS(First_20year_outlook_solar!$D$5:$D$325,First_20year_outlook_solar!$B$5:$B$325,$D21)</f>
        <v>270</v>
      </c>
      <c r="W21" s="29">
        <v>23536.421875</v>
      </c>
      <c r="X21" s="29">
        <v>3362.3459821428569</v>
      </c>
      <c r="Y21" s="29">
        <v>22136.421875</v>
      </c>
      <c r="Z21" s="29">
        <f t="shared" si="0"/>
        <v>3162.3459821428569</v>
      </c>
      <c r="AA21" s="29">
        <v>45672.84375</v>
      </c>
      <c r="AB21" s="29">
        <v>6524.6919642857147</v>
      </c>
      <c r="AC21" s="30">
        <f>SUMIFS(InterconnectionQueue_bySub!$R$5:$R$322,InterconnectionQueue_bySub!$B$5:$B$322,$D21)</f>
        <v>200</v>
      </c>
      <c r="AD21" s="32">
        <v>400</v>
      </c>
      <c r="AE21" s="29">
        <v>100</v>
      </c>
    </row>
    <row r="22" spans="1:31" x14ac:dyDescent="0.35">
      <c r="A22" s="23">
        <v>8</v>
      </c>
      <c r="B22">
        <v>8</v>
      </c>
      <c r="C22">
        <v>9</v>
      </c>
      <c r="D22" t="s">
        <v>233</v>
      </c>
      <c r="E22">
        <f>_xlfn.MAXIFS(First_20year_outlook_solar!$C$5:$C$325,First_20year_outlook_solar!$B$5:$B$325,D22)</f>
        <v>230</v>
      </c>
      <c r="F22" t="s">
        <v>398</v>
      </c>
      <c r="H22" t="s">
        <v>216</v>
      </c>
      <c r="I22">
        <v>238976.8125</v>
      </c>
      <c r="J22">
        <v>10189.17578125</v>
      </c>
      <c r="K22">
        <v>4.263667120947142</v>
      </c>
      <c r="L22">
        <v>1455.5965401785711</v>
      </c>
      <c r="V22" s="28">
        <f>SUMIFS(First_20year_outlook_solar!$D$5:$D$325,First_20year_outlook_solar!$B$5:$B$325,$D22)</f>
        <v>0</v>
      </c>
      <c r="W22" s="29">
        <v>5094.587890625</v>
      </c>
      <c r="X22" s="29">
        <v>727.79827008928567</v>
      </c>
      <c r="Z22" s="29">
        <f t="shared" si="0"/>
        <v>727.79827008928567</v>
      </c>
      <c r="AC22" s="30">
        <f>SUMIFS(InterconnectionQueue_bySub!$R$5:$R$322,InterconnectionQueue_bySub!$B$5:$B$322,$D22)</f>
        <v>0</v>
      </c>
      <c r="AD22"/>
    </row>
    <row r="23" spans="1:31" x14ac:dyDescent="0.35">
      <c r="A23" s="23">
        <v>33</v>
      </c>
      <c r="B23">
        <v>33</v>
      </c>
      <c r="C23">
        <v>34</v>
      </c>
      <c r="D23" t="s">
        <v>281</v>
      </c>
      <c r="E23">
        <f>_xlfn.MAXIFS(First_20year_outlook_solar!$C$5:$C$325,First_20year_outlook_solar!$B$5:$B$325,D23)</f>
        <v>115</v>
      </c>
      <c r="F23" t="s">
        <v>398</v>
      </c>
      <c r="G23">
        <v>115</v>
      </c>
      <c r="H23" t="s">
        <v>216</v>
      </c>
      <c r="I23">
        <v>138188.03125</v>
      </c>
      <c r="J23">
        <v>9798.0927734375</v>
      </c>
      <c r="K23">
        <v>7.0904062275201563</v>
      </c>
      <c r="L23">
        <v>1399.7275390625</v>
      </c>
      <c r="V23" s="28">
        <f>SUMIFS(First_20year_outlook_solar!$D$5:$D$325,First_20year_outlook_solar!$B$5:$B$325,$D23)</f>
        <v>0</v>
      </c>
      <c r="W23" s="29">
        <v>4899.04638671875</v>
      </c>
      <c r="X23" s="29">
        <v>699.86376953125</v>
      </c>
      <c r="Z23" s="29">
        <f t="shared" si="0"/>
        <v>699.86376953125</v>
      </c>
      <c r="AC23" s="30">
        <f>SUMIFS(InterconnectionQueue_bySub!$R$5:$R$322,InterconnectionQueue_bySub!$B$5:$B$322,$D23)</f>
        <v>0</v>
      </c>
      <c r="AD23"/>
    </row>
    <row r="24" spans="1:31" x14ac:dyDescent="0.35">
      <c r="A24" s="23">
        <v>1</v>
      </c>
      <c r="B24">
        <v>1</v>
      </c>
      <c r="C24">
        <v>2</v>
      </c>
      <c r="D24" t="s">
        <v>110</v>
      </c>
      <c r="E24">
        <f>_xlfn.MAXIFS(First_20year_outlook_solar!$C$5:$C$325,First_20year_outlook_solar!$B$5:$B$325,D24)</f>
        <v>115</v>
      </c>
      <c r="F24" t="s">
        <v>398</v>
      </c>
      <c r="G24">
        <v>115</v>
      </c>
      <c r="H24" t="s">
        <v>111</v>
      </c>
      <c r="I24">
        <v>195997.09375</v>
      </c>
      <c r="J24">
        <v>19031.45703125</v>
      </c>
      <c r="K24">
        <v>9.710071035810957</v>
      </c>
      <c r="L24">
        <v>2718.7795758928569</v>
      </c>
      <c r="V24" s="28">
        <f>SUMIFS(First_20year_outlook_solar!$D$5:$D$325,First_20year_outlook_solar!$B$5:$B$325,$D24)</f>
        <v>0</v>
      </c>
      <c r="W24" s="29">
        <v>9515.728515625</v>
      </c>
      <c r="X24" s="29">
        <v>1359.3897879464289</v>
      </c>
      <c r="Z24" s="29">
        <f t="shared" si="0"/>
        <v>1359.3897879464289</v>
      </c>
      <c r="AC24" s="30">
        <f>SUMIFS(InterconnectionQueue_bySub!$R$5:$R$322,InterconnectionQueue_bySub!$B$5:$B$322,$D24)</f>
        <v>0</v>
      </c>
      <c r="AD24"/>
    </row>
    <row r="25" spans="1:31" x14ac:dyDescent="0.35">
      <c r="A25" s="23">
        <v>192</v>
      </c>
      <c r="B25">
        <v>187</v>
      </c>
      <c r="C25">
        <v>188</v>
      </c>
      <c r="D25" t="s">
        <v>203</v>
      </c>
      <c r="E25">
        <f>_xlfn.MAXIFS(First_20year_outlook_solar!$C$5:$C$325,First_20year_outlook_solar!$B$5:$B$325,D25)</f>
        <v>115</v>
      </c>
      <c r="F25" t="s">
        <v>398</v>
      </c>
      <c r="H25" t="s">
        <v>111</v>
      </c>
      <c r="I25">
        <v>274349.96875</v>
      </c>
      <c r="J25">
        <v>70109.6953125</v>
      </c>
      <c r="K25">
        <v>25.554839911932739</v>
      </c>
      <c r="L25">
        <v>10015.670758928571</v>
      </c>
      <c r="V25" s="28">
        <f>SUMIFS(First_20year_outlook_solar!$D$5:$D$325,First_20year_outlook_solar!$B$5:$B$325,$D25)</f>
        <v>0</v>
      </c>
      <c r="W25" s="29">
        <v>35054.84765625</v>
      </c>
      <c r="X25" s="29">
        <v>5007.8353794642853</v>
      </c>
      <c r="Z25" s="29">
        <f t="shared" si="0"/>
        <v>5007.8353794642853</v>
      </c>
      <c r="AC25" s="30">
        <f>SUMIFS(InterconnectionQueue_bySub!$R$5:$R$322,InterconnectionQueue_bySub!$B$5:$B$322,$D25)</f>
        <v>0</v>
      </c>
      <c r="AD25"/>
    </row>
    <row r="26" spans="1:31" x14ac:dyDescent="0.35">
      <c r="A26" s="23">
        <v>245</v>
      </c>
      <c r="B26">
        <v>236</v>
      </c>
      <c r="C26">
        <v>237</v>
      </c>
      <c r="D26" t="s">
        <v>108</v>
      </c>
      <c r="E26">
        <f>_xlfn.MAXIFS(First_20year_outlook_solar!$C$5:$C$325,First_20year_outlook_solar!$B$5:$B$325,D26)</f>
        <v>230</v>
      </c>
      <c r="H26" t="s">
        <v>102</v>
      </c>
      <c r="I26">
        <v>121858.5703125</v>
      </c>
      <c r="J26">
        <v>37047.62890625</v>
      </c>
      <c r="K26">
        <v>30.402152931257341</v>
      </c>
      <c r="L26">
        <v>5292.5184151785716</v>
      </c>
      <c r="M26" t="s">
        <v>108</v>
      </c>
      <c r="N26">
        <v>230</v>
      </c>
      <c r="P26" t="s">
        <v>26</v>
      </c>
      <c r="Q26" s="29">
        <v>450</v>
      </c>
      <c r="R26">
        <v>0</v>
      </c>
      <c r="S26">
        <v>0</v>
      </c>
      <c r="T26">
        <v>450</v>
      </c>
      <c r="U26">
        <v>3150</v>
      </c>
      <c r="V26" s="28">
        <f>SUMIFS(First_20year_outlook_solar!$D$5:$D$325,First_20year_outlook_solar!$B$5:$B$325,$D26)</f>
        <v>200</v>
      </c>
      <c r="W26" s="29">
        <v>18523.814453125</v>
      </c>
      <c r="X26" s="29">
        <v>2646.2592075892858</v>
      </c>
      <c r="Y26" s="29">
        <v>15373.814453125</v>
      </c>
      <c r="Z26" s="29">
        <f t="shared" si="0"/>
        <v>2196.2592075892858</v>
      </c>
      <c r="AA26" s="29">
        <v>33897.62890625</v>
      </c>
      <c r="AB26" s="29">
        <v>4842.5184151785716</v>
      </c>
      <c r="AC26" s="30">
        <f>SUMIFS(InterconnectionQueue_bySub!$R$5:$R$322,InterconnectionQueue_bySub!$B$5:$B$322,$D26)</f>
        <v>455</v>
      </c>
      <c r="AD26" s="32">
        <v>200</v>
      </c>
    </row>
    <row r="27" spans="1:31" x14ac:dyDescent="0.35">
      <c r="A27" s="23">
        <v>238</v>
      </c>
      <c r="B27">
        <v>229</v>
      </c>
      <c r="C27">
        <v>230</v>
      </c>
      <c r="D27" t="s">
        <v>142</v>
      </c>
      <c r="E27">
        <f>_xlfn.MAXIFS(First_20year_outlook_solar!$C$5:$C$325,First_20year_outlook_solar!$B$5:$B$325,D27)</f>
        <v>230</v>
      </c>
      <c r="H27" t="s">
        <v>111</v>
      </c>
      <c r="I27">
        <v>295990.375</v>
      </c>
      <c r="J27">
        <v>49919.98046875</v>
      </c>
      <c r="K27">
        <v>16.865406677075221</v>
      </c>
      <c r="L27">
        <v>7131.42578125</v>
      </c>
      <c r="M27" t="s">
        <v>142</v>
      </c>
      <c r="N27">
        <v>230</v>
      </c>
      <c r="P27" t="s">
        <v>26</v>
      </c>
      <c r="Q27" s="29">
        <v>100</v>
      </c>
      <c r="R27">
        <v>0</v>
      </c>
      <c r="S27">
        <v>0</v>
      </c>
      <c r="T27">
        <v>100</v>
      </c>
      <c r="U27">
        <v>700</v>
      </c>
      <c r="V27" s="28">
        <f>SUMIFS(First_20year_outlook_solar!$D$5:$D$325,First_20year_outlook_solar!$B$5:$B$325,$D27)</f>
        <v>0</v>
      </c>
      <c r="W27" s="29">
        <v>24959.990234375</v>
      </c>
      <c r="X27" s="29">
        <v>3565.712890625</v>
      </c>
      <c r="Y27" s="29">
        <v>24259.990234375</v>
      </c>
      <c r="Z27" s="29">
        <f t="shared" si="0"/>
        <v>3465.712890625</v>
      </c>
      <c r="AA27" s="29">
        <v>49219.98046875</v>
      </c>
      <c r="AB27" s="29">
        <v>7031.42578125</v>
      </c>
      <c r="AC27" s="30">
        <f>SUMIFS(InterconnectionQueue_bySub!$R$5:$R$322,InterconnectionQueue_bySub!$B$5:$B$322,$D27)</f>
        <v>100.64</v>
      </c>
      <c r="AD27" s="32">
        <v>400</v>
      </c>
    </row>
    <row r="28" spans="1:31" x14ac:dyDescent="0.35">
      <c r="A28" s="23">
        <v>217</v>
      </c>
      <c r="B28">
        <v>212</v>
      </c>
      <c r="C28">
        <v>213</v>
      </c>
      <c r="D28" t="s">
        <v>149</v>
      </c>
      <c r="E28">
        <f>_xlfn.MAXIFS(First_20year_outlook_solar!$C$5:$C$325,First_20year_outlook_solar!$B$5:$B$325,D28)</f>
        <v>115</v>
      </c>
      <c r="F28" t="s">
        <v>401</v>
      </c>
      <c r="H28" t="s">
        <v>111</v>
      </c>
      <c r="I28">
        <v>263179.78125</v>
      </c>
      <c r="J28">
        <v>43452.57421875</v>
      </c>
      <c r="K28">
        <v>16.510605036742351</v>
      </c>
      <c r="L28">
        <v>6207.5106026785716</v>
      </c>
      <c r="V28" s="28">
        <f>SUMIFS(First_20year_outlook_solar!$D$5:$D$325,First_20year_outlook_solar!$B$5:$B$325,$D28)</f>
        <v>0</v>
      </c>
      <c r="W28" s="29">
        <v>21726.287109375</v>
      </c>
      <c r="X28" s="29">
        <v>3103.7553013392858</v>
      </c>
      <c r="Z28" s="29">
        <f t="shared" si="0"/>
        <v>3103.7553013392858</v>
      </c>
      <c r="AC28" s="30">
        <f>SUMIFS(InterconnectionQueue_bySub!$R$5:$R$322,InterconnectionQueue_bySub!$B$5:$B$322,$D28)</f>
        <v>0</v>
      </c>
      <c r="AD28"/>
    </row>
    <row r="29" spans="1:31" x14ac:dyDescent="0.35">
      <c r="A29" s="23">
        <v>15</v>
      </c>
      <c r="B29">
        <v>15</v>
      </c>
      <c r="C29">
        <v>16</v>
      </c>
      <c r="D29" t="s">
        <v>186</v>
      </c>
      <c r="E29">
        <f>_xlfn.MAXIFS(First_20year_outlook_solar!$C$5:$C$325,First_20year_outlook_solar!$B$5:$B$325,D29)</f>
        <v>115</v>
      </c>
      <c r="F29" t="s">
        <v>398</v>
      </c>
      <c r="G29">
        <v>115</v>
      </c>
      <c r="H29" t="s">
        <v>111</v>
      </c>
      <c r="I29">
        <v>360630.4375</v>
      </c>
      <c r="J29">
        <v>109972.6328125</v>
      </c>
      <c r="K29">
        <v>30.494551035365671</v>
      </c>
      <c r="L29">
        <v>15710.376116071429</v>
      </c>
      <c r="V29" s="28">
        <f>SUMIFS(First_20year_outlook_solar!$D$5:$D$325,First_20year_outlook_solar!$B$5:$B$325,$D29)</f>
        <v>0</v>
      </c>
      <c r="W29" s="29">
        <v>54986.31640625</v>
      </c>
      <c r="X29" s="29">
        <v>7855.1880580357147</v>
      </c>
      <c r="Z29" s="29">
        <f t="shared" si="0"/>
        <v>7855.1880580357147</v>
      </c>
      <c r="AC29" s="30">
        <f>SUMIFS(InterconnectionQueue_bySub!$R$5:$R$322,InterconnectionQueue_bySub!$B$5:$B$322,$D29)</f>
        <v>0</v>
      </c>
      <c r="AD29"/>
    </row>
    <row r="30" spans="1:31" x14ac:dyDescent="0.35">
      <c r="A30" s="23">
        <v>108</v>
      </c>
      <c r="B30">
        <v>105</v>
      </c>
      <c r="C30">
        <v>106</v>
      </c>
      <c r="D30" t="s">
        <v>50</v>
      </c>
      <c r="E30">
        <f>_xlfn.MAXIFS(First_20year_outlook_solar!$C$5:$C$325,First_20year_outlook_solar!$B$5:$B$325,D30)</f>
        <v>230</v>
      </c>
      <c r="F30" t="s">
        <v>400</v>
      </c>
      <c r="G30">
        <v>138</v>
      </c>
      <c r="H30" t="s">
        <v>46</v>
      </c>
      <c r="I30">
        <v>20266.048828125</v>
      </c>
      <c r="J30">
        <v>1477.376220703125</v>
      </c>
      <c r="K30">
        <v>7.2899075356654546</v>
      </c>
      <c r="L30">
        <v>211.05374581473211</v>
      </c>
      <c r="V30" s="28">
        <f>SUMIFS(First_20year_outlook_solar!$D$5:$D$325,First_20year_outlook_solar!$B$5:$B$325,$D30)</f>
        <v>0</v>
      </c>
      <c r="W30" s="29">
        <v>738.6881103515625</v>
      </c>
      <c r="X30" s="29">
        <v>105.5268729073661</v>
      </c>
      <c r="Z30" s="29">
        <f t="shared" si="0"/>
        <v>105.5268729073661</v>
      </c>
      <c r="AC30" s="30">
        <f>SUMIFS(InterconnectionQueue_bySub!$R$5:$R$322,InterconnectionQueue_bySub!$B$5:$B$322,$D30)</f>
        <v>0</v>
      </c>
      <c r="AD30"/>
    </row>
    <row r="31" spans="1:31" x14ac:dyDescent="0.35">
      <c r="A31" s="23">
        <v>249</v>
      </c>
      <c r="B31">
        <v>240</v>
      </c>
      <c r="C31">
        <v>241</v>
      </c>
      <c r="D31" t="s">
        <v>176</v>
      </c>
      <c r="E31">
        <f>_xlfn.MAXIFS(First_20year_outlook_solar!$C$5:$C$325,First_20year_outlook_solar!$B$5:$B$325,D31)</f>
        <v>230</v>
      </c>
      <c r="I31">
        <v>26207.41015625</v>
      </c>
      <c r="J31">
        <v>145.47021484375</v>
      </c>
      <c r="K31">
        <v>0.55507283618048742</v>
      </c>
      <c r="L31">
        <v>20.781459263392861</v>
      </c>
      <c r="M31" t="s">
        <v>176</v>
      </c>
      <c r="N31">
        <v>230</v>
      </c>
      <c r="P31" t="s">
        <v>26</v>
      </c>
      <c r="Q31" s="29">
        <v>465</v>
      </c>
      <c r="R31">
        <v>0</v>
      </c>
      <c r="S31">
        <v>0</v>
      </c>
      <c r="T31">
        <v>465</v>
      </c>
      <c r="U31">
        <v>3255</v>
      </c>
      <c r="V31" s="28">
        <f>SUMIFS(First_20year_outlook_solar!$D$5:$D$325,First_20year_outlook_solar!$B$5:$B$325,$D31)</f>
        <v>0</v>
      </c>
      <c r="W31" s="29">
        <v>72.735107421875</v>
      </c>
      <c r="X31" s="29">
        <v>10.390729631696431</v>
      </c>
      <c r="Y31" s="29">
        <v>-3182.264892578125</v>
      </c>
      <c r="Z31" s="29">
        <f t="shared" si="0"/>
        <v>-454.60927036830356</v>
      </c>
      <c r="AA31" s="29">
        <v>-3109.52978515625</v>
      </c>
      <c r="AB31" s="29">
        <v>-444.21854073660722</v>
      </c>
      <c r="AC31" s="30">
        <f>SUMIFS(InterconnectionQueue_bySub!$R$5:$R$322,InterconnectionQueue_bySub!$B$5:$B$322,$D31)</f>
        <v>700</v>
      </c>
      <c r="AD31" s="32">
        <v>235</v>
      </c>
    </row>
    <row r="32" spans="1:31" x14ac:dyDescent="0.35">
      <c r="A32" s="23">
        <v>152</v>
      </c>
      <c r="B32">
        <v>147</v>
      </c>
      <c r="C32">
        <v>148</v>
      </c>
      <c r="D32" t="s">
        <v>347</v>
      </c>
      <c r="E32">
        <f>_xlfn.MAXIFS(First_20year_outlook_solar!$C$5:$C$325,First_20year_outlook_solar!$B$5:$B$325,D32)</f>
        <v>115</v>
      </c>
      <c r="F32" t="s">
        <v>398</v>
      </c>
      <c r="G32">
        <v>115</v>
      </c>
      <c r="I32">
        <v>102153.296875</v>
      </c>
      <c r="J32">
        <v>17427.39453125</v>
      </c>
      <c r="K32">
        <v>17.060041197275361</v>
      </c>
      <c r="L32">
        <v>2489.627790178572</v>
      </c>
      <c r="V32" s="28">
        <f>SUMIFS(First_20year_outlook_solar!$D$5:$D$325,First_20year_outlook_solar!$B$5:$B$325,$D32)</f>
        <v>0</v>
      </c>
      <c r="W32" s="29">
        <v>8713.697265625</v>
      </c>
      <c r="X32" s="29">
        <v>1244.813895089286</v>
      </c>
      <c r="Z32" s="29">
        <f t="shared" si="0"/>
        <v>1244.813895089286</v>
      </c>
      <c r="AC32" s="30">
        <f>SUMIFS(InterconnectionQueue_bySub!$R$5:$R$322,InterconnectionQueue_bySub!$B$5:$B$322,$D32)</f>
        <v>0</v>
      </c>
      <c r="AD32"/>
    </row>
    <row r="33" spans="1:30" x14ac:dyDescent="0.35">
      <c r="A33" s="23">
        <v>180</v>
      </c>
      <c r="B33">
        <v>175</v>
      </c>
      <c r="C33">
        <v>176</v>
      </c>
      <c r="D33" t="s">
        <v>225</v>
      </c>
      <c r="E33">
        <f>_xlfn.MAXIFS(First_20year_outlook_solar!$C$5:$C$325,First_20year_outlook_solar!$B$5:$B$325,D33)</f>
        <v>230</v>
      </c>
      <c r="F33" t="s">
        <v>398</v>
      </c>
      <c r="H33" t="s">
        <v>216</v>
      </c>
      <c r="I33">
        <v>180872.515625</v>
      </c>
      <c r="J33">
        <v>6500.4873046875</v>
      </c>
      <c r="K33">
        <v>3.5939607973191761</v>
      </c>
      <c r="L33">
        <v>928.64104352678567</v>
      </c>
      <c r="M33" t="s">
        <v>225</v>
      </c>
      <c r="N33">
        <v>230</v>
      </c>
      <c r="P33" t="s">
        <v>26</v>
      </c>
      <c r="Q33" s="29">
        <v>100</v>
      </c>
      <c r="R33">
        <v>0</v>
      </c>
      <c r="S33">
        <v>100</v>
      </c>
      <c r="T33">
        <v>0</v>
      </c>
      <c r="U33">
        <v>700</v>
      </c>
      <c r="V33" s="28">
        <f>SUMIFS(First_20year_outlook_solar!$D$5:$D$325,First_20year_outlook_solar!$B$5:$B$325,$D33)</f>
        <v>0</v>
      </c>
      <c r="W33" s="29">
        <v>3250.24365234375</v>
      </c>
      <c r="X33" s="29">
        <v>464.32052176339278</v>
      </c>
      <c r="Y33" s="29">
        <v>2550.24365234375</v>
      </c>
      <c r="Z33" s="29">
        <f t="shared" si="0"/>
        <v>364.32052176339278</v>
      </c>
      <c r="AA33" s="29">
        <v>5800.4873046875</v>
      </c>
      <c r="AB33" s="29">
        <v>828.64104352678567</v>
      </c>
      <c r="AC33" s="30">
        <f>SUMIFS(InterconnectionQueue_bySub!$R$5:$R$322,InterconnectionQueue_bySub!$B$5:$B$322,$D33)</f>
        <v>100</v>
      </c>
      <c r="AD33"/>
    </row>
    <row r="34" spans="1:30" x14ac:dyDescent="0.35">
      <c r="A34" s="23">
        <v>73</v>
      </c>
      <c r="B34">
        <v>70</v>
      </c>
      <c r="C34">
        <v>71</v>
      </c>
      <c r="D34" t="s">
        <v>78</v>
      </c>
      <c r="E34">
        <f>_xlfn.MAXIFS(First_20year_outlook_solar!$C$5:$C$325,First_20year_outlook_solar!$B$5:$B$325,D34)</f>
        <v>230</v>
      </c>
      <c r="F34" t="s">
        <v>399</v>
      </c>
      <c r="H34" t="s">
        <v>46</v>
      </c>
      <c r="I34">
        <v>5046.6015625</v>
      </c>
      <c r="J34">
        <v>2134.883056640625</v>
      </c>
      <c r="K34">
        <v>42.303380407607222</v>
      </c>
      <c r="L34">
        <v>304.98329380580361</v>
      </c>
      <c r="V34" s="28">
        <f>SUMIFS(First_20year_outlook_solar!$D$5:$D$325,First_20year_outlook_solar!$B$5:$B$325,$D34)</f>
        <v>0</v>
      </c>
      <c r="W34" s="29">
        <v>1067.441528320312</v>
      </c>
      <c r="X34" s="29">
        <v>152.49164690290181</v>
      </c>
      <c r="Z34" s="29">
        <f t="shared" ref="Z34:Z65" si="1">X34-Q34</f>
        <v>152.49164690290181</v>
      </c>
      <c r="AC34" s="30">
        <f>SUMIFS(InterconnectionQueue_bySub!$R$5:$R$322,InterconnectionQueue_bySub!$B$5:$B$322,$D34)</f>
        <v>0</v>
      </c>
      <c r="AD34"/>
    </row>
    <row r="35" spans="1:30" x14ac:dyDescent="0.35">
      <c r="A35" s="23">
        <v>16</v>
      </c>
      <c r="B35">
        <v>16</v>
      </c>
      <c r="C35">
        <v>17</v>
      </c>
      <c r="D35" t="s">
        <v>196</v>
      </c>
      <c r="E35">
        <f>_xlfn.MAXIFS(First_20year_outlook_solar!$C$5:$C$325,First_20year_outlook_solar!$B$5:$B$325,D35)</f>
        <v>115</v>
      </c>
      <c r="F35" t="s">
        <v>398</v>
      </c>
      <c r="H35" t="s">
        <v>111</v>
      </c>
      <c r="I35">
        <v>358838.53125</v>
      </c>
      <c r="J35">
        <v>104633.6171875</v>
      </c>
      <c r="K35">
        <v>29.158969306616239</v>
      </c>
      <c r="L35">
        <v>14947.65959821429</v>
      </c>
      <c r="V35" s="28">
        <f>SUMIFS(First_20year_outlook_solar!$D$5:$D$325,First_20year_outlook_solar!$B$5:$B$325,$D35)</f>
        <v>0</v>
      </c>
      <c r="W35" s="29">
        <v>52316.80859375</v>
      </c>
      <c r="X35" s="29">
        <v>7473.8297991071431</v>
      </c>
      <c r="Z35" s="29">
        <f t="shared" si="1"/>
        <v>7473.8297991071431</v>
      </c>
      <c r="AC35" s="30">
        <f>SUMIFS(InterconnectionQueue_bySub!$R$5:$R$322,InterconnectionQueue_bySub!$B$5:$B$322,$D35)</f>
        <v>0</v>
      </c>
      <c r="AD35"/>
    </row>
    <row r="36" spans="1:30" x14ac:dyDescent="0.35">
      <c r="A36" s="23">
        <v>195</v>
      </c>
      <c r="B36">
        <v>190</v>
      </c>
      <c r="C36">
        <v>191</v>
      </c>
      <c r="D36" t="s">
        <v>76</v>
      </c>
      <c r="E36">
        <f>_xlfn.MAXIFS(First_20year_outlook_solar!$C$5:$C$325,First_20year_outlook_solar!$B$5:$B$325,D36)</f>
        <v>230</v>
      </c>
      <c r="F36" t="s">
        <v>399</v>
      </c>
      <c r="H36" t="s">
        <v>46</v>
      </c>
      <c r="I36">
        <v>4298.37255859375</v>
      </c>
      <c r="J36">
        <v>1325.948364257812</v>
      </c>
      <c r="K36">
        <v>30.847683540293399</v>
      </c>
      <c r="L36">
        <v>189.42119489397319</v>
      </c>
      <c r="V36" s="28">
        <f>SUMIFS(First_20year_outlook_solar!$D$5:$D$325,First_20year_outlook_solar!$B$5:$B$325,$D36)</f>
        <v>0</v>
      </c>
      <c r="W36" s="29">
        <v>662.97418212890602</v>
      </c>
      <c r="X36" s="29">
        <v>94.710597446986569</v>
      </c>
      <c r="Z36" s="29">
        <f t="shared" si="1"/>
        <v>94.710597446986569</v>
      </c>
      <c r="AC36" s="30">
        <f>SUMIFS(InterconnectionQueue_bySub!$R$5:$R$322,InterconnectionQueue_bySub!$B$5:$B$322,$D36)</f>
        <v>0</v>
      </c>
      <c r="AD36"/>
    </row>
    <row r="37" spans="1:30" x14ac:dyDescent="0.35">
      <c r="A37" s="23">
        <v>117</v>
      </c>
      <c r="B37">
        <v>114</v>
      </c>
      <c r="C37">
        <v>115</v>
      </c>
      <c r="D37" t="s">
        <v>83</v>
      </c>
      <c r="E37">
        <f>_xlfn.MAXIFS(First_20year_outlook_solar!$C$5:$C$325,First_20year_outlook_solar!$B$5:$B$325,D37)</f>
        <v>230</v>
      </c>
      <c r="F37" t="s">
        <v>399</v>
      </c>
      <c r="H37" t="s">
        <v>46</v>
      </c>
      <c r="I37">
        <v>24219.904296875</v>
      </c>
      <c r="J37">
        <v>5607.41943359375</v>
      </c>
      <c r="K37">
        <v>23.152112266262151</v>
      </c>
      <c r="L37">
        <v>801.05991908482144</v>
      </c>
      <c r="V37" s="28">
        <f>SUMIFS(First_20year_outlook_solar!$D$5:$D$325,First_20year_outlook_solar!$B$5:$B$325,$D37)</f>
        <v>0</v>
      </c>
      <c r="W37" s="29">
        <v>2803.709716796875</v>
      </c>
      <c r="X37" s="29">
        <v>400.52995954241072</v>
      </c>
      <c r="Z37" s="29">
        <f t="shared" si="1"/>
        <v>400.52995954241072</v>
      </c>
      <c r="AC37" s="30">
        <f>SUMIFS(InterconnectionQueue_bySub!$R$5:$R$322,InterconnectionQueue_bySub!$B$5:$B$322,$D37)</f>
        <v>0</v>
      </c>
      <c r="AD37"/>
    </row>
    <row r="38" spans="1:30" x14ac:dyDescent="0.35">
      <c r="A38" s="23">
        <v>142</v>
      </c>
      <c r="B38">
        <v>137</v>
      </c>
      <c r="C38">
        <v>138</v>
      </c>
      <c r="D38" t="s">
        <v>163</v>
      </c>
      <c r="E38">
        <f>_xlfn.MAXIFS(First_20year_outlook_solar!$C$5:$C$325,First_20year_outlook_solar!$B$5:$B$325,D38)</f>
        <v>70</v>
      </c>
      <c r="F38" t="s">
        <v>401</v>
      </c>
      <c r="G38">
        <v>70</v>
      </c>
      <c r="H38" t="s">
        <v>111</v>
      </c>
      <c r="I38">
        <v>415276.96875</v>
      </c>
      <c r="J38">
        <v>82820.0625</v>
      </c>
      <c r="K38">
        <v>19.943331494951821</v>
      </c>
      <c r="L38">
        <v>11831.4375</v>
      </c>
      <c r="V38" s="28">
        <f>SUMIFS(First_20year_outlook_solar!$D$5:$D$325,First_20year_outlook_solar!$B$5:$B$325,$D38)</f>
        <v>0</v>
      </c>
      <c r="W38" s="29">
        <v>41410.03125</v>
      </c>
      <c r="X38" s="29">
        <v>5915.71875</v>
      </c>
      <c r="Z38" s="29">
        <f t="shared" si="1"/>
        <v>5915.71875</v>
      </c>
      <c r="AC38" s="30">
        <f>SUMIFS(InterconnectionQueue_bySub!$R$5:$R$322,InterconnectionQueue_bySub!$B$5:$B$322,$D38)</f>
        <v>0</v>
      </c>
      <c r="AD38"/>
    </row>
    <row r="39" spans="1:30" x14ac:dyDescent="0.35">
      <c r="A39" s="23">
        <v>9</v>
      </c>
      <c r="B39">
        <v>9</v>
      </c>
      <c r="C39">
        <v>10</v>
      </c>
      <c r="D39" t="s">
        <v>234</v>
      </c>
      <c r="E39">
        <f>_xlfn.MAXIFS(First_20year_outlook_solar!$C$5:$C$325,First_20year_outlook_solar!$B$5:$B$325,D39)</f>
        <v>115</v>
      </c>
      <c r="F39" t="s">
        <v>398</v>
      </c>
      <c r="G39">
        <v>115</v>
      </c>
      <c r="H39" t="s">
        <v>216</v>
      </c>
      <c r="I39">
        <v>98761.0546875</v>
      </c>
      <c r="J39">
        <v>17174.880859375</v>
      </c>
      <c r="K39">
        <v>17.39033763229828</v>
      </c>
      <c r="L39">
        <v>2453.5544084821431</v>
      </c>
      <c r="V39" s="28">
        <f>SUMIFS(First_20year_outlook_solar!$D$5:$D$325,First_20year_outlook_solar!$B$5:$B$325,$D39)</f>
        <v>0</v>
      </c>
      <c r="W39" s="29">
        <v>8587.4404296875</v>
      </c>
      <c r="X39" s="29">
        <v>1226.7772042410711</v>
      </c>
      <c r="Z39" s="29">
        <f t="shared" si="1"/>
        <v>1226.7772042410711</v>
      </c>
      <c r="AC39" s="30">
        <f>SUMIFS(InterconnectionQueue_bySub!$R$5:$R$322,InterconnectionQueue_bySub!$B$5:$B$322,$D39)</f>
        <v>0</v>
      </c>
      <c r="AD39"/>
    </row>
    <row r="40" spans="1:30" x14ac:dyDescent="0.35">
      <c r="A40" s="23">
        <v>156</v>
      </c>
      <c r="B40">
        <v>151</v>
      </c>
      <c r="C40">
        <v>152</v>
      </c>
      <c r="D40" t="s">
        <v>260</v>
      </c>
      <c r="E40">
        <f>_xlfn.MAXIFS(First_20year_outlook_solar!$C$5:$C$325,First_20year_outlook_solar!$B$5:$B$325,D40)</f>
        <v>115</v>
      </c>
      <c r="F40" t="s">
        <v>398</v>
      </c>
      <c r="G40">
        <v>115</v>
      </c>
      <c r="H40" t="s">
        <v>216</v>
      </c>
      <c r="I40">
        <v>217769.71875</v>
      </c>
      <c r="J40">
        <v>12418.4619140625</v>
      </c>
      <c r="K40">
        <v>5.7025659882120321</v>
      </c>
      <c r="L40">
        <v>1774.065987723214</v>
      </c>
      <c r="V40" s="28">
        <f>SUMIFS(First_20year_outlook_solar!$D$5:$D$325,First_20year_outlook_solar!$B$5:$B$325,$D40)</f>
        <v>0</v>
      </c>
      <c r="W40" s="29">
        <v>6209.23095703125</v>
      </c>
      <c r="X40" s="29">
        <v>887.03299386160711</v>
      </c>
      <c r="Z40" s="29">
        <f t="shared" si="1"/>
        <v>887.03299386160711</v>
      </c>
      <c r="AC40" s="30">
        <f>SUMIFS(InterconnectionQueue_bySub!$R$5:$R$322,InterconnectionQueue_bySub!$B$5:$B$322,$D40)</f>
        <v>0</v>
      </c>
      <c r="AD40"/>
    </row>
    <row r="41" spans="1:30" x14ac:dyDescent="0.35">
      <c r="A41" s="23">
        <v>98</v>
      </c>
      <c r="B41">
        <v>95</v>
      </c>
      <c r="C41">
        <v>96</v>
      </c>
      <c r="D41" t="s">
        <v>180</v>
      </c>
      <c r="E41">
        <f>_xlfn.MAXIFS(First_20year_outlook_solar!$C$5:$C$325,First_20year_outlook_solar!$B$5:$B$325,D41)</f>
        <v>230</v>
      </c>
      <c r="F41" t="s">
        <v>398</v>
      </c>
      <c r="G41">
        <v>230</v>
      </c>
      <c r="H41" t="s">
        <v>111</v>
      </c>
      <c r="I41">
        <v>315140.6875</v>
      </c>
      <c r="J41">
        <v>50584.22265625</v>
      </c>
      <c r="K41">
        <v>16.051314432780121</v>
      </c>
      <c r="L41">
        <v>7226.3175223214284</v>
      </c>
      <c r="V41" s="28">
        <f>SUMIFS(First_20year_outlook_solar!$D$5:$D$325,First_20year_outlook_solar!$B$5:$B$325,$D41)</f>
        <v>0</v>
      </c>
      <c r="W41" s="29">
        <v>25292.111328125</v>
      </c>
      <c r="X41" s="29">
        <v>3613.1587611607142</v>
      </c>
      <c r="Z41" s="29">
        <f t="shared" si="1"/>
        <v>3613.1587611607142</v>
      </c>
      <c r="AC41" s="30">
        <f>SUMIFS(InterconnectionQueue_bySub!$R$5:$R$322,InterconnectionQueue_bySub!$B$5:$B$322,$D41)</f>
        <v>0</v>
      </c>
      <c r="AD41" s="31">
        <v>500</v>
      </c>
    </row>
    <row r="42" spans="1:30" x14ac:dyDescent="0.35">
      <c r="A42" s="23">
        <v>227</v>
      </c>
      <c r="B42">
        <v>221</v>
      </c>
      <c r="C42">
        <v>222</v>
      </c>
      <c r="D42" t="s">
        <v>52</v>
      </c>
      <c r="E42">
        <f>_xlfn.MAXIFS(First_20year_outlook_solar!$C$5:$C$325,First_20year_outlook_solar!$B$5:$B$325,D42)</f>
        <v>500</v>
      </c>
      <c r="F42" t="s">
        <v>399</v>
      </c>
      <c r="G42">
        <v>500</v>
      </c>
      <c r="H42" t="s">
        <v>53</v>
      </c>
      <c r="I42">
        <v>178872.25</v>
      </c>
      <c r="J42">
        <v>36040.32421875</v>
      </c>
      <c r="K42">
        <v>20.148639164962699</v>
      </c>
      <c r="L42">
        <v>5148.6177455357147</v>
      </c>
      <c r="M42" t="s">
        <v>52</v>
      </c>
      <c r="N42">
        <v>500</v>
      </c>
      <c r="P42" t="s">
        <v>26</v>
      </c>
      <c r="Q42" s="29">
        <v>499.99999999999949</v>
      </c>
      <c r="R42">
        <v>0</v>
      </c>
      <c r="S42">
        <v>0</v>
      </c>
      <c r="T42">
        <v>499.99999999999949</v>
      </c>
      <c r="U42">
        <v>3499.9999999999968</v>
      </c>
      <c r="V42" s="28">
        <f>SUMIFS(First_20year_outlook_solar!$D$5:$D$325,First_20year_outlook_solar!$B$5:$B$325,$D42)</f>
        <v>2422</v>
      </c>
      <c r="W42" s="29">
        <v>18020.162109375</v>
      </c>
      <c r="X42" s="29">
        <v>2574.3088727678569</v>
      </c>
      <c r="Y42" s="29">
        <v>14520.162109375</v>
      </c>
      <c r="Z42" s="29">
        <f t="shared" si="1"/>
        <v>2074.3088727678573</v>
      </c>
      <c r="AA42" s="29">
        <v>32540.32421875</v>
      </c>
      <c r="AB42" s="29">
        <v>4648.6177455357147</v>
      </c>
      <c r="AC42" s="30">
        <f>SUMIFS(InterconnectionQueue_bySub!$R$5:$R$322,InterconnectionQueue_bySub!$B$5:$B$322,$D42)</f>
        <v>4539</v>
      </c>
      <c r="AD42"/>
    </row>
    <row r="43" spans="1:30" x14ac:dyDescent="0.35">
      <c r="A43" s="23">
        <v>228</v>
      </c>
      <c r="B43">
        <v>221</v>
      </c>
      <c r="C43">
        <v>222</v>
      </c>
      <c r="D43" t="s">
        <v>52</v>
      </c>
      <c r="E43">
        <f>_xlfn.MAXIFS(First_20year_outlook_solar!$C$5:$C$325,First_20year_outlook_solar!$B$5:$B$325,D43)</f>
        <v>500</v>
      </c>
      <c r="F43" t="s">
        <v>399</v>
      </c>
      <c r="G43">
        <v>500</v>
      </c>
      <c r="H43" t="s">
        <v>53</v>
      </c>
      <c r="I43">
        <v>178872.25</v>
      </c>
      <c r="J43">
        <v>36040.32421875</v>
      </c>
      <c r="K43">
        <v>20.148639164962699</v>
      </c>
      <c r="L43">
        <v>5148.6177455357147</v>
      </c>
      <c r="M43" t="s">
        <v>52</v>
      </c>
      <c r="N43">
        <v>230</v>
      </c>
      <c r="P43" t="s">
        <v>26</v>
      </c>
      <c r="Q43" s="29">
        <v>2513.9</v>
      </c>
      <c r="R43">
        <v>650</v>
      </c>
      <c r="S43">
        <v>873.59999999999991</v>
      </c>
      <c r="T43">
        <v>990.30000000000007</v>
      </c>
      <c r="U43">
        <v>17597.3</v>
      </c>
      <c r="V43" s="28">
        <f>SUMIFS(First_20year_outlook_solar!$D$5:$D$325,First_20year_outlook_solar!$B$5:$B$325,$D43)</f>
        <v>2422</v>
      </c>
      <c r="W43" s="29">
        <v>18020.162109375</v>
      </c>
      <c r="X43" s="29">
        <v>2574.3088727678569</v>
      </c>
      <c r="Y43" s="29">
        <v>422.86210937500073</v>
      </c>
      <c r="Z43" s="29">
        <f t="shared" si="1"/>
        <v>60.408872767856792</v>
      </c>
      <c r="AA43" s="29">
        <v>18443.024218750001</v>
      </c>
      <c r="AB43" s="29">
        <v>2634.717745535715</v>
      </c>
      <c r="AC43" s="30">
        <f>SUMIFS(InterconnectionQueue_bySub!$R$5:$R$322,InterconnectionQueue_bySub!$B$5:$B$322,$D43)</f>
        <v>4539</v>
      </c>
      <c r="AD43"/>
    </row>
    <row r="44" spans="1:30" x14ac:dyDescent="0.35">
      <c r="A44" s="23">
        <v>39</v>
      </c>
      <c r="B44">
        <v>39</v>
      </c>
      <c r="C44">
        <v>40</v>
      </c>
      <c r="D44" t="s">
        <v>147</v>
      </c>
      <c r="E44">
        <f>_xlfn.MAXIFS(First_20year_outlook_solar!$C$5:$C$325,First_20year_outlook_solar!$B$5:$B$325,D44)</f>
        <v>115</v>
      </c>
      <c r="F44" t="s">
        <v>398</v>
      </c>
      <c r="G44">
        <v>115</v>
      </c>
      <c r="H44" t="s">
        <v>111</v>
      </c>
      <c r="I44">
        <v>275837.46875</v>
      </c>
      <c r="J44">
        <v>48082.7734375</v>
      </c>
      <c r="K44">
        <v>17.431559844061251</v>
      </c>
      <c r="L44">
        <v>6868.9676339285716</v>
      </c>
      <c r="V44" s="28">
        <f>SUMIFS(First_20year_outlook_solar!$D$5:$D$325,First_20year_outlook_solar!$B$5:$B$325,$D44)</f>
        <v>0</v>
      </c>
      <c r="W44" s="29">
        <v>24041.38671875</v>
      </c>
      <c r="X44" s="29">
        <v>3434.4838169642858</v>
      </c>
      <c r="Z44" s="29">
        <f t="shared" si="1"/>
        <v>3434.4838169642858</v>
      </c>
      <c r="AC44" s="30">
        <f>SUMIFS(InterconnectionQueue_bySub!$R$5:$R$322,InterconnectionQueue_bySub!$B$5:$B$322,$D44)</f>
        <v>0</v>
      </c>
      <c r="AD44"/>
    </row>
    <row r="45" spans="1:30" x14ac:dyDescent="0.35">
      <c r="A45" s="23">
        <v>10</v>
      </c>
      <c r="B45">
        <v>10</v>
      </c>
      <c r="C45">
        <v>11</v>
      </c>
      <c r="D45" t="s">
        <v>238</v>
      </c>
      <c r="E45">
        <f>_xlfn.MAXIFS(First_20year_outlook_solar!$C$5:$C$325,First_20year_outlook_solar!$B$5:$B$325,D45)</f>
        <v>230</v>
      </c>
      <c r="F45" t="s">
        <v>398</v>
      </c>
      <c r="G45">
        <v>230</v>
      </c>
      <c r="H45" t="s">
        <v>216</v>
      </c>
      <c r="I45">
        <v>179779.671875</v>
      </c>
      <c r="J45">
        <v>31696.626953125</v>
      </c>
      <c r="K45">
        <v>17.63081811338688</v>
      </c>
      <c r="L45">
        <v>4528.0895647321431</v>
      </c>
      <c r="V45" s="28">
        <f>SUMIFS(First_20year_outlook_solar!$D$5:$D$325,First_20year_outlook_solar!$B$5:$B$325,$D45)</f>
        <v>0</v>
      </c>
      <c r="W45" s="29">
        <v>15848.3134765625</v>
      </c>
      <c r="X45" s="29">
        <v>2264.044782366072</v>
      </c>
      <c r="Z45" s="29">
        <f t="shared" si="1"/>
        <v>2264.044782366072</v>
      </c>
      <c r="AC45" s="30">
        <f>SUMIFS(InterconnectionQueue_bySub!$R$5:$R$322,InterconnectionQueue_bySub!$B$5:$B$322,$D45)</f>
        <v>0</v>
      </c>
      <c r="AD45"/>
    </row>
    <row r="46" spans="1:30" x14ac:dyDescent="0.35">
      <c r="A46" s="23">
        <v>189</v>
      </c>
      <c r="B46">
        <v>184</v>
      </c>
      <c r="C46">
        <v>185</v>
      </c>
      <c r="D46" t="s">
        <v>218</v>
      </c>
      <c r="E46">
        <f>_xlfn.MAXIFS(First_20year_outlook_solar!$C$5:$C$325,First_20year_outlook_solar!$B$5:$B$325,D46)</f>
        <v>115</v>
      </c>
      <c r="F46" t="s">
        <v>399</v>
      </c>
      <c r="H46" t="s">
        <v>102</v>
      </c>
      <c r="I46">
        <v>45370.8828125</v>
      </c>
      <c r="J46">
        <v>6863.2294921875</v>
      </c>
      <c r="K46">
        <v>15.126947210947</v>
      </c>
      <c r="L46">
        <v>980.46135602678567</v>
      </c>
      <c r="V46" s="28">
        <f>SUMIFS(First_20year_outlook_solar!$D$5:$D$325,First_20year_outlook_solar!$B$5:$B$325,$D46)</f>
        <v>0</v>
      </c>
      <c r="W46" s="29">
        <v>3431.61474609375</v>
      </c>
      <c r="X46" s="29">
        <v>490.23067801339278</v>
      </c>
      <c r="Z46" s="29">
        <f t="shared" si="1"/>
        <v>490.23067801339278</v>
      </c>
      <c r="AC46" s="30">
        <f>SUMIFS(InterconnectionQueue_bySub!$R$5:$R$322,InterconnectionQueue_bySub!$B$5:$B$322,$D46)</f>
        <v>0</v>
      </c>
      <c r="AD46"/>
    </row>
    <row r="47" spans="1:30" x14ac:dyDescent="0.35">
      <c r="A47" s="23">
        <v>202</v>
      </c>
      <c r="B47">
        <v>197</v>
      </c>
      <c r="C47">
        <v>198</v>
      </c>
      <c r="D47" t="s">
        <v>117</v>
      </c>
      <c r="E47">
        <f>_xlfn.MAXIFS(First_20year_outlook_solar!$C$5:$C$325,First_20year_outlook_solar!$B$5:$B$325,D47)</f>
        <v>230</v>
      </c>
      <c r="F47" t="s">
        <v>399</v>
      </c>
      <c r="H47" t="s">
        <v>102</v>
      </c>
      <c r="I47">
        <v>86375.359375</v>
      </c>
      <c r="J47">
        <v>26348.171875</v>
      </c>
      <c r="K47">
        <v>30.50426888600138</v>
      </c>
      <c r="L47">
        <v>3764.024553571428</v>
      </c>
      <c r="M47" t="s">
        <v>117</v>
      </c>
      <c r="N47">
        <v>115</v>
      </c>
      <c r="P47" t="s">
        <v>26</v>
      </c>
      <c r="Q47" s="29">
        <v>349.96</v>
      </c>
      <c r="R47">
        <v>0</v>
      </c>
      <c r="S47">
        <v>0</v>
      </c>
      <c r="T47">
        <v>349.96</v>
      </c>
      <c r="U47">
        <v>2449.7199999999998</v>
      </c>
      <c r="V47" s="28">
        <f>SUMIFS(First_20year_outlook_solar!$D$5:$D$325,First_20year_outlook_solar!$B$5:$B$325,$D47)</f>
        <v>224</v>
      </c>
      <c r="W47" s="29">
        <v>13174.0859375</v>
      </c>
      <c r="X47" s="29">
        <v>1882.012276785714</v>
      </c>
      <c r="Y47" s="29">
        <v>10724.365937500001</v>
      </c>
      <c r="Z47" s="29">
        <f t="shared" si="1"/>
        <v>1532.052276785714</v>
      </c>
      <c r="AA47" s="29">
        <v>23898.451874999999</v>
      </c>
      <c r="AB47" s="29">
        <v>3414.064553571428</v>
      </c>
      <c r="AC47" s="30">
        <f>SUMIFS(InterconnectionQueue_bySub!$R$5:$R$322,InterconnectionQueue_bySub!$B$5:$B$322,$D47)</f>
        <v>404</v>
      </c>
      <c r="AD47" s="32">
        <v>50</v>
      </c>
    </row>
    <row r="48" spans="1:30" x14ac:dyDescent="0.35">
      <c r="A48" s="23">
        <v>67</v>
      </c>
      <c r="B48">
        <v>64</v>
      </c>
      <c r="C48">
        <v>65</v>
      </c>
      <c r="D48" t="s">
        <v>174</v>
      </c>
      <c r="E48">
        <f>_xlfn.MAXIFS(First_20year_outlook_solar!$C$5:$C$325,First_20year_outlook_solar!$B$5:$B$325,D48)</f>
        <v>115</v>
      </c>
      <c r="F48" t="s">
        <v>398</v>
      </c>
      <c r="G48">
        <v>115</v>
      </c>
      <c r="H48" t="s">
        <v>111</v>
      </c>
      <c r="I48">
        <v>401014.96875</v>
      </c>
      <c r="J48">
        <v>193767.234375</v>
      </c>
      <c r="K48">
        <v>48.319202392616432</v>
      </c>
      <c r="L48">
        <v>27681.033482142859</v>
      </c>
      <c r="V48" s="28">
        <f>SUMIFS(First_20year_outlook_solar!$D$5:$D$325,First_20year_outlook_solar!$B$5:$B$325,$D48)</f>
        <v>0</v>
      </c>
      <c r="W48" s="29">
        <v>96883.6171875</v>
      </c>
      <c r="X48" s="29">
        <v>13840.516741071429</v>
      </c>
      <c r="Z48" s="29">
        <f t="shared" si="1"/>
        <v>13840.516741071429</v>
      </c>
      <c r="AC48" s="30">
        <f>SUMIFS(InterconnectionQueue_bySub!$R$5:$R$322,InterconnectionQueue_bySub!$B$5:$B$322,$D48)</f>
        <v>85</v>
      </c>
      <c r="AD48"/>
    </row>
    <row r="49" spans="1:32" x14ac:dyDescent="0.35">
      <c r="A49" s="23">
        <v>6</v>
      </c>
      <c r="B49">
        <v>6</v>
      </c>
      <c r="C49">
        <v>7</v>
      </c>
      <c r="D49" t="s">
        <v>266</v>
      </c>
      <c r="E49">
        <f>_xlfn.MAXIFS(First_20year_outlook_solar!$C$5:$C$325,First_20year_outlook_solar!$B$5:$B$325,D49)</f>
        <v>115</v>
      </c>
      <c r="F49" t="s">
        <v>398</v>
      </c>
      <c r="H49" t="s">
        <v>216</v>
      </c>
      <c r="I49">
        <v>334399.5</v>
      </c>
      <c r="J49">
        <v>14610.095703125</v>
      </c>
      <c r="K49">
        <v>4.3690542907884131</v>
      </c>
      <c r="L49">
        <v>2087.1565290178569</v>
      </c>
      <c r="M49" t="s">
        <v>266</v>
      </c>
      <c r="N49">
        <v>115</v>
      </c>
      <c r="P49" t="s">
        <v>26</v>
      </c>
      <c r="Q49" s="29">
        <v>230</v>
      </c>
      <c r="R49">
        <v>0</v>
      </c>
      <c r="S49">
        <v>0</v>
      </c>
      <c r="T49">
        <v>230</v>
      </c>
      <c r="U49">
        <v>1610</v>
      </c>
      <c r="V49" s="28">
        <f>SUMIFS(First_20year_outlook_solar!$D$5:$D$325,First_20year_outlook_solar!$B$5:$B$325,$D49)</f>
        <v>0</v>
      </c>
      <c r="W49" s="29">
        <v>7305.0478515625</v>
      </c>
      <c r="X49" s="29">
        <v>1043.5782645089289</v>
      </c>
      <c r="Y49" s="29">
        <v>5695.0478515625</v>
      </c>
      <c r="Z49" s="29">
        <f t="shared" si="1"/>
        <v>813.5782645089289</v>
      </c>
      <c r="AA49" s="29">
        <v>13000.095703125</v>
      </c>
      <c r="AB49" s="29">
        <v>1857.1565290178571</v>
      </c>
      <c r="AC49" s="30">
        <f>SUMIFS(InterconnectionQueue_bySub!$R$5:$R$322,InterconnectionQueue_bySub!$B$5:$B$322,$D49)</f>
        <v>230</v>
      </c>
      <c r="AD49"/>
    </row>
    <row r="50" spans="1:32" x14ac:dyDescent="0.35">
      <c r="A50" s="23">
        <v>149</v>
      </c>
      <c r="B50">
        <v>144</v>
      </c>
      <c r="C50">
        <v>145</v>
      </c>
      <c r="D50" t="s">
        <v>278</v>
      </c>
      <c r="E50">
        <f>_xlfn.MAXIFS(First_20year_outlook_solar!$C$5:$C$325,First_20year_outlook_solar!$B$5:$B$325,D50)</f>
        <v>230</v>
      </c>
      <c r="F50" t="s">
        <v>398</v>
      </c>
      <c r="G50">
        <v>230</v>
      </c>
      <c r="H50" t="s">
        <v>216</v>
      </c>
      <c r="I50">
        <v>273636.4375</v>
      </c>
      <c r="J50">
        <v>50049.05859375</v>
      </c>
      <c r="K50">
        <v>18.290348701733119</v>
      </c>
      <c r="L50">
        <v>7149.8655133928569</v>
      </c>
      <c r="M50" t="s">
        <v>278</v>
      </c>
      <c r="N50">
        <v>230</v>
      </c>
      <c r="P50" t="s">
        <v>26</v>
      </c>
      <c r="Q50" s="29">
        <v>75</v>
      </c>
      <c r="R50">
        <v>0</v>
      </c>
      <c r="S50">
        <v>0</v>
      </c>
      <c r="T50">
        <v>75</v>
      </c>
      <c r="U50">
        <v>525</v>
      </c>
      <c r="V50" s="28">
        <f>SUMIFS(First_20year_outlook_solar!$D$5:$D$325,First_20year_outlook_solar!$B$5:$B$325,$D50)</f>
        <v>0</v>
      </c>
      <c r="W50" s="29">
        <v>25024.529296875</v>
      </c>
      <c r="X50" s="29">
        <v>3574.932756696428</v>
      </c>
      <c r="Y50" s="29">
        <v>24499.529296875</v>
      </c>
      <c r="Z50" s="29">
        <f t="shared" si="1"/>
        <v>3499.932756696428</v>
      </c>
      <c r="AA50" s="29">
        <v>49524.05859375</v>
      </c>
      <c r="AB50" s="29">
        <v>7074.8655133928569</v>
      </c>
      <c r="AC50" s="30">
        <f>SUMIFS(InterconnectionQueue_bySub!$R$5:$R$322,InterconnectionQueue_bySub!$B$5:$B$322,$D50)</f>
        <v>75</v>
      </c>
      <c r="AD50" s="32">
        <v>200</v>
      </c>
    </row>
    <row r="51" spans="1:32" x14ac:dyDescent="0.35">
      <c r="A51" s="23">
        <v>198</v>
      </c>
      <c r="B51">
        <v>193</v>
      </c>
      <c r="C51">
        <v>194</v>
      </c>
      <c r="D51" t="s">
        <v>284</v>
      </c>
      <c r="E51">
        <f>_xlfn.MAXIFS(First_20year_outlook_solar!$C$5:$C$325,First_20year_outlook_solar!$B$5:$B$325,D51)</f>
        <v>230</v>
      </c>
      <c r="F51" t="s">
        <v>398</v>
      </c>
      <c r="G51">
        <v>230</v>
      </c>
      <c r="H51" t="s">
        <v>216</v>
      </c>
      <c r="I51">
        <v>249324.328125</v>
      </c>
      <c r="J51">
        <v>26310.48828125</v>
      </c>
      <c r="K51">
        <v>10.55271600614085</v>
      </c>
      <c r="L51">
        <v>3758.6411830357142</v>
      </c>
      <c r="V51" s="28">
        <f>SUMIFS(First_20year_outlook_solar!$D$5:$D$325,First_20year_outlook_solar!$B$5:$B$325,$D51)</f>
        <v>0</v>
      </c>
      <c r="W51" s="29">
        <v>13155.244140625</v>
      </c>
      <c r="X51" s="29">
        <v>1879.3205915178571</v>
      </c>
      <c r="Z51" s="29">
        <f t="shared" si="1"/>
        <v>1879.3205915178571</v>
      </c>
      <c r="AC51" s="30">
        <f>SUMIFS(InterconnectionQueue_bySub!$R$5:$R$322,InterconnectionQueue_bySub!$B$5:$B$322,$D51)</f>
        <v>0</v>
      </c>
      <c r="AD51"/>
    </row>
    <row r="52" spans="1:32" x14ac:dyDescent="0.35">
      <c r="A52" s="23">
        <v>167</v>
      </c>
      <c r="B52">
        <v>162</v>
      </c>
      <c r="C52">
        <v>163</v>
      </c>
      <c r="D52" t="s">
        <v>236</v>
      </c>
      <c r="E52">
        <f>_xlfn.MAXIFS(First_20year_outlook_solar!$C$5:$C$325,First_20year_outlook_solar!$B$5:$B$325,D52)</f>
        <v>115</v>
      </c>
      <c r="F52" t="s">
        <v>398</v>
      </c>
      <c r="G52">
        <v>115</v>
      </c>
      <c r="H52" t="s">
        <v>216</v>
      </c>
      <c r="I52">
        <v>151966.109375</v>
      </c>
      <c r="J52">
        <v>15918.8046875</v>
      </c>
      <c r="K52">
        <v>10.47523342735443</v>
      </c>
      <c r="L52">
        <v>2274.1149553571431</v>
      </c>
      <c r="V52" s="28">
        <f>SUMIFS(First_20year_outlook_solar!$D$5:$D$325,First_20year_outlook_solar!$B$5:$B$325,$D52)</f>
        <v>0</v>
      </c>
      <c r="W52" s="29">
        <v>7959.40234375</v>
      </c>
      <c r="X52" s="29">
        <v>1137.0574776785711</v>
      </c>
      <c r="Z52" s="29">
        <f t="shared" si="1"/>
        <v>1137.0574776785711</v>
      </c>
      <c r="AC52" s="30">
        <f>SUMIFS(InterconnectionQueue_bySub!$R$5:$R$322,InterconnectionQueue_bySub!$B$5:$B$322,$D52)</f>
        <v>0</v>
      </c>
      <c r="AD52"/>
    </row>
    <row r="53" spans="1:32" x14ac:dyDescent="0.35">
      <c r="A53" s="23">
        <v>91</v>
      </c>
      <c r="B53">
        <v>88</v>
      </c>
      <c r="C53">
        <v>89</v>
      </c>
      <c r="D53" t="s">
        <v>211</v>
      </c>
      <c r="E53">
        <f>_xlfn.MAXIFS(First_20year_outlook_solar!$C$5:$C$325,First_20year_outlook_solar!$B$5:$B$325,D53)</f>
        <v>115</v>
      </c>
      <c r="F53" t="s">
        <v>398</v>
      </c>
      <c r="G53">
        <v>115</v>
      </c>
      <c r="H53" t="s">
        <v>111</v>
      </c>
      <c r="I53">
        <v>416058.625</v>
      </c>
      <c r="J53">
        <v>87706.7421875</v>
      </c>
      <c r="K53">
        <v>21.0803807245914</v>
      </c>
      <c r="L53">
        <v>12529.53459821429</v>
      </c>
      <c r="V53" s="28">
        <f>SUMIFS(First_20year_outlook_solar!$D$5:$D$325,First_20year_outlook_solar!$B$5:$B$325,$D53)</f>
        <v>0</v>
      </c>
      <c r="W53" s="29">
        <v>43853.37109375</v>
      </c>
      <c r="X53" s="29">
        <v>6264.7672991071431</v>
      </c>
      <c r="Z53" s="29">
        <f t="shared" si="1"/>
        <v>6264.7672991071431</v>
      </c>
      <c r="AC53" s="30">
        <f>SUMIFS(InterconnectionQueue_bySub!$R$5:$R$322,InterconnectionQueue_bySub!$B$5:$B$322,$D53)</f>
        <v>0</v>
      </c>
      <c r="AD53"/>
    </row>
    <row r="54" spans="1:32" x14ac:dyDescent="0.35">
      <c r="A54" s="23">
        <v>171</v>
      </c>
      <c r="B54">
        <v>166</v>
      </c>
      <c r="C54">
        <v>167</v>
      </c>
      <c r="D54" t="s">
        <v>254</v>
      </c>
      <c r="E54">
        <f>_xlfn.MAXIFS(First_20year_outlook_solar!$C$5:$C$325,First_20year_outlook_solar!$B$5:$B$325,D54)</f>
        <v>115</v>
      </c>
      <c r="F54" t="s">
        <v>401</v>
      </c>
      <c r="G54">
        <v>115</v>
      </c>
      <c r="H54" t="s">
        <v>216</v>
      </c>
      <c r="I54">
        <v>276093.8125</v>
      </c>
      <c r="J54">
        <v>19974.462890625</v>
      </c>
      <c r="K54">
        <v>7.2346651704210148</v>
      </c>
      <c r="L54">
        <v>2853.4946986607142</v>
      </c>
      <c r="V54" s="28">
        <f>SUMIFS(First_20year_outlook_solar!$D$5:$D$325,First_20year_outlook_solar!$B$5:$B$325,$D54)</f>
        <v>0</v>
      </c>
      <c r="W54" s="29">
        <v>9987.2314453125</v>
      </c>
      <c r="X54" s="29">
        <v>1426.7473493303571</v>
      </c>
      <c r="Z54" s="29">
        <f t="shared" si="1"/>
        <v>1426.7473493303571</v>
      </c>
      <c r="AC54" s="30">
        <f>SUMIFS(InterconnectionQueue_bySub!$R$5:$R$322,InterconnectionQueue_bySub!$B$5:$B$322,$D54)</f>
        <v>0</v>
      </c>
      <c r="AD54"/>
    </row>
    <row r="55" spans="1:32" x14ac:dyDescent="0.35">
      <c r="A55" s="23">
        <v>74</v>
      </c>
      <c r="B55">
        <v>71</v>
      </c>
      <c r="C55">
        <v>72</v>
      </c>
      <c r="D55" t="s">
        <v>70</v>
      </c>
      <c r="E55">
        <f>_xlfn.MAXIFS(First_20year_outlook_solar!$C$5:$C$325,First_20year_outlook_solar!$B$5:$B$325,D55)</f>
        <v>230</v>
      </c>
      <c r="F55" t="s">
        <v>399</v>
      </c>
      <c r="H55" t="s">
        <v>46</v>
      </c>
      <c r="I55">
        <v>8315.408203125</v>
      </c>
      <c r="J55">
        <v>2159.13330078125</v>
      </c>
      <c r="K55">
        <v>25.965451701695532</v>
      </c>
      <c r="L55">
        <v>308.44761439732139</v>
      </c>
      <c r="V55" s="28">
        <f>SUMIFS(First_20year_outlook_solar!$D$5:$D$325,First_20year_outlook_solar!$B$5:$B$325,$D55)</f>
        <v>0</v>
      </c>
      <c r="W55" s="29">
        <v>1079.566650390625</v>
      </c>
      <c r="X55" s="29">
        <v>154.22380719866069</v>
      </c>
      <c r="Z55" s="29">
        <f t="shared" si="1"/>
        <v>154.22380719866069</v>
      </c>
      <c r="AC55" s="30">
        <f>SUMIFS(InterconnectionQueue_bySub!$R$5:$R$322,InterconnectionQueue_bySub!$B$5:$B$322,$D55)</f>
        <v>0</v>
      </c>
      <c r="AD55"/>
    </row>
    <row r="56" spans="1:32" x14ac:dyDescent="0.35">
      <c r="A56" s="23">
        <v>247</v>
      </c>
      <c r="B56">
        <v>238</v>
      </c>
      <c r="C56">
        <v>239</v>
      </c>
      <c r="D56" t="s">
        <v>49</v>
      </c>
      <c r="E56">
        <f>_xlfn.MAXIFS(First_20year_outlook_solar!$C$5:$C$325,First_20year_outlook_solar!$B$5:$B$325,D56)</f>
        <v>500</v>
      </c>
      <c r="M56" t="s">
        <v>49</v>
      </c>
      <c r="N56">
        <v>500</v>
      </c>
      <c r="P56" t="s">
        <v>26</v>
      </c>
      <c r="Q56" s="29">
        <v>3000</v>
      </c>
      <c r="R56">
        <v>0</v>
      </c>
      <c r="S56">
        <v>350</v>
      </c>
      <c r="T56">
        <v>2650</v>
      </c>
      <c r="U56">
        <v>21000</v>
      </c>
      <c r="V56" s="28">
        <f>SUMIFS(First_20year_outlook_solar!$D$5:$D$325,First_20year_outlook_solar!$B$5:$B$325,$D56)</f>
        <v>1482</v>
      </c>
      <c r="Z56" s="29">
        <f t="shared" si="1"/>
        <v>-3000</v>
      </c>
      <c r="AC56" s="30">
        <f>SUMIFS(InterconnectionQueue_bySub!$R$5:$R$322,InterconnectionQueue_bySub!$B$5:$B$322,$D56)</f>
        <v>8600</v>
      </c>
      <c r="AD56"/>
      <c r="AF56" t="s">
        <v>411</v>
      </c>
    </row>
    <row r="57" spans="1:32" x14ac:dyDescent="0.35">
      <c r="A57" s="23">
        <v>242</v>
      </c>
      <c r="B57">
        <v>233</v>
      </c>
      <c r="C57">
        <v>234</v>
      </c>
      <c r="D57" t="s">
        <v>272</v>
      </c>
      <c r="E57">
        <f>_xlfn.MAXIFS(First_20year_outlook_solar!$C$5:$C$325,First_20year_outlook_solar!$B$5:$B$325,D57)</f>
        <v>230</v>
      </c>
      <c r="H57" t="s">
        <v>216</v>
      </c>
      <c r="I57">
        <v>381252.75</v>
      </c>
      <c r="J57">
        <v>63317.8828125</v>
      </c>
      <c r="K57">
        <v>16.60784946797105</v>
      </c>
      <c r="L57">
        <v>9045.4118303571431</v>
      </c>
      <c r="M57" t="s">
        <v>272</v>
      </c>
      <c r="N57">
        <v>230</v>
      </c>
      <c r="P57" t="s">
        <v>26</v>
      </c>
      <c r="Q57" s="29">
        <v>460</v>
      </c>
      <c r="R57">
        <v>0</v>
      </c>
      <c r="S57">
        <v>0</v>
      </c>
      <c r="T57">
        <v>460</v>
      </c>
      <c r="U57">
        <v>3220</v>
      </c>
      <c r="V57" s="28">
        <f>SUMIFS(First_20year_outlook_solar!$D$5:$D$325,First_20year_outlook_solar!$B$5:$B$325,$D57)</f>
        <v>200</v>
      </c>
      <c r="W57" s="29">
        <v>31658.94140625</v>
      </c>
      <c r="X57" s="29">
        <v>4522.7059151785716</v>
      </c>
      <c r="Y57" s="29">
        <v>28438.94140625</v>
      </c>
      <c r="Z57" s="29">
        <f t="shared" si="1"/>
        <v>4062.7059151785716</v>
      </c>
      <c r="AA57" s="29">
        <v>60097.8828125</v>
      </c>
      <c r="AB57" s="29">
        <v>8585.4118303571431</v>
      </c>
      <c r="AC57" s="30">
        <f>SUMIFS(InterconnectionQueue_bySub!$R$5:$R$322,InterconnectionQueue_bySub!$B$5:$B$322,$D57)</f>
        <v>650</v>
      </c>
      <c r="AD57" s="32">
        <v>190</v>
      </c>
    </row>
    <row r="58" spans="1:32" x14ac:dyDescent="0.35">
      <c r="A58" s="23">
        <v>187</v>
      </c>
      <c r="B58">
        <v>182</v>
      </c>
      <c r="C58">
        <v>183</v>
      </c>
      <c r="D58" t="s">
        <v>230</v>
      </c>
      <c r="E58">
        <f>_xlfn.MAXIFS(First_20year_outlook_solar!$C$5:$C$325,First_20year_outlook_solar!$B$5:$B$325,D58)</f>
        <v>230</v>
      </c>
      <c r="F58" t="s">
        <v>401</v>
      </c>
      <c r="H58" t="s">
        <v>216</v>
      </c>
      <c r="I58">
        <v>255267.765625</v>
      </c>
      <c r="J58">
        <v>5036.30078125</v>
      </c>
      <c r="K58">
        <v>1.9729481977166501</v>
      </c>
      <c r="L58">
        <v>719.47154017857144</v>
      </c>
      <c r="V58" s="28">
        <f>SUMIFS(First_20year_outlook_solar!$D$5:$D$325,First_20year_outlook_solar!$B$5:$B$325,$D58)</f>
        <v>0</v>
      </c>
      <c r="W58" s="29">
        <v>2518.150390625</v>
      </c>
      <c r="X58" s="29">
        <v>359.73577008928572</v>
      </c>
      <c r="Z58" s="29">
        <f t="shared" si="1"/>
        <v>359.73577008928572</v>
      </c>
      <c r="AC58" s="30">
        <f>SUMIFS(InterconnectionQueue_bySub!$R$5:$R$322,InterconnectionQueue_bySub!$B$5:$B$322,$D58)</f>
        <v>0</v>
      </c>
      <c r="AD58"/>
    </row>
    <row r="59" spans="1:32" x14ac:dyDescent="0.35">
      <c r="A59" s="23">
        <v>248</v>
      </c>
      <c r="B59">
        <v>239</v>
      </c>
      <c r="C59">
        <v>240</v>
      </c>
      <c r="D59" t="s">
        <v>184</v>
      </c>
      <c r="E59">
        <f>_xlfn.MAXIFS(First_20year_outlook_solar!$C$5:$C$325,First_20year_outlook_solar!$B$5:$B$325,D59)</f>
        <v>230</v>
      </c>
      <c r="M59" t="s">
        <v>184</v>
      </c>
      <c r="N59">
        <v>230</v>
      </c>
      <c r="P59" t="s">
        <v>26</v>
      </c>
      <c r="Q59" s="29">
        <v>150</v>
      </c>
      <c r="R59">
        <v>0</v>
      </c>
      <c r="S59">
        <v>0</v>
      </c>
      <c r="T59">
        <v>150</v>
      </c>
      <c r="U59">
        <v>1050</v>
      </c>
      <c r="V59" s="28">
        <f>SUMIFS(First_20year_outlook_solar!$D$5:$D$325,First_20year_outlook_solar!$B$5:$B$325,$D59)</f>
        <v>350</v>
      </c>
      <c r="Z59" s="29">
        <f t="shared" si="1"/>
        <v>-150</v>
      </c>
      <c r="AC59" s="30">
        <f>SUMIFS(InterconnectionQueue_bySub!$R$5:$R$322,InterconnectionQueue_bySub!$B$5:$B$322,$D59)</f>
        <v>350</v>
      </c>
      <c r="AD59"/>
    </row>
    <row r="60" spans="1:32" x14ac:dyDescent="0.35">
      <c r="A60" s="23">
        <v>112</v>
      </c>
      <c r="B60">
        <v>109</v>
      </c>
      <c r="C60">
        <v>110</v>
      </c>
      <c r="D60" t="s">
        <v>79</v>
      </c>
      <c r="E60">
        <f>_xlfn.MAXIFS(First_20year_outlook_solar!$C$5:$C$325,First_20year_outlook_solar!$B$5:$B$325,D60)</f>
        <v>500</v>
      </c>
      <c r="F60" t="s">
        <v>399</v>
      </c>
      <c r="H60" t="s">
        <v>53</v>
      </c>
      <c r="I60">
        <v>21634.341796875</v>
      </c>
      <c r="J60">
        <v>904.73553466796875</v>
      </c>
      <c r="K60">
        <v>4.1819415777125908</v>
      </c>
      <c r="L60">
        <v>129.2479335239955</v>
      </c>
      <c r="M60" t="s">
        <v>79</v>
      </c>
      <c r="N60">
        <v>230</v>
      </c>
      <c r="P60" t="s">
        <v>26</v>
      </c>
      <c r="Q60" s="29">
        <v>575</v>
      </c>
      <c r="R60">
        <v>0</v>
      </c>
      <c r="S60">
        <v>0</v>
      </c>
      <c r="T60">
        <v>575</v>
      </c>
      <c r="U60">
        <v>4025</v>
      </c>
      <c r="V60" s="28">
        <f>SUMIFS(First_20year_outlook_solar!$D$5:$D$325,First_20year_outlook_solar!$B$5:$B$325,$D60)</f>
        <v>0</v>
      </c>
      <c r="W60" s="29">
        <v>452.36776733398438</v>
      </c>
      <c r="X60" s="29">
        <v>64.623966761997764</v>
      </c>
      <c r="Y60" s="29">
        <v>-3572.6322326660161</v>
      </c>
      <c r="Z60" s="29">
        <f t="shared" si="1"/>
        <v>-510.37603323800226</v>
      </c>
      <c r="AA60" s="29">
        <v>-3120.2644653320308</v>
      </c>
      <c r="AB60" s="29">
        <v>-445.75206647600447</v>
      </c>
      <c r="AC60" s="30">
        <f>SUMIFS(InterconnectionQueue_bySub!$R$5:$R$322,InterconnectionQueue_bySub!$B$5:$B$322,$D60)</f>
        <v>644</v>
      </c>
      <c r="AD60"/>
    </row>
    <row r="61" spans="1:32" x14ac:dyDescent="0.35">
      <c r="A61" s="23">
        <v>201</v>
      </c>
      <c r="B61">
        <v>196</v>
      </c>
      <c r="C61">
        <v>197</v>
      </c>
      <c r="D61" t="s">
        <v>128</v>
      </c>
      <c r="E61">
        <f>_xlfn.MAXIFS(First_20year_outlook_solar!$C$5:$C$325,First_20year_outlook_solar!$B$5:$B$325,D61)</f>
        <v>500</v>
      </c>
      <c r="F61" t="s">
        <v>398</v>
      </c>
      <c r="G61">
        <v>500</v>
      </c>
      <c r="H61" t="s">
        <v>111</v>
      </c>
      <c r="I61">
        <v>52443.09375</v>
      </c>
      <c r="J61">
        <v>5027.20703125</v>
      </c>
      <c r="K61">
        <v>9.5860230046973545</v>
      </c>
      <c r="L61">
        <v>718.17243303571433</v>
      </c>
      <c r="V61" s="28">
        <f>SUMIFS(First_20year_outlook_solar!$D$5:$D$325,First_20year_outlook_solar!$B$5:$B$325,$D61)</f>
        <v>0</v>
      </c>
      <c r="W61" s="29">
        <v>2513.603515625</v>
      </c>
      <c r="X61" s="29">
        <v>359.08621651785722</v>
      </c>
      <c r="Z61" s="29">
        <f t="shared" si="1"/>
        <v>359.08621651785722</v>
      </c>
      <c r="AC61" s="30">
        <f>SUMIFS(InterconnectionQueue_bySub!$R$5:$R$322,InterconnectionQueue_bySub!$B$5:$B$322,$D61)</f>
        <v>0</v>
      </c>
      <c r="AD61"/>
    </row>
    <row r="62" spans="1:32" x14ac:dyDescent="0.35">
      <c r="A62" s="23">
        <v>205</v>
      </c>
      <c r="B62">
        <v>200</v>
      </c>
      <c r="C62">
        <v>201</v>
      </c>
      <c r="D62" t="s">
        <v>246</v>
      </c>
      <c r="E62">
        <f>_xlfn.MAXIFS(First_20year_outlook_solar!$C$5:$C$325,First_20year_outlook_solar!$B$5:$B$325,D62)</f>
        <v>115</v>
      </c>
      <c r="F62" t="s">
        <v>398</v>
      </c>
      <c r="G62">
        <v>115</v>
      </c>
      <c r="H62" t="s">
        <v>216</v>
      </c>
      <c r="I62">
        <v>194427.296875</v>
      </c>
      <c r="J62">
        <v>45425.69921875</v>
      </c>
      <c r="K62">
        <v>23.363848569038542</v>
      </c>
      <c r="L62">
        <v>6489.3856026785716</v>
      </c>
      <c r="V62" s="28">
        <f>SUMIFS(First_20year_outlook_solar!$D$5:$D$325,First_20year_outlook_solar!$B$5:$B$325,$D62)</f>
        <v>0</v>
      </c>
      <c r="W62" s="29">
        <v>22712.849609375</v>
      </c>
      <c r="X62" s="29">
        <v>3244.6928013392858</v>
      </c>
      <c r="Z62" s="29">
        <f t="shared" si="1"/>
        <v>3244.6928013392858</v>
      </c>
      <c r="AC62" s="30">
        <f>SUMIFS(InterconnectionQueue_bySub!$R$5:$R$322,InterconnectionQueue_bySub!$B$5:$B$322,$D62)</f>
        <v>0</v>
      </c>
      <c r="AD62"/>
    </row>
    <row r="63" spans="1:32" x14ac:dyDescent="0.35">
      <c r="A63" s="23">
        <v>69</v>
      </c>
      <c r="B63">
        <v>66</v>
      </c>
      <c r="C63">
        <v>67</v>
      </c>
      <c r="D63" t="s">
        <v>262</v>
      </c>
      <c r="E63">
        <f>_xlfn.MAXIFS(First_20year_outlook_solar!$C$5:$C$325,First_20year_outlook_solar!$B$5:$B$325,D63)</f>
        <v>230</v>
      </c>
      <c r="F63" t="s">
        <v>398</v>
      </c>
      <c r="H63" t="s">
        <v>216</v>
      </c>
      <c r="I63">
        <v>215656.859375</v>
      </c>
      <c r="J63">
        <v>12959.625</v>
      </c>
      <c r="K63">
        <v>6.0093729629368529</v>
      </c>
      <c r="L63">
        <v>1851.375</v>
      </c>
      <c r="V63" s="28">
        <f>SUMIFS(First_20year_outlook_solar!$D$5:$D$325,First_20year_outlook_solar!$B$5:$B$325,$D63)</f>
        <v>0</v>
      </c>
      <c r="W63" s="29">
        <v>6479.8125</v>
      </c>
      <c r="X63" s="29">
        <v>925.6875</v>
      </c>
      <c r="Z63" s="29">
        <f t="shared" si="1"/>
        <v>925.6875</v>
      </c>
      <c r="AC63" s="30">
        <f>SUMIFS(InterconnectionQueue_bySub!$R$5:$R$322,InterconnectionQueue_bySub!$B$5:$B$322,$D63)</f>
        <v>0</v>
      </c>
      <c r="AD63"/>
    </row>
    <row r="64" spans="1:32" x14ac:dyDescent="0.35">
      <c r="A64" s="23">
        <v>173</v>
      </c>
      <c r="B64">
        <v>168</v>
      </c>
      <c r="C64">
        <v>169</v>
      </c>
      <c r="D64" t="s">
        <v>267</v>
      </c>
      <c r="E64">
        <f>_xlfn.MAXIFS(First_20year_outlook_solar!$C$5:$C$325,First_20year_outlook_solar!$B$5:$B$325,D64)</f>
        <v>115</v>
      </c>
      <c r="F64" t="s">
        <v>398</v>
      </c>
      <c r="G64">
        <v>60</v>
      </c>
      <c r="H64" t="s">
        <v>216</v>
      </c>
      <c r="I64">
        <v>294478.53125</v>
      </c>
      <c r="J64">
        <v>31942.328125</v>
      </c>
      <c r="K64">
        <v>10.84708212493844</v>
      </c>
      <c r="L64">
        <v>4563.1897321428569</v>
      </c>
      <c r="V64" s="28">
        <f>SUMIFS(First_20year_outlook_solar!$D$5:$D$325,First_20year_outlook_solar!$B$5:$B$325,$D64)</f>
        <v>0</v>
      </c>
      <c r="W64" s="29">
        <v>15971.1640625</v>
      </c>
      <c r="X64" s="29">
        <v>2281.594866071428</v>
      </c>
      <c r="Z64" s="29">
        <f t="shared" si="1"/>
        <v>2281.594866071428</v>
      </c>
      <c r="AC64" s="30">
        <f>SUMIFS(InterconnectionQueue_bySub!$R$5:$R$322,InterconnectionQueue_bySub!$B$5:$B$322,$D64)</f>
        <v>0</v>
      </c>
      <c r="AD64"/>
    </row>
    <row r="65" spans="1:31" x14ac:dyDescent="0.35">
      <c r="A65" s="23">
        <v>235</v>
      </c>
      <c r="B65">
        <v>227</v>
      </c>
      <c r="C65">
        <v>228</v>
      </c>
      <c r="D65" t="s">
        <v>24</v>
      </c>
      <c r="E65">
        <f>_xlfn.MAXIFS(First_20year_outlook_solar!$C$5:$C$325,First_20year_outlook_solar!$B$5:$B$325,D65)</f>
        <v>500</v>
      </c>
      <c r="F65" t="s">
        <v>400</v>
      </c>
      <c r="H65" t="s">
        <v>25</v>
      </c>
      <c r="I65">
        <v>62104.6015625</v>
      </c>
      <c r="J65">
        <v>16682.138671875</v>
      </c>
      <c r="K65">
        <v>26.861356891705771</v>
      </c>
      <c r="L65">
        <v>2383.1626674107142</v>
      </c>
      <c r="M65" t="s">
        <v>24</v>
      </c>
      <c r="N65">
        <v>115</v>
      </c>
      <c r="P65" t="s">
        <v>26</v>
      </c>
      <c r="Q65" s="29">
        <v>180</v>
      </c>
      <c r="R65">
        <v>0</v>
      </c>
      <c r="S65">
        <v>110</v>
      </c>
      <c r="T65">
        <v>70</v>
      </c>
      <c r="U65">
        <v>1260</v>
      </c>
      <c r="V65" s="28">
        <f>SUMIFS(First_20year_outlook_solar!$D$5:$D$325,First_20year_outlook_solar!$B$5:$B$325,$D65)</f>
        <v>1600</v>
      </c>
      <c r="W65" s="29">
        <v>8341.0693359375</v>
      </c>
      <c r="X65" s="29">
        <v>1191.5813337053571</v>
      </c>
      <c r="Y65" s="29">
        <v>7081.0693359375</v>
      </c>
      <c r="Z65" s="29">
        <f t="shared" si="1"/>
        <v>1011.5813337053571</v>
      </c>
      <c r="AA65" s="29">
        <v>15422.138671875</v>
      </c>
      <c r="AB65" s="29">
        <v>2203.1626674107142</v>
      </c>
      <c r="AC65" s="30">
        <f>SUMIFS(InterconnectionQueue_bySub!$R$5:$R$322,InterconnectionQueue_bySub!$B$5:$B$322,$D65)</f>
        <v>261.88</v>
      </c>
      <c r="AD65" s="32">
        <v>120</v>
      </c>
      <c r="AE65" s="29">
        <v>200</v>
      </c>
    </row>
    <row r="66" spans="1:31" x14ac:dyDescent="0.35">
      <c r="A66" s="23">
        <v>4</v>
      </c>
      <c r="B66">
        <v>4</v>
      </c>
      <c r="C66">
        <v>5</v>
      </c>
      <c r="D66" t="s">
        <v>415</v>
      </c>
      <c r="E66">
        <f>_xlfn.MAXIFS(First_20year_outlook_solar!$C$5:$C$325,First_20year_outlook_solar!$B$5:$B$325,D66)</f>
        <v>230</v>
      </c>
      <c r="F66" t="s">
        <v>398</v>
      </c>
      <c r="G66">
        <v>230</v>
      </c>
      <c r="H66" t="s">
        <v>216</v>
      </c>
      <c r="I66">
        <v>294829.3125</v>
      </c>
      <c r="J66">
        <v>28758.62109375</v>
      </c>
      <c r="K66">
        <v>9.7543289878105313</v>
      </c>
      <c r="L66">
        <v>4108.3744419642853</v>
      </c>
      <c r="Q66"/>
      <c r="V66" s="28">
        <f>SUMIFS(First_20year_outlook_solar!$D$5:$D$325,First_20year_outlook_solar!$B$5:$B$325,$D66)</f>
        <v>269</v>
      </c>
      <c r="W66">
        <v>14379.310546875</v>
      </c>
      <c r="X66">
        <v>2054.1872209821431</v>
      </c>
      <c r="AC66" s="30">
        <f>SUMIFS(InterconnectionQueue_bySub!$R$5:$R$322,InterconnectionQueue_bySub!$B$5:$B$322,$D66)</f>
        <v>0</v>
      </c>
    </row>
    <row r="67" spans="1:31" x14ac:dyDescent="0.35">
      <c r="A67" s="23">
        <v>225</v>
      </c>
      <c r="B67">
        <v>219</v>
      </c>
      <c r="C67">
        <v>220</v>
      </c>
      <c r="D67" t="s">
        <v>81</v>
      </c>
      <c r="E67">
        <f>_xlfn.MAXIFS(First_20year_outlook_solar!$C$5:$C$325,First_20year_outlook_solar!$B$5:$B$325,D67)</f>
        <v>230</v>
      </c>
      <c r="F67" t="s">
        <v>399</v>
      </c>
      <c r="H67" t="s">
        <v>53</v>
      </c>
      <c r="I67">
        <v>118773.8359375</v>
      </c>
      <c r="J67">
        <v>19266.04296875</v>
      </c>
      <c r="K67">
        <v>16.22078028943006</v>
      </c>
      <c r="L67">
        <v>2752.291852678572</v>
      </c>
      <c r="V67" s="28">
        <f>SUMIFS(First_20year_outlook_solar!$D$5:$D$325,First_20year_outlook_solar!$B$5:$B$325,$D67)</f>
        <v>0</v>
      </c>
      <c r="W67" s="29">
        <v>9633.021484375</v>
      </c>
      <c r="X67" s="29">
        <v>1376.145926339286</v>
      </c>
      <c r="Z67" s="29">
        <f t="shared" ref="Z67:Z98" si="2">X67-Q67</f>
        <v>1376.145926339286</v>
      </c>
      <c r="AC67" s="30">
        <f>SUMIFS(InterconnectionQueue_bySub!$R$5:$R$322,InterconnectionQueue_bySub!$B$5:$B$322,$D67)</f>
        <v>0</v>
      </c>
      <c r="AD67"/>
    </row>
    <row r="68" spans="1:31" x14ac:dyDescent="0.35">
      <c r="A68" s="23">
        <v>268</v>
      </c>
      <c r="B68">
        <v>259</v>
      </c>
      <c r="C68">
        <v>260</v>
      </c>
      <c r="D68" t="s">
        <v>405</v>
      </c>
      <c r="H68" t="s">
        <v>25</v>
      </c>
      <c r="I68">
        <v>276127.71875</v>
      </c>
      <c r="J68">
        <v>58488.96484375</v>
      </c>
      <c r="K68">
        <v>21.18185204604708</v>
      </c>
      <c r="L68">
        <v>8355.56640625</v>
      </c>
      <c r="V68" s="28">
        <f>SUMIFS(First_20year_outlook_solar!$D$5:$D$325,First_20year_outlook_solar!$B$5:$B$325,$D68)</f>
        <v>0</v>
      </c>
      <c r="W68" s="29">
        <v>29244.482421875</v>
      </c>
      <c r="X68" s="29">
        <v>4177.783203125</v>
      </c>
      <c r="Z68" s="29">
        <f t="shared" si="2"/>
        <v>4177.783203125</v>
      </c>
      <c r="AC68" s="30">
        <f>SUMIFS(InterconnectionQueue_bySub!$R$5:$R$322,InterconnectionQueue_bySub!$B$5:$B$322,$D68)</f>
        <v>0</v>
      </c>
      <c r="AD68" s="31">
        <v>1000</v>
      </c>
    </row>
    <row r="69" spans="1:31" x14ac:dyDescent="0.35">
      <c r="A69" s="23">
        <v>75</v>
      </c>
      <c r="B69">
        <v>72</v>
      </c>
      <c r="C69">
        <v>73</v>
      </c>
      <c r="D69" t="s">
        <v>75</v>
      </c>
      <c r="E69">
        <f>_xlfn.MAXIFS(First_20year_outlook_solar!$C$5:$C$325,First_20year_outlook_solar!$B$5:$B$325,D69)</f>
        <v>230</v>
      </c>
      <c r="F69" t="s">
        <v>399</v>
      </c>
      <c r="H69" t="s">
        <v>46</v>
      </c>
      <c r="I69">
        <v>4999.9794921875</v>
      </c>
      <c r="J69">
        <v>2191.727294921875</v>
      </c>
      <c r="K69">
        <v>43.834725689304591</v>
      </c>
      <c r="L69">
        <v>313.10389927455361</v>
      </c>
      <c r="V69" s="28">
        <f>SUMIFS(First_20year_outlook_solar!$D$5:$D$325,First_20year_outlook_solar!$B$5:$B$325,$D69)</f>
        <v>0</v>
      </c>
      <c r="W69" s="29">
        <v>1095.863647460938</v>
      </c>
      <c r="X69" s="29">
        <v>156.55194963727681</v>
      </c>
      <c r="Z69" s="29">
        <f t="shared" si="2"/>
        <v>156.55194963727681</v>
      </c>
      <c r="AC69" s="30">
        <f>SUMIFS(InterconnectionQueue_bySub!$R$5:$R$322,InterconnectionQueue_bySub!$B$5:$B$322,$D69)</f>
        <v>0</v>
      </c>
      <c r="AD69"/>
    </row>
    <row r="70" spans="1:31" x14ac:dyDescent="0.35">
      <c r="A70" s="23">
        <v>36</v>
      </c>
      <c r="B70">
        <v>36</v>
      </c>
      <c r="C70">
        <v>37</v>
      </c>
      <c r="D70" t="s">
        <v>77</v>
      </c>
      <c r="E70">
        <f>_xlfn.MAXIFS(First_20year_outlook_solar!$C$5:$C$325,First_20year_outlook_solar!$B$5:$B$325,D70)</f>
        <v>230</v>
      </c>
      <c r="F70" t="s">
        <v>399</v>
      </c>
      <c r="H70" t="s">
        <v>46</v>
      </c>
      <c r="I70">
        <v>3264.90771484375</v>
      </c>
      <c r="J70">
        <v>740.12689208984375</v>
      </c>
      <c r="K70">
        <v>22.669151986284071</v>
      </c>
      <c r="L70">
        <v>105.732413155692</v>
      </c>
      <c r="V70" s="28">
        <f>SUMIFS(First_20year_outlook_solar!$D$5:$D$325,First_20year_outlook_solar!$B$5:$B$325,$D70)</f>
        <v>0</v>
      </c>
      <c r="W70" s="29">
        <v>370.06344604492188</v>
      </c>
      <c r="X70" s="29">
        <v>52.866206577845979</v>
      </c>
      <c r="Z70" s="29">
        <f t="shared" si="2"/>
        <v>52.866206577845979</v>
      </c>
      <c r="AC70" s="30">
        <f>SUMIFS(InterconnectionQueue_bySub!$R$5:$R$322,InterconnectionQueue_bySub!$B$5:$B$322,$D70)</f>
        <v>0</v>
      </c>
      <c r="AD70"/>
    </row>
    <row r="71" spans="1:31" x14ac:dyDescent="0.35">
      <c r="A71" s="23">
        <v>13</v>
      </c>
      <c r="B71">
        <v>13</v>
      </c>
      <c r="C71">
        <v>14</v>
      </c>
      <c r="D71" t="s">
        <v>259</v>
      </c>
      <c r="E71">
        <f>_xlfn.MAXIFS(First_20year_outlook_solar!$C$5:$C$325,First_20year_outlook_solar!$B$5:$B$325,D71)</f>
        <v>500</v>
      </c>
      <c r="F71" t="s">
        <v>398</v>
      </c>
      <c r="G71">
        <v>230</v>
      </c>
      <c r="H71" t="s">
        <v>216</v>
      </c>
      <c r="I71">
        <v>245016.6875</v>
      </c>
      <c r="J71">
        <v>20705.146484375</v>
      </c>
      <c r="K71">
        <v>8.4505046148642435</v>
      </c>
      <c r="L71">
        <v>2957.878069196428</v>
      </c>
      <c r="M71" t="s">
        <v>259</v>
      </c>
      <c r="N71">
        <v>230</v>
      </c>
      <c r="P71" t="s">
        <v>26</v>
      </c>
      <c r="Q71" s="29">
        <v>300</v>
      </c>
      <c r="R71">
        <v>0</v>
      </c>
      <c r="S71">
        <v>240</v>
      </c>
      <c r="T71">
        <v>60.000000000000007</v>
      </c>
      <c r="U71">
        <v>2100</v>
      </c>
      <c r="V71" s="28">
        <f>SUMIFS(First_20year_outlook_solar!$D$5:$D$325,First_20year_outlook_solar!$B$5:$B$325,$D71)</f>
        <v>248</v>
      </c>
      <c r="W71" s="29">
        <v>10352.5732421875</v>
      </c>
      <c r="X71" s="29">
        <v>1478.939034598214</v>
      </c>
      <c r="Y71" s="29">
        <v>8252.5732421875</v>
      </c>
      <c r="Z71" s="29">
        <f t="shared" si="2"/>
        <v>1178.939034598214</v>
      </c>
      <c r="AA71" s="29">
        <v>18605.146484375</v>
      </c>
      <c r="AB71" s="29">
        <v>2657.878069196428</v>
      </c>
      <c r="AC71" s="30">
        <f>SUMIFS(InterconnectionQueue_bySub!$R$5:$R$322,InterconnectionQueue_bySub!$B$5:$B$322,$D71)</f>
        <v>300</v>
      </c>
      <c r="AD71"/>
    </row>
    <row r="72" spans="1:31" x14ac:dyDescent="0.35">
      <c r="A72" s="23">
        <v>40</v>
      </c>
      <c r="B72">
        <v>40</v>
      </c>
      <c r="C72">
        <v>41</v>
      </c>
      <c r="D72" t="s">
        <v>129</v>
      </c>
      <c r="E72">
        <f>_xlfn.MAXIFS(First_20year_outlook_solar!$C$5:$C$325,First_20year_outlook_solar!$B$5:$B$325,D72)</f>
        <v>230</v>
      </c>
      <c r="F72" t="s">
        <v>398</v>
      </c>
      <c r="G72">
        <v>70</v>
      </c>
      <c r="H72" t="s">
        <v>111</v>
      </c>
      <c r="I72">
        <v>251155.578125</v>
      </c>
      <c r="J72">
        <v>24812.931640625</v>
      </c>
      <c r="K72">
        <v>9.8795064899078682</v>
      </c>
      <c r="L72">
        <v>3544.7045200892858</v>
      </c>
      <c r="V72" s="28">
        <f>SUMIFS(First_20year_outlook_solar!$D$5:$D$325,First_20year_outlook_solar!$B$5:$B$325,$D72)</f>
        <v>0</v>
      </c>
      <c r="W72" s="29">
        <v>12406.4658203125</v>
      </c>
      <c r="X72" s="29">
        <v>1772.3522600446429</v>
      </c>
      <c r="Z72" s="29">
        <f t="shared" si="2"/>
        <v>1772.3522600446429</v>
      </c>
      <c r="AC72" s="30">
        <f>SUMIFS(InterconnectionQueue_bySub!$R$5:$R$322,InterconnectionQueue_bySub!$B$5:$B$322,$D72)</f>
        <v>0</v>
      </c>
      <c r="AD72"/>
    </row>
    <row r="73" spans="1:31" x14ac:dyDescent="0.35">
      <c r="A73" s="23">
        <v>102</v>
      </c>
      <c r="B73">
        <v>99</v>
      </c>
      <c r="C73">
        <v>100</v>
      </c>
      <c r="D73" t="s">
        <v>57</v>
      </c>
      <c r="E73">
        <f>_xlfn.MAXIFS(First_20year_outlook_solar!$C$5:$C$325,First_20year_outlook_solar!$B$5:$B$325,D73)</f>
        <v>230</v>
      </c>
      <c r="F73" t="s">
        <v>399</v>
      </c>
      <c r="H73" t="s">
        <v>46</v>
      </c>
      <c r="I73">
        <v>7097.193359375</v>
      </c>
      <c r="J73">
        <v>980.456298828125</v>
      </c>
      <c r="K73">
        <v>13.814704618875799</v>
      </c>
      <c r="L73">
        <v>140.065185546875</v>
      </c>
      <c r="V73" s="28">
        <f>SUMIFS(First_20year_outlook_solar!$D$5:$D$325,First_20year_outlook_solar!$B$5:$B$325,$D73)</f>
        <v>0</v>
      </c>
      <c r="W73" s="29">
        <v>490.2281494140625</v>
      </c>
      <c r="X73" s="29">
        <v>70.0325927734375</v>
      </c>
      <c r="Z73" s="29">
        <f t="shared" si="2"/>
        <v>70.0325927734375</v>
      </c>
      <c r="AC73" s="30">
        <f>SUMIFS(InterconnectionQueue_bySub!$R$5:$R$322,InterconnectionQueue_bySub!$B$5:$B$322,$D73)</f>
        <v>0</v>
      </c>
      <c r="AD73"/>
    </row>
    <row r="74" spans="1:31" x14ac:dyDescent="0.35">
      <c r="A74" s="23">
        <v>127</v>
      </c>
      <c r="B74">
        <v>123</v>
      </c>
      <c r="C74">
        <v>124</v>
      </c>
      <c r="D74" t="s">
        <v>40</v>
      </c>
      <c r="E74">
        <f>_xlfn.MAXIFS(First_20year_outlook_solar!$C$5:$C$325,First_20year_outlook_solar!$B$5:$B$325,D74)</f>
        <v>230</v>
      </c>
      <c r="F74" t="s">
        <v>400</v>
      </c>
      <c r="G74">
        <v>230</v>
      </c>
      <c r="H74" t="s">
        <v>22</v>
      </c>
      <c r="I74">
        <v>20778.87890625</v>
      </c>
      <c r="J74">
        <v>2796.611572265625</v>
      </c>
      <c r="K74">
        <v>13.45891462616129</v>
      </c>
      <c r="L74">
        <v>399.51593889508928</v>
      </c>
      <c r="V74" s="28">
        <f>SUMIFS(First_20year_outlook_solar!$D$5:$D$325,First_20year_outlook_solar!$B$5:$B$325,$D74)</f>
        <v>0</v>
      </c>
      <c r="W74" s="29">
        <v>1398.305786132812</v>
      </c>
      <c r="X74" s="29">
        <v>199.75796944754461</v>
      </c>
      <c r="Z74" s="29">
        <f t="shared" si="2"/>
        <v>199.75796944754461</v>
      </c>
      <c r="AC74" s="30">
        <f>SUMIFS(InterconnectionQueue_bySub!$R$5:$R$322,InterconnectionQueue_bySub!$B$5:$B$322,$D74)</f>
        <v>0</v>
      </c>
      <c r="AD74"/>
    </row>
    <row r="75" spans="1:31" x14ac:dyDescent="0.35">
      <c r="A75" s="23">
        <v>128</v>
      </c>
      <c r="B75">
        <v>124</v>
      </c>
      <c r="C75">
        <v>125</v>
      </c>
      <c r="D75" t="s">
        <v>39</v>
      </c>
      <c r="E75">
        <f>_xlfn.MAXIFS(First_20year_outlook_solar!$C$5:$C$325,First_20year_outlook_solar!$B$5:$B$325,D75)</f>
        <v>230</v>
      </c>
      <c r="F75" t="s">
        <v>400</v>
      </c>
      <c r="G75">
        <v>230</v>
      </c>
      <c r="H75" t="s">
        <v>22</v>
      </c>
      <c r="I75">
        <v>112589.2578125</v>
      </c>
      <c r="J75">
        <v>31059.544921875</v>
      </c>
      <c r="K75">
        <v>27.586597092237579</v>
      </c>
      <c r="L75">
        <v>4437.0778459821431</v>
      </c>
      <c r="V75" s="28">
        <f>SUMIFS(First_20year_outlook_solar!$D$5:$D$325,First_20year_outlook_solar!$B$5:$B$325,$D75)</f>
        <v>0</v>
      </c>
      <c r="W75" s="29">
        <v>15529.7724609375</v>
      </c>
      <c r="X75" s="29">
        <v>2218.538922991072</v>
      </c>
      <c r="Z75" s="29">
        <f t="shared" si="2"/>
        <v>2218.538922991072</v>
      </c>
      <c r="AC75" s="30">
        <f>SUMIFS(InterconnectionQueue_bySub!$R$5:$R$322,InterconnectionQueue_bySub!$B$5:$B$322,$D75)</f>
        <v>0</v>
      </c>
      <c r="AD75"/>
    </row>
    <row r="76" spans="1:31" x14ac:dyDescent="0.35">
      <c r="A76" s="23">
        <v>7</v>
      </c>
      <c r="B76">
        <v>7</v>
      </c>
      <c r="C76">
        <v>8</v>
      </c>
      <c r="D76" t="s">
        <v>91</v>
      </c>
      <c r="E76">
        <f>_xlfn.MAXIFS(First_20year_outlook_solar!$C$5:$C$325,First_20year_outlook_solar!$B$5:$B$325,D76)</f>
        <v>230</v>
      </c>
      <c r="F76" t="s">
        <v>399</v>
      </c>
      <c r="H76" t="s">
        <v>46</v>
      </c>
      <c r="I76">
        <v>25812.126953125</v>
      </c>
      <c r="J76">
        <v>4078.8857421875</v>
      </c>
      <c r="K76">
        <v>15.80220703855511</v>
      </c>
      <c r="L76">
        <v>582.69796316964289</v>
      </c>
      <c r="V76" s="28">
        <f>SUMIFS(First_20year_outlook_solar!$D$5:$D$325,First_20year_outlook_solar!$B$5:$B$325,$D76)</f>
        <v>0</v>
      </c>
      <c r="W76" s="29">
        <v>2039.44287109375</v>
      </c>
      <c r="X76" s="29">
        <v>291.34898158482139</v>
      </c>
      <c r="Z76" s="29">
        <f t="shared" si="2"/>
        <v>291.34898158482139</v>
      </c>
      <c r="AC76" s="30">
        <f>SUMIFS(InterconnectionQueue_bySub!$R$5:$R$322,InterconnectionQueue_bySub!$B$5:$B$322,$D76)</f>
        <v>0</v>
      </c>
      <c r="AD76"/>
    </row>
    <row r="77" spans="1:31" x14ac:dyDescent="0.35">
      <c r="A77" s="23">
        <v>157</v>
      </c>
      <c r="B77">
        <v>152</v>
      </c>
      <c r="C77">
        <v>153</v>
      </c>
      <c r="D77" t="s">
        <v>252</v>
      </c>
      <c r="E77">
        <f>_xlfn.MAXIFS(First_20year_outlook_solar!$C$5:$C$325,First_20year_outlook_solar!$B$5:$B$325,D77)</f>
        <v>230</v>
      </c>
      <c r="F77" t="s">
        <v>398</v>
      </c>
      <c r="G77">
        <v>230</v>
      </c>
      <c r="H77" t="s">
        <v>216</v>
      </c>
      <c r="I77">
        <v>192322.765625</v>
      </c>
      <c r="J77">
        <v>15508.1591796875</v>
      </c>
      <c r="K77">
        <v>8.0636107375483785</v>
      </c>
      <c r="L77">
        <v>2215.451311383928</v>
      </c>
      <c r="V77" s="28">
        <f>SUMIFS(First_20year_outlook_solar!$D$5:$D$325,First_20year_outlook_solar!$B$5:$B$325,$D77)</f>
        <v>169</v>
      </c>
      <c r="W77" s="29">
        <v>7754.07958984375</v>
      </c>
      <c r="X77" s="29">
        <v>1107.725655691964</v>
      </c>
      <c r="Z77" s="29">
        <f t="shared" si="2"/>
        <v>1107.725655691964</v>
      </c>
      <c r="AC77" s="30">
        <f>SUMIFS(InterconnectionQueue_bySub!$R$5:$R$322,InterconnectionQueue_bySub!$B$5:$B$322,$D77)</f>
        <v>0</v>
      </c>
      <c r="AD77" s="31">
        <v>200</v>
      </c>
    </row>
    <row r="78" spans="1:31" x14ac:dyDescent="0.35">
      <c r="A78" s="23">
        <v>17</v>
      </c>
      <c r="B78">
        <v>17</v>
      </c>
      <c r="C78">
        <v>18</v>
      </c>
      <c r="D78" t="s">
        <v>175</v>
      </c>
      <c r="E78">
        <f>_xlfn.MAXIFS(First_20year_outlook_solar!$C$5:$C$325,First_20year_outlook_solar!$B$5:$B$325,D78)</f>
        <v>500</v>
      </c>
      <c r="F78" t="s">
        <v>398</v>
      </c>
      <c r="H78" t="s">
        <v>111</v>
      </c>
      <c r="I78">
        <v>356373.21875</v>
      </c>
      <c r="J78">
        <v>76690.53125</v>
      </c>
      <c r="K78">
        <v>21.519723485113879</v>
      </c>
      <c r="L78">
        <v>10955.790178571429</v>
      </c>
      <c r="M78" t="s">
        <v>175</v>
      </c>
      <c r="N78">
        <v>230</v>
      </c>
      <c r="P78" t="s">
        <v>26</v>
      </c>
      <c r="Q78" s="29">
        <v>1950</v>
      </c>
      <c r="R78">
        <v>250</v>
      </c>
      <c r="S78">
        <v>275</v>
      </c>
      <c r="T78">
        <v>1425</v>
      </c>
      <c r="U78">
        <v>13650</v>
      </c>
      <c r="V78" s="28">
        <f>SUMIFS(First_20year_outlook_solar!$D$5:$D$325,First_20year_outlook_solar!$B$5:$B$325,$D78)</f>
        <v>5455</v>
      </c>
      <c r="W78" s="29">
        <v>38345.265625</v>
      </c>
      <c r="X78" s="29">
        <v>5477.8950892857147</v>
      </c>
      <c r="Y78" s="29">
        <v>24695.265625</v>
      </c>
      <c r="Z78" s="29">
        <f t="shared" si="2"/>
        <v>3527.8950892857147</v>
      </c>
      <c r="AA78" s="29">
        <v>63040.53125</v>
      </c>
      <c r="AB78" s="29">
        <v>9005.7901785714294</v>
      </c>
      <c r="AC78" s="30">
        <f>SUMIFS(InterconnectionQueue_bySub!$R$5:$R$322,InterconnectionQueue_bySub!$B$5:$B$322,$D78)</f>
        <v>3921.0099999999998</v>
      </c>
      <c r="AD78" s="32">
        <v>800</v>
      </c>
      <c r="AE78" s="29">
        <v>200</v>
      </c>
    </row>
    <row r="79" spans="1:31" x14ac:dyDescent="0.35">
      <c r="A79" s="23">
        <v>240</v>
      </c>
      <c r="B79">
        <v>231</v>
      </c>
      <c r="C79">
        <v>232</v>
      </c>
      <c r="D79" t="s">
        <v>258</v>
      </c>
      <c r="E79">
        <f>_xlfn.MAXIFS(First_20year_outlook_solar!$C$5:$C$325,First_20year_outlook_solar!$B$5:$B$325,D79)</f>
        <v>230</v>
      </c>
      <c r="G79">
        <v>230</v>
      </c>
      <c r="H79" t="s">
        <v>216</v>
      </c>
      <c r="I79">
        <v>231222.875</v>
      </c>
      <c r="J79">
        <v>10238.1982421875</v>
      </c>
      <c r="K79">
        <v>4.4278483442382157</v>
      </c>
      <c r="L79">
        <v>1462.5997488839289</v>
      </c>
      <c r="V79" s="28">
        <f>SUMIFS(First_20year_outlook_solar!$D$5:$D$325,First_20year_outlook_solar!$B$5:$B$325,$D79)</f>
        <v>0</v>
      </c>
      <c r="W79" s="29">
        <v>5119.09912109375</v>
      </c>
      <c r="X79" s="29">
        <v>731.29987444196433</v>
      </c>
      <c r="Z79" s="29">
        <f t="shared" si="2"/>
        <v>731.29987444196433</v>
      </c>
      <c r="AC79" s="30">
        <f>SUMIFS(InterconnectionQueue_bySub!$R$5:$R$322,InterconnectionQueue_bySub!$B$5:$B$322,$D79)</f>
        <v>0</v>
      </c>
      <c r="AD79"/>
    </row>
    <row r="80" spans="1:31" x14ac:dyDescent="0.35">
      <c r="A80" s="23">
        <v>32</v>
      </c>
      <c r="B80">
        <v>32</v>
      </c>
      <c r="C80">
        <v>33</v>
      </c>
      <c r="D80" t="s">
        <v>277</v>
      </c>
      <c r="E80">
        <f>_xlfn.MAXIFS(First_20year_outlook_solar!$C$5:$C$325,First_20year_outlook_solar!$B$5:$B$325,D80)</f>
        <v>230</v>
      </c>
      <c r="F80" t="s">
        <v>398</v>
      </c>
      <c r="G80">
        <v>230</v>
      </c>
      <c r="H80" t="s">
        <v>216</v>
      </c>
      <c r="I80">
        <v>363054.53125</v>
      </c>
      <c r="J80">
        <v>49591.35546875</v>
      </c>
      <c r="K80">
        <v>13.65947845300443</v>
      </c>
      <c r="L80">
        <v>7084.4793526785716</v>
      </c>
      <c r="V80" s="28">
        <f>SUMIFS(First_20year_outlook_solar!$D$5:$D$325,First_20year_outlook_solar!$B$5:$B$325,$D80)</f>
        <v>200</v>
      </c>
      <c r="W80" s="29">
        <v>24795.677734375</v>
      </c>
      <c r="X80" s="29">
        <v>3542.2396763392858</v>
      </c>
      <c r="Z80" s="29">
        <f t="shared" si="2"/>
        <v>3542.2396763392858</v>
      </c>
      <c r="AC80" s="30">
        <f>SUMIFS(InterconnectionQueue_bySub!$R$5:$R$322,InterconnectionQueue_bySub!$B$5:$B$322,$D80)</f>
        <v>390</v>
      </c>
      <c r="AD80" s="31">
        <v>400</v>
      </c>
    </row>
    <row r="81" spans="1:32" x14ac:dyDescent="0.35">
      <c r="A81" s="23">
        <v>115</v>
      </c>
      <c r="B81">
        <v>112</v>
      </c>
      <c r="C81">
        <v>113</v>
      </c>
      <c r="D81" t="s">
        <v>255</v>
      </c>
      <c r="E81">
        <f>_xlfn.MAXIFS(First_20year_outlook_solar!$C$5:$C$325,First_20year_outlook_solar!$B$5:$B$325,D81)</f>
        <v>115</v>
      </c>
      <c r="F81" t="s">
        <v>398</v>
      </c>
      <c r="G81">
        <v>230</v>
      </c>
      <c r="H81" t="s">
        <v>216</v>
      </c>
      <c r="I81">
        <v>128298.0390625</v>
      </c>
      <c r="J81">
        <v>17190.958984375</v>
      </c>
      <c r="K81">
        <v>13.399237517574591</v>
      </c>
      <c r="L81">
        <v>2455.8512834821431</v>
      </c>
      <c r="V81" s="28">
        <f>SUMIFS(First_20year_outlook_solar!$D$5:$D$325,First_20year_outlook_solar!$B$5:$B$325,$D81)</f>
        <v>0</v>
      </c>
      <c r="W81" s="29">
        <v>8595.4794921875</v>
      </c>
      <c r="X81" s="29">
        <v>1227.9256417410711</v>
      </c>
      <c r="Z81" s="29">
        <f t="shared" si="2"/>
        <v>1227.9256417410711</v>
      </c>
      <c r="AC81" s="30">
        <f>SUMIFS(InterconnectionQueue_bySub!$R$5:$R$322,InterconnectionQueue_bySub!$B$5:$B$322,$D81)</f>
        <v>0</v>
      </c>
      <c r="AD81"/>
    </row>
    <row r="82" spans="1:32" x14ac:dyDescent="0.35">
      <c r="A82" s="23">
        <v>147</v>
      </c>
      <c r="B82">
        <v>142</v>
      </c>
      <c r="C82">
        <v>143</v>
      </c>
      <c r="D82" t="s">
        <v>105</v>
      </c>
      <c r="E82">
        <f>_xlfn.MAXIFS(First_20year_outlook_solar!$C$5:$C$325,First_20year_outlook_solar!$B$5:$B$325,D82)</f>
        <v>230</v>
      </c>
      <c r="F82" t="s">
        <v>399</v>
      </c>
      <c r="H82" t="s">
        <v>46</v>
      </c>
      <c r="I82">
        <v>95884.5</v>
      </c>
      <c r="J82">
        <v>17986.68359375</v>
      </c>
      <c r="K82">
        <v>18.75869780178235</v>
      </c>
      <c r="L82">
        <v>2569.526227678572</v>
      </c>
      <c r="V82" s="28">
        <f>SUMIFS(First_20year_outlook_solar!$D$5:$D$325,First_20year_outlook_solar!$B$5:$B$325,$D82)</f>
        <v>0</v>
      </c>
      <c r="W82" s="29">
        <v>8993.341796875</v>
      </c>
      <c r="X82" s="29">
        <v>1284.763113839286</v>
      </c>
      <c r="Z82" s="29">
        <f t="shared" si="2"/>
        <v>1284.763113839286</v>
      </c>
      <c r="AC82" s="30">
        <f>SUMIFS(InterconnectionQueue_bySub!$R$5:$R$322,InterconnectionQueue_bySub!$B$5:$B$322,$D82)</f>
        <v>0</v>
      </c>
      <c r="AD82"/>
    </row>
    <row r="83" spans="1:32" x14ac:dyDescent="0.35">
      <c r="A83" s="23">
        <v>76</v>
      </c>
      <c r="B83">
        <v>73</v>
      </c>
      <c r="C83">
        <v>74</v>
      </c>
      <c r="D83" t="s">
        <v>94</v>
      </c>
      <c r="E83">
        <f>_xlfn.MAXIFS(First_20year_outlook_solar!$C$5:$C$325,First_20year_outlook_solar!$B$5:$B$325,D83)</f>
        <v>230</v>
      </c>
      <c r="F83" t="s">
        <v>399</v>
      </c>
      <c r="H83" t="s">
        <v>46</v>
      </c>
      <c r="I83">
        <v>27422.689453125</v>
      </c>
      <c r="J83">
        <v>2245.671142578125</v>
      </c>
      <c r="K83">
        <v>8.1890988351699239</v>
      </c>
      <c r="L83">
        <v>320.81016322544639</v>
      </c>
      <c r="V83" s="28">
        <f>SUMIFS(First_20year_outlook_solar!$D$5:$D$325,First_20year_outlook_solar!$B$5:$B$325,$D83)</f>
        <v>0</v>
      </c>
      <c r="W83" s="29">
        <v>1122.835571289062</v>
      </c>
      <c r="X83" s="29">
        <v>160.40508161272319</v>
      </c>
      <c r="Z83" s="29">
        <f t="shared" si="2"/>
        <v>160.40508161272319</v>
      </c>
      <c r="AC83" s="30">
        <f>SUMIFS(InterconnectionQueue_bySub!$R$5:$R$322,InterconnectionQueue_bySub!$B$5:$B$322,$D83)</f>
        <v>0</v>
      </c>
      <c r="AD83"/>
    </row>
    <row r="84" spans="1:32" x14ac:dyDescent="0.35">
      <c r="A84" s="23">
        <v>41</v>
      </c>
      <c r="B84">
        <v>41</v>
      </c>
      <c r="C84">
        <v>42</v>
      </c>
      <c r="D84" t="s">
        <v>160</v>
      </c>
      <c r="E84">
        <f>_xlfn.MAXIFS(First_20year_outlook_solar!$C$5:$C$325,First_20year_outlook_solar!$B$5:$B$325,D84)</f>
        <v>115</v>
      </c>
      <c r="F84" t="s">
        <v>398</v>
      </c>
      <c r="G84">
        <v>115</v>
      </c>
      <c r="H84" t="s">
        <v>111</v>
      </c>
      <c r="I84">
        <v>328850</v>
      </c>
      <c r="J84">
        <v>66518.890625</v>
      </c>
      <c r="K84">
        <v>20.227730158126811</v>
      </c>
      <c r="L84">
        <v>9502.6986607142862</v>
      </c>
      <c r="V84" s="28">
        <f>SUMIFS(First_20year_outlook_solar!$D$5:$D$325,First_20year_outlook_solar!$B$5:$B$325,$D84)</f>
        <v>0</v>
      </c>
      <c r="W84" s="29">
        <v>33259.4453125</v>
      </c>
      <c r="X84" s="29">
        <v>4751.3493303571431</v>
      </c>
      <c r="Z84" s="29">
        <f t="shared" si="2"/>
        <v>4751.3493303571431</v>
      </c>
      <c r="AC84" s="30">
        <f>SUMIFS(InterconnectionQueue_bySub!$R$5:$R$322,InterconnectionQueue_bySub!$B$5:$B$322,$D84)</f>
        <v>0</v>
      </c>
      <c r="AD84"/>
    </row>
    <row r="85" spans="1:32" x14ac:dyDescent="0.35">
      <c r="A85" s="23">
        <v>77</v>
      </c>
      <c r="B85">
        <v>74</v>
      </c>
      <c r="C85">
        <v>75</v>
      </c>
      <c r="D85" t="s">
        <v>96</v>
      </c>
      <c r="E85">
        <f>_xlfn.MAXIFS(First_20year_outlook_solar!$C$5:$C$325,First_20year_outlook_solar!$B$5:$B$325,D85)</f>
        <v>230</v>
      </c>
      <c r="F85" t="s">
        <v>399</v>
      </c>
      <c r="H85" t="s">
        <v>46</v>
      </c>
      <c r="I85">
        <v>47790.5</v>
      </c>
      <c r="J85">
        <v>6103.234375</v>
      </c>
      <c r="K85">
        <v>12.770810882916059</v>
      </c>
      <c r="L85">
        <v>871.890625</v>
      </c>
      <c r="V85" s="28">
        <f>SUMIFS(First_20year_outlook_solar!$D$5:$D$325,First_20year_outlook_solar!$B$5:$B$325,$D85)</f>
        <v>0</v>
      </c>
      <c r="W85" s="29">
        <v>3051.6171875</v>
      </c>
      <c r="X85" s="29">
        <v>435.9453125</v>
      </c>
      <c r="Z85" s="29">
        <f t="shared" si="2"/>
        <v>435.9453125</v>
      </c>
      <c r="AC85" s="30">
        <f>SUMIFS(InterconnectionQueue_bySub!$R$5:$R$322,InterconnectionQueue_bySub!$B$5:$B$322,$D85)</f>
        <v>0</v>
      </c>
      <c r="AD85"/>
    </row>
    <row r="86" spans="1:32" x14ac:dyDescent="0.35">
      <c r="A86" s="23">
        <v>116</v>
      </c>
      <c r="B86">
        <v>113</v>
      </c>
      <c r="C86">
        <v>114</v>
      </c>
      <c r="D86" t="s">
        <v>245</v>
      </c>
      <c r="E86">
        <f>_xlfn.MAXIFS(First_20year_outlook_solar!$C$5:$C$325,First_20year_outlook_solar!$B$5:$B$325,D86)</f>
        <v>115</v>
      </c>
      <c r="F86" t="s">
        <v>398</v>
      </c>
      <c r="G86">
        <v>115</v>
      </c>
      <c r="H86" t="s">
        <v>216</v>
      </c>
      <c r="I86">
        <v>330525.25</v>
      </c>
      <c r="J86">
        <v>40164.09765625</v>
      </c>
      <c r="K86">
        <v>12.1515973911978</v>
      </c>
      <c r="L86">
        <v>5737.7282366071431</v>
      </c>
      <c r="V86" s="28">
        <f>SUMIFS(First_20year_outlook_solar!$D$5:$D$325,First_20year_outlook_solar!$B$5:$B$325,$D86)</f>
        <v>0</v>
      </c>
      <c r="W86" s="29">
        <v>20082.048828125</v>
      </c>
      <c r="X86" s="29">
        <v>2868.864118303572</v>
      </c>
      <c r="Z86" s="29">
        <f t="shared" si="2"/>
        <v>2868.864118303572</v>
      </c>
      <c r="AC86" s="30">
        <f>SUMIFS(InterconnectionQueue_bySub!$R$5:$R$322,InterconnectionQueue_bySub!$B$5:$B$322,$D86)</f>
        <v>0</v>
      </c>
      <c r="AD86"/>
    </row>
    <row r="87" spans="1:32" x14ac:dyDescent="0.35">
      <c r="A87" s="23">
        <v>92</v>
      </c>
      <c r="B87">
        <v>89</v>
      </c>
      <c r="C87">
        <v>90</v>
      </c>
      <c r="D87" t="s">
        <v>205</v>
      </c>
      <c r="E87">
        <f>_xlfn.MAXIFS(First_20year_outlook_solar!$C$5:$C$325,First_20year_outlook_solar!$B$5:$B$325,D87)</f>
        <v>230</v>
      </c>
      <c r="F87" t="s">
        <v>398</v>
      </c>
      <c r="G87">
        <v>230</v>
      </c>
      <c r="H87" t="s">
        <v>111</v>
      </c>
      <c r="I87">
        <v>282177.6875</v>
      </c>
      <c r="J87">
        <v>44192.12890625</v>
      </c>
      <c r="K87">
        <v>15.66109967722023</v>
      </c>
      <c r="L87">
        <v>6313.1612723214284</v>
      </c>
      <c r="M87" t="s">
        <v>205</v>
      </c>
      <c r="N87">
        <v>230</v>
      </c>
      <c r="P87" t="s">
        <v>26</v>
      </c>
      <c r="Q87" s="29">
        <v>155</v>
      </c>
      <c r="R87">
        <v>0</v>
      </c>
      <c r="S87">
        <v>0</v>
      </c>
      <c r="T87">
        <v>155</v>
      </c>
      <c r="U87">
        <v>1085</v>
      </c>
      <c r="V87" s="28">
        <f>SUMIFS(First_20year_outlook_solar!$D$5:$D$325,First_20year_outlook_solar!$B$5:$B$325,$D87)</f>
        <v>0</v>
      </c>
      <c r="W87" s="29">
        <v>22096.064453125</v>
      </c>
      <c r="X87" s="29">
        <v>3156.5806361607142</v>
      </c>
      <c r="Y87" s="29">
        <v>21011.064453125</v>
      </c>
      <c r="Z87" s="29">
        <f t="shared" si="2"/>
        <v>3001.5806361607142</v>
      </c>
      <c r="AA87" s="29">
        <v>43107.12890625</v>
      </c>
      <c r="AB87" s="29">
        <v>6158.1612723214284</v>
      </c>
      <c r="AC87" s="30">
        <f>SUMIFS(InterconnectionQueue_bySub!$R$5:$R$322,InterconnectionQueue_bySub!$B$5:$B$322,$D87)</f>
        <v>150</v>
      </c>
      <c r="AD87" s="32">
        <v>345</v>
      </c>
      <c r="AE87" s="29">
        <v>500</v>
      </c>
    </row>
    <row r="88" spans="1:32" x14ac:dyDescent="0.35">
      <c r="A88" s="23">
        <v>218</v>
      </c>
      <c r="B88">
        <v>213</v>
      </c>
      <c r="C88">
        <v>214</v>
      </c>
      <c r="D88" t="s">
        <v>130</v>
      </c>
      <c r="E88">
        <f>_xlfn.MAXIFS(First_20year_outlook_solar!$C$5:$C$325,First_20year_outlook_solar!$B$5:$B$325,D88)</f>
        <v>115</v>
      </c>
      <c r="F88" t="s">
        <v>401</v>
      </c>
      <c r="H88" t="s">
        <v>111</v>
      </c>
      <c r="I88">
        <v>270714.5</v>
      </c>
      <c r="J88">
        <v>29984.623046875</v>
      </c>
      <c r="K88">
        <v>11.076105286888961</v>
      </c>
      <c r="L88">
        <v>4283.517578125</v>
      </c>
      <c r="V88" s="28">
        <f>SUMIFS(First_20year_outlook_solar!$D$5:$D$325,First_20year_outlook_solar!$B$5:$B$325,$D88)</f>
        <v>0</v>
      </c>
      <c r="W88" s="29">
        <v>14992.3115234375</v>
      </c>
      <c r="X88" s="29">
        <v>2141.7587890625</v>
      </c>
      <c r="Z88" s="29">
        <f t="shared" si="2"/>
        <v>2141.7587890625</v>
      </c>
      <c r="AC88" s="30">
        <f>SUMIFS(InterconnectionQueue_bySub!$R$5:$R$322,InterconnectionQueue_bySub!$B$5:$B$322,$D88)</f>
        <v>0</v>
      </c>
      <c r="AD88"/>
    </row>
    <row r="89" spans="1:32" x14ac:dyDescent="0.35">
      <c r="A89" s="23">
        <v>213</v>
      </c>
      <c r="B89">
        <v>208</v>
      </c>
      <c r="C89">
        <v>209</v>
      </c>
      <c r="D89" t="s">
        <v>181</v>
      </c>
      <c r="E89">
        <f>_xlfn.MAXIFS(First_20year_outlook_solar!$C$5:$C$325,First_20year_outlook_solar!$B$5:$B$325,D89)</f>
        <v>115</v>
      </c>
      <c r="F89" t="s">
        <v>401</v>
      </c>
      <c r="G89">
        <v>60</v>
      </c>
      <c r="H89" t="s">
        <v>111</v>
      </c>
      <c r="I89">
        <v>373103.96875</v>
      </c>
      <c r="J89">
        <v>170801.390625</v>
      </c>
      <c r="K89">
        <v>45.778497397717643</v>
      </c>
      <c r="L89">
        <v>24400.19866071429</v>
      </c>
      <c r="V89" s="28">
        <f>SUMIFS(First_20year_outlook_solar!$D$5:$D$325,First_20year_outlook_solar!$B$5:$B$325,$D89)</f>
        <v>0</v>
      </c>
      <c r="W89" s="29">
        <v>85400.6953125</v>
      </c>
      <c r="X89" s="29">
        <v>12200.099330357139</v>
      </c>
      <c r="Z89" s="29">
        <f t="shared" si="2"/>
        <v>12200.099330357139</v>
      </c>
      <c r="AC89" s="30">
        <f>SUMIFS(InterconnectionQueue_bySub!$R$5:$R$322,InterconnectionQueue_bySub!$B$5:$B$322,$D89)</f>
        <v>13.5</v>
      </c>
      <c r="AD89"/>
    </row>
    <row r="90" spans="1:32" x14ac:dyDescent="0.35">
      <c r="A90" s="23">
        <v>78</v>
      </c>
      <c r="B90">
        <v>75</v>
      </c>
      <c r="C90">
        <v>76</v>
      </c>
      <c r="D90" t="s">
        <v>63</v>
      </c>
      <c r="E90">
        <f>_xlfn.MAXIFS(First_20year_outlook_solar!$C$5:$C$325,First_20year_outlook_solar!$B$5:$B$325,D90)</f>
        <v>230</v>
      </c>
      <c r="F90" t="s">
        <v>399</v>
      </c>
      <c r="H90" t="s">
        <v>46</v>
      </c>
      <c r="I90">
        <v>7136.9111328125</v>
      </c>
      <c r="J90">
        <v>2301.919677734375</v>
      </c>
      <c r="K90">
        <v>32.253724824330817</v>
      </c>
      <c r="L90">
        <v>328.84566824776778</v>
      </c>
      <c r="V90" s="28">
        <f>SUMIFS(First_20year_outlook_solar!$D$5:$D$325,First_20year_outlook_solar!$B$5:$B$325,$D90)</f>
        <v>0</v>
      </c>
      <c r="W90" s="29">
        <v>1150.959838867188</v>
      </c>
      <c r="X90" s="29">
        <v>164.42283412388389</v>
      </c>
      <c r="Z90" s="29">
        <f t="shared" si="2"/>
        <v>164.42283412388389</v>
      </c>
      <c r="AC90" s="30">
        <f>SUMIFS(InterconnectionQueue_bySub!$R$5:$R$322,InterconnectionQueue_bySub!$B$5:$B$322,$D90)</f>
        <v>0</v>
      </c>
      <c r="AD90"/>
    </row>
    <row r="91" spans="1:32" x14ac:dyDescent="0.35">
      <c r="A91" s="23">
        <v>250</v>
      </c>
      <c r="B91">
        <v>241</v>
      </c>
      <c r="C91">
        <v>242</v>
      </c>
      <c r="D91" t="s">
        <v>44</v>
      </c>
      <c r="E91">
        <f>_xlfn.MAXIFS(First_20year_outlook_solar!$C$5:$C$325,First_20year_outlook_solar!$B$5:$B$325,D91)</f>
        <v>500</v>
      </c>
      <c r="M91" t="s">
        <v>44</v>
      </c>
      <c r="N91">
        <v>500</v>
      </c>
      <c r="P91" t="s">
        <v>26</v>
      </c>
      <c r="Q91" s="29">
        <v>471</v>
      </c>
      <c r="R91">
        <v>0</v>
      </c>
      <c r="S91">
        <v>0</v>
      </c>
      <c r="T91">
        <v>471</v>
      </c>
      <c r="U91">
        <v>3297</v>
      </c>
      <c r="V91" s="28">
        <f>SUMIFS(First_20year_outlook_solar!$D$5:$D$325,First_20year_outlook_solar!$B$5:$B$325,$D91)</f>
        <v>870</v>
      </c>
      <c r="Z91" s="29">
        <f t="shared" si="2"/>
        <v>-471</v>
      </c>
      <c r="AC91" s="30">
        <f>SUMIFS(InterconnectionQueue_bySub!$R$5:$R$322,InterconnectionQueue_bySub!$B$5:$B$322,$D91)</f>
        <v>1315</v>
      </c>
      <c r="AD91" s="31">
        <v>429</v>
      </c>
    </row>
    <row r="92" spans="1:32" x14ac:dyDescent="0.35">
      <c r="A92" s="23">
        <v>18</v>
      </c>
      <c r="B92">
        <v>18</v>
      </c>
      <c r="C92">
        <v>19</v>
      </c>
      <c r="D92" t="s">
        <v>191</v>
      </c>
      <c r="E92">
        <f>_xlfn.MAXIFS(First_20year_outlook_solar!$C$5:$C$325,First_20year_outlook_solar!$B$5:$B$325,D92)</f>
        <v>230</v>
      </c>
      <c r="F92" t="s">
        <v>398</v>
      </c>
      <c r="G92">
        <v>230</v>
      </c>
      <c r="H92" t="s">
        <v>111</v>
      </c>
      <c r="I92">
        <v>400646.125</v>
      </c>
      <c r="J92">
        <v>177868.3125</v>
      </c>
      <c r="K92">
        <v>44.395365735784907</v>
      </c>
      <c r="L92">
        <v>25409.758928571431</v>
      </c>
      <c r="M92" t="s">
        <v>191</v>
      </c>
      <c r="N92">
        <v>230</v>
      </c>
      <c r="P92" t="s">
        <v>26</v>
      </c>
      <c r="Q92" s="29">
        <v>215.00000000000011</v>
      </c>
      <c r="R92">
        <v>0</v>
      </c>
      <c r="S92">
        <v>0</v>
      </c>
      <c r="T92">
        <v>215.00000000000011</v>
      </c>
      <c r="U92">
        <v>1505</v>
      </c>
      <c r="V92" s="28">
        <f>SUMIFS(First_20year_outlook_solar!$D$5:$D$325,First_20year_outlook_solar!$B$5:$B$325,$D92)</f>
        <v>1000</v>
      </c>
      <c r="W92" s="29">
        <v>88934.15625</v>
      </c>
      <c r="X92" s="29">
        <v>12704.87946428571</v>
      </c>
      <c r="Y92" s="29">
        <v>87429.15625</v>
      </c>
      <c r="Z92" s="29">
        <f t="shared" si="2"/>
        <v>12489.87946428571</v>
      </c>
      <c r="AA92" s="29">
        <v>176363.3125</v>
      </c>
      <c r="AB92" s="29">
        <v>25194.758928571431</v>
      </c>
      <c r="AC92" s="30">
        <f>SUMIFS(InterconnectionQueue_bySub!$R$5:$R$322,InterconnectionQueue_bySub!$B$5:$B$322,$D92)</f>
        <v>95</v>
      </c>
      <c r="AD92" s="32">
        <v>985</v>
      </c>
    </row>
    <row r="93" spans="1:32" x14ac:dyDescent="0.35">
      <c r="A93" s="23">
        <v>68</v>
      </c>
      <c r="B93">
        <v>65</v>
      </c>
      <c r="C93">
        <v>66</v>
      </c>
      <c r="D93" t="s">
        <v>179</v>
      </c>
      <c r="E93">
        <v>230</v>
      </c>
      <c r="F93" t="s">
        <v>398</v>
      </c>
      <c r="H93" t="s">
        <v>111</v>
      </c>
      <c r="I93">
        <v>371508.75</v>
      </c>
      <c r="J93">
        <v>157318.921875</v>
      </c>
      <c r="K93">
        <v>42.345953325460037</v>
      </c>
      <c r="L93">
        <v>22474.131696428569</v>
      </c>
      <c r="M93" t="s">
        <v>179</v>
      </c>
      <c r="N93">
        <v>115</v>
      </c>
      <c r="P93" t="s">
        <v>26</v>
      </c>
      <c r="Q93" s="29">
        <v>120</v>
      </c>
      <c r="R93">
        <v>0</v>
      </c>
      <c r="S93">
        <v>20</v>
      </c>
      <c r="T93">
        <v>100</v>
      </c>
      <c r="U93">
        <v>840</v>
      </c>
      <c r="V93" s="28">
        <f>SUMIFS(First_20year_outlook_solar!$D$5:$D$325,First_20year_outlook_solar!$B$5:$B$325,$D93)</f>
        <v>800</v>
      </c>
      <c r="W93" s="29">
        <v>78659.4609375</v>
      </c>
      <c r="X93" s="29">
        <v>11237.06584821429</v>
      </c>
      <c r="Y93" s="29">
        <v>77819.4609375</v>
      </c>
      <c r="Z93" s="29">
        <f t="shared" si="2"/>
        <v>11117.06584821429</v>
      </c>
      <c r="AA93" s="29">
        <v>156478.921875</v>
      </c>
      <c r="AB93" s="29">
        <v>22354.131696428569</v>
      </c>
      <c r="AC93" s="30">
        <f>SUMIFS(InterconnectionQueue_bySub!$R$5:$R$322,InterconnectionQueue_bySub!$B$5:$B$322,$D93)</f>
        <v>100.92999999999999</v>
      </c>
      <c r="AD93" s="32">
        <v>880</v>
      </c>
      <c r="AF93" t="s">
        <v>409</v>
      </c>
    </row>
    <row r="94" spans="1:32" x14ac:dyDescent="0.35">
      <c r="A94" s="23">
        <v>100</v>
      </c>
      <c r="B94">
        <v>97</v>
      </c>
      <c r="C94">
        <v>98</v>
      </c>
      <c r="D94" t="s">
        <v>264</v>
      </c>
      <c r="E94">
        <f>_xlfn.MAXIFS(First_20year_outlook_solar!$C$5:$C$325,First_20year_outlook_solar!$B$5:$B$325,D94)</f>
        <v>115</v>
      </c>
      <c r="F94" t="s">
        <v>398</v>
      </c>
      <c r="G94">
        <v>115</v>
      </c>
      <c r="H94" t="s">
        <v>216</v>
      </c>
      <c r="I94">
        <v>198925.6875</v>
      </c>
      <c r="J94">
        <v>23714.298828125</v>
      </c>
      <c r="K94">
        <v>11.92118480330752</v>
      </c>
      <c r="L94">
        <v>3387.756975446428</v>
      </c>
      <c r="V94" s="28">
        <f>SUMIFS(First_20year_outlook_solar!$D$5:$D$325,First_20year_outlook_solar!$B$5:$B$325,$D94)</f>
        <v>0</v>
      </c>
      <c r="W94" s="29">
        <v>11857.1494140625</v>
      </c>
      <c r="X94" s="29">
        <v>1693.878487723214</v>
      </c>
      <c r="Z94" s="29">
        <f t="shared" si="2"/>
        <v>1693.878487723214</v>
      </c>
      <c r="AC94" s="30">
        <f>SUMIFS(InterconnectionQueue_bySub!$R$5:$R$322,InterconnectionQueue_bySub!$B$5:$B$322,$D94)</f>
        <v>0</v>
      </c>
      <c r="AD94"/>
    </row>
    <row r="95" spans="1:32" x14ac:dyDescent="0.35">
      <c r="A95" s="23">
        <v>269</v>
      </c>
      <c r="B95">
        <v>260</v>
      </c>
      <c r="C95">
        <v>261</v>
      </c>
      <c r="D95" t="s">
        <v>406</v>
      </c>
      <c r="H95" t="s">
        <v>25</v>
      </c>
      <c r="I95">
        <v>160681.8125</v>
      </c>
      <c r="J95">
        <v>26795.837890625</v>
      </c>
      <c r="K95">
        <v>16.67633534481384</v>
      </c>
      <c r="L95">
        <v>3827.9768415178569</v>
      </c>
      <c r="V95" s="28">
        <f>SUMIFS(First_20year_outlook_solar!$D$5:$D$325,First_20year_outlook_solar!$B$5:$B$325,$D95)</f>
        <v>0</v>
      </c>
      <c r="W95" s="29">
        <v>13397.9189453125</v>
      </c>
      <c r="X95" s="29">
        <v>1913.9884207589289</v>
      </c>
      <c r="Z95" s="29">
        <f t="shared" si="2"/>
        <v>1913.9884207589289</v>
      </c>
      <c r="AC95" s="30">
        <f>SUMIFS(InterconnectionQueue_bySub!$R$5:$R$322,InterconnectionQueue_bySub!$B$5:$B$322,$D95)</f>
        <v>0</v>
      </c>
      <c r="AD95" s="31">
        <v>500</v>
      </c>
    </row>
    <row r="96" spans="1:32" x14ac:dyDescent="0.35">
      <c r="A96" s="23">
        <v>210</v>
      </c>
      <c r="B96">
        <v>205</v>
      </c>
      <c r="C96">
        <v>206</v>
      </c>
      <c r="D96" t="s">
        <v>124</v>
      </c>
      <c r="E96">
        <f>_xlfn.MAXIFS(First_20year_outlook_solar!$C$5:$C$325,First_20year_outlook_solar!$B$5:$B$325,D96)</f>
        <v>230</v>
      </c>
      <c r="F96" t="s">
        <v>399</v>
      </c>
      <c r="G96">
        <v>220</v>
      </c>
      <c r="H96" t="s">
        <v>113</v>
      </c>
      <c r="I96">
        <v>206013.9375</v>
      </c>
      <c r="J96">
        <v>59492.91015625</v>
      </c>
      <c r="K96">
        <v>28.878099646170789</v>
      </c>
      <c r="L96">
        <v>8498.9871651785706</v>
      </c>
      <c r="V96" s="28">
        <f>SUMIFS(First_20year_outlook_solar!$D$5:$D$325,First_20year_outlook_solar!$B$5:$B$325,$D96)</f>
        <v>0</v>
      </c>
      <c r="W96" s="29">
        <v>29746.455078125</v>
      </c>
      <c r="X96" s="29">
        <v>4249.4935825892853</v>
      </c>
      <c r="Z96" s="29">
        <f t="shared" si="2"/>
        <v>4249.4935825892853</v>
      </c>
      <c r="AC96" s="30">
        <f>SUMIFS(InterconnectionQueue_bySub!$R$5:$R$322,InterconnectionQueue_bySub!$B$5:$B$322,$D96)</f>
        <v>0</v>
      </c>
      <c r="AD96"/>
    </row>
    <row r="97" spans="1:31" x14ac:dyDescent="0.35">
      <c r="A97" s="23">
        <v>79</v>
      </c>
      <c r="B97">
        <v>76</v>
      </c>
      <c r="C97">
        <v>77</v>
      </c>
      <c r="D97" t="s">
        <v>68</v>
      </c>
      <c r="E97">
        <f>_xlfn.MAXIFS(First_20year_outlook_solar!$C$5:$C$325,First_20year_outlook_solar!$B$5:$B$325,D97)</f>
        <v>230</v>
      </c>
      <c r="F97" t="s">
        <v>399</v>
      </c>
      <c r="G97">
        <v>230</v>
      </c>
      <c r="H97" t="s">
        <v>46</v>
      </c>
      <c r="I97">
        <v>6288.43115234375</v>
      </c>
      <c r="J97">
        <v>2290.85400390625</v>
      </c>
      <c r="K97">
        <v>36.429658660609327</v>
      </c>
      <c r="L97">
        <v>327.26485770089278</v>
      </c>
      <c r="V97" s="28">
        <f>SUMIFS(First_20year_outlook_solar!$D$5:$D$325,First_20year_outlook_solar!$B$5:$B$325,$D97)</f>
        <v>0</v>
      </c>
      <c r="W97" s="29">
        <v>1145.427001953125</v>
      </c>
      <c r="X97" s="29">
        <v>163.63242885044639</v>
      </c>
      <c r="Z97" s="29">
        <f t="shared" si="2"/>
        <v>163.63242885044639</v>
      </c>
      <c r="AC97" s="30">
        <f>SUMIFS(InterconnectionQueue_bySub!$R$5:$R$322,InterconnectionQueue_bySub!$B$5:$B$322,$D97)</f>
        <v>0</v>
      </c>
      <c r="AD97"/>
    </row>
    <row r="98" spans="1:31" x14ac:dyDescent="0.35">
      <c r="A98" s="23">
        <v>2</v>
      </c>
      <c r="B98">
        <v>2</v>
      </c>
      <c r="C98">
        <v>3</v>
      </c>
      <c r="D98" t="s">
        <v>271</v>
      </c>
      <c r="E98">
        <f>_xlfn.MAXIFS(First_20year_outlook_solar!$C$5:$C$325,First_20year_outlook_solar!$B$5:$B$325,D98)</f>
        <v>115</v>
      </c>
      <c r="F98" t="s">
        <v>398</v>
      </c>
      <c r="G98">
        <v>115</v>
      </c>
      <c r="H98" t="s">
        <v>216</v>
      </c>
      <c r="I98">
        <v>274869.6875</v>
      </c>
      <c r="J98">
        <v>24344.09765625</v>
      </c>
      <c r="K98">
        <v>8.8565959664977623</v>
      </c>
      <c r="L98">
        <v>3477.7282366071431</v>
      </c>
      <c r="V98" s="28">
        <f>SUMIFS(First_20year_outlook_solar!$D$5:$D$325,First_20year_outlook_solar!$B$5:$B$325,$D98)</f>
        <v>0</v>
      </c>
      <c r="W98" s="29">
        <v>12172.048828125</v>
      </c>
      <c r="X98" s="29">
        <v>1738.8641183035711</v>
      </c>
      <c r="Z98" s="29">
        <f t="shared" si="2"/>
        <v>1738.8641183035711</v>
      </c>
      <c r="AC98" s="30">
        <f>SUMIFS(InterconnectionQueue_bySub!$R$5:$R$322,InterconnectionQueue_bySub!$B$5:$B$322,$D98)</f>
        <v>0</v>
      </c>
      <c r="AD98"/>
    </row>
    <row r="99" spans="1:31" x14ac:dyDescent="0.35">
      <c r="A99" s="23">
        <v>251</v>
      </c>
      <c r="B99">
        <v>242</v>
      </c>
      <c r="C99">
        <v>243</v>
      </c>
      <c r="D99" t="s">
        <v>37</v>
      </c>
      <c r="E99">
        <f>_xlfn.MAXIFS(First_20year_outlook_solar!$C$5:$C$325,First_20year_outlook_solar!$B$5:$B$325,D99)</f>
        <v>500</v>
      </c>
      <c r="M99" t="s">
        <v>37</v>
      </c>
      <c r="N99">
        <v>500</v>
      </c>
      <c r="P99" t="s">
        <v>26</v>
      </c>
      <c r="Q99" s="29">
        <v>1026</v>
      </c>
      <c r="R99">
        <v>0</v>
      </c>
      <c r="S99">
        <v>0</v>
      </c>
      <c r="T99">
        <v>1026</v>
      </c>
      <c r="U99">
        <v>7182</v>
      </c>
      <c r="V99" s="28">
        <f>SUMIFS(First_20year_outlook_solar!$D$5:$D$325,First_20year_outlook_solar!$B$5:$B$325,$D99)</f>
        <v>1600</v>
      </c>
      <c r="Z99" s="29">
        <f t="shared" ref="Z99:Z130" si="3">X99-Q99</f>
        <v>-1026</v>
      </c>
      <c r="AC99" s="30">
        <f>SUMIFS(InterconnectionQueue_bySub!$R$5:$R$322,InterconnectionQueue_bySub!$B$5:$B$322,$D99)</f>
        <v>3070</v>
      </c>
      <c r="AD99" s="31">
        <v>574</v>
      </c>
    </row>
    <row r="100" spans="1:31" x14ac:dyDescent="0.35">
      <c r="A100" s="23">
        <v>34</v>
      </c>
      <c r="B100">
        <v>34</v>
      </c>
      <c r="C100">
        <v>35</v>
      </c>
      <c r="D100" t="s">
        <v>282</v>
      </c>
      <c r="E100">
        <f>_xlfn.MAXIFS(First_20year_outlook_solar!$C$5:$C$325,First_20year_outlook_solar!$B$5:$B$325,D100)</f>
        <v>115</v>
      </c>
      <c r="F100" t="s">
        <v>398</v>
      </c>
      <c r="G100">
        <v>115</v>
      </c>
      <c r="H100" t="s">
        <v>216</v>
      </c>
      <c r="I100">
        <v>145991.046875</v>
      </c>
      <c r="J100">
        <v>24217.28125</v>
      </c>
      <c r="K100">
        <v>16.588196172560671</v>
      </c>
      <c r="L100">
        <v>3459.6116071428569</v>
      </c>
      <c r="V100" s="28">
        <f>SUMIFS(First_20year_outlook_solar!$D$5:$D$325,First_20year_outlook_solar!$B$5:$B$325,$D100)</f>
        <v>0</v>
      </c>
      <c r="W100" s="29">
        <v>12108.640625</v>
      </c>
      <c r="X100" s="29">
        <v>1729.8058035714289</v>
      </c>
      <c r="Z100" s="29">
        <f t="shared" si="3"/>
        <v>1729.8058035714289</v>
      </c>
      <c r="AC100" s="30">
        <f>SUMIFS(InterconnectionQueue_bySub!$R$5:$R$322,InterconnectionQueue_bySub!$B$5:$B$322,$D100)</f>
        <v>0</v>
      </c>
      <c r="AD100"/>
    </row>
    <row r="101" spans="1:31" x14ac:dyDescent="0.35">
      <c r="A101" s="23">
        <v>177</v>
      </c>
      <c r="B101">
        <v>172</v>
      </c>
      <c r="C101">
        <v>173</v>
      </c>
      <c r="D101" t="s">
        <v>369</v>
      </c>
      <c r="E101">
        <f>_xlfn.MAXIFS(First_20year_outlook_solar!$C$5:$C$325,First_20year_outlook_solar!$B$5:$B$325,D101)</f>
        <v>230</v>
      </c>
      <c r="F101" t="s">
        <v>399</v>
      </c>
      <c r="I101">
        <v>7228.197265625</v>
      </c>
      <c r="J101">
        <v>1273.828002929688</v>
      </c>
      <c r="K101">
        <v>17.623038720700212</v>
      </c>
      <c r="L101">
        <v>181.97542898995539</v>
      </c>
      <c r="V101" s="28">
        <f>SUMIFS(First_20year_outlook_solar!$D$5:$D$325,First_20year_outlook_solar!$B$5:$B$325,$D101)</f>
        <v>0</v>
      </c>
      <c r="W101" s="29">
        <v>636.91400146484398</v>
      </c>
      <c r="X101" s="29">
        <v>90.987714494977709</v>
      </c>
      <c r="Z101" s="29">
        <f t="shared" si="3"/>
        <v>90.987714494977709</v>
      </c>
      <c r="AC101" s="30">
        <f>SUMIFS(InterconnectionQueue_bySub!$R$5:$R$322,InterconnectionQueue_bySub!$B$5:$B$322,$D101)</f>
        <v>0</v>
      </c>
      <c r="AD101"/>
    </row>
    <row r="102" spans="1:31" x14ac:dyDescent="0.35">
      <c r="A102" s="23">
        <v>236</v>
      </c>
      <c r="B102">
        <v>228</v>
      </c>
      <c r="C102">
        <v>229</v>
      </c>
      <c r="D102" t="s">
        <v>41</v>
      </c>
      <c r="E102">
        <f>_xlfn.MAXIFS(First_20year_outlook_solar!$C$5:$C$325,First_20year_outlook_solar!$B$5:$B$325,D102)</f>
        <v>230</v>
      </c>
      <c r="F102" t="s">
        <v>403</v>
      </c>
      <c r="G102">
        <v>230</v>
      </c>
      <c r="H102" t="s">
        <v>25</v>
      </c>
      <c r="I102">
        <v>216077.546875</v>
      </c>
      <c r="J102">
        <v>49218.08984375</v>
      </c>
      <c r="K102">
        <v>22.77797510919655</v>
      </c>
      <c r="L102">
        <v>7031.1556919642853</v>
      </c>
      <c r="M102" t="s">
        <v>41</v>
      </c>
      <c r="N102">
        <v>161</v>
      </c>
      <c r="O102" t="s">
        <v>42</v>
      </c>
      <c r="P102" t="s">
        <v>26</v>
      </c>
      <c r="Q102" s="29">
        <v>20</v>
      </c>
      <c r="R102">
        <v>20</v>
      </c>
      <c r="S102">
        <v>0</v>
      </c>
      <c r="T102">
        <v>0</v>
      </c>
      <c r="U102">
        <v>140</v>
      </c>
      <c r="V102" s="28">
        <f>SUMIFS(First_20year_outlook_solar!$D$5:$D$325,First_20year_outlook_solar!$B$5:$B$325,$D102)</f>
        <v>0</v>
      </c>
      <c r="W102" s="29">
        <v>24609.044921875</v>
      </c>
      <c r="X102" s="29">
        <v>3515.5778459821431</v>
      </c>
      <c r="Y102" s="29">
        <v>24469.044921875</v>
      </c>
      <c r="Z102" s="29">
        <f t="shared" si="3"/>
        <v>3495.5778459821431</v>
      </c>
      <c r="AA102" s="29">
        <v>49078.08984375</v>
      </c>
      <c r="AB102" s="29">
        <v>7011.1556919642853</v>
      </c>
      <c r="AC102" s="30">
        <f>SUMIFS(InterconnectionQueue_bySub!$R$5:$R$322,InterconnectionQueue_bySub!$B$5:$B$322,$D102)</f>
        <v>0</v>
      </c>
      <c r="AD102"/>
    </row>
    <row r="103" spans="1:31" x14ac:dyDescent="0.35">
      <c r="A103" s="23">
        <v>237</v>
      </c>
      <c r="B103">
        <v>228</v>
      </c>
      <c r="C103">
        <v>229</v>
      </c>
      <c r="D103" t="s">
        <v>41</v>
      </c>
      <c r="E103">
        <f>_xlfn.MAXIFS(First_20year_outlook_solar!$C$5:$C$325,First_20year_outlook_solar!$B$5:$B$325,D103)</f>
        <v>230</v>
      </c>
      <c r="F103" t="s">
        <v>403</v>
      </c>
      <c r="G103">
        <v>230</v>
      </c>
      <c r="H103" t="s">
        <v>25</v>
      </c>
      <c r="I103">
        <v>216077.546875</v>
      </c>
      <c r="J103">
        <v>49218.08984375</v>
      </c>
      <c r="K103">
        <v>22.77797510919655</v>
      </c>
      <c r="L103">
        <v>7031.1556919642853</v>
      </c>
      <c r="M103" t="s">
        <v>41</v>
      </c>
      <c r="N103">
        <v>230</v>
      </c>
      <c r="O103" t="s">
        <v>42</v>
      </c>
      <c r="P103" t="s">
        <v>26</v>
      </c>
      <c r="Q103" s="29">
        <v>100</v>
      </c>
      <c r="R103">
        <v>0</v>
      </c>
      <c r="S103">
        <v>100</v>
      </c>
      <c r="T103">
        <v>0</v>
      </c>
      <c r="U103">
        <v>700</v>
      </c>
      <c r="V103" s="28">
        <f>SUMIFS(First_20year_outlook_solar!$D$5:$D$325,First_20year_outlook_solar!$B$5:$B$325,$D103)</f>
        <v>0</v>
      </c>
      <c r="W103" s="29">
        <v>24609.044921875</v>
      </c>
      <c r="X103" s="29">
        <v>3515.5778459821431</v>
      </c>
      <c r="Y103" s="29">
        <v>23909.044921875</v>
      </c>
      <c r="Z103" s="29">
        <f t="shared" si="3"/>
        <v>3415.5778459821431</v>
      </c>
      <c r="AA103" s="29">
        <v>48518.08984375</v>
      </c>
      <c r="AB103" s="29">
        <v>6931.1556919642853</v>
      </c>
      <c r="AC103" s="30">
        <f>SUMIFS(InterconnectionQueue_bySub!$R$5:$R$322,InterconnectionQueue_bySub!$B$5:$B$322,$D103)</f>
        <v>0</v>
      </c>
      <c r="AD103" s="32">
        <v>0</v>
      </c>
    </row>
    <row r="104" spans="1:31" x14ac:dyDescent="0.35">
      <c r="A104" s="23">
        <v>35</v>
      </c>
      <c r="B104">
        <v>35</v>
      </c>
      <c r="C104">
        <v>36</v>
      </c>
      <c r="D104" t="s">
        <v>29</v>
      </c>
      <c r="E104">
        <f>_xlfn.MAXIFS(First_20year_outlook_solar!$C$5:$C$325,First_20year_outlook_solar!$B$5:$B$325,D104)</f>
        <v>500</v>
      </c>
      <c r="F104" t="s">
        <v>400</v>
      </c>
      <c r="H104" t="s">
        <v>25</v>
      </c>
      <c r="I104">
        <v>120934.4765625</v>
      </c>
      <c r="J104">
        <v>26181.4765625</v>
      </c>
      <c r="K104">
        <v>21.649307382555371</v>
      </c>
      <c r="L104">
        <v>3740.2109375</v>
      </c>
      <c r="M104" t="s">
        <v>29</v>
      </c>
      <c r="N104">
        <v>230</v>
      </c>
      <c r="P104" t="s">
        <v>26</v>
      </c>
      <c r="Q104" s="29">
        <v>663</v>
      </c>
      <c r="R104">
        <v>0</v>
      </c>
      <c r="S104">
        <v>200</v>
      </c>
      <c r="T104">
        <v>463</v>
      </c>
      <c r="U104">
        <v>4641</v>
      </c>
      <c r="V104" s="28">
        <f>SUMIFS(First_20year_outlook_solar!$D$5:$D$325,First_20year_outlook_solar!$B$5:$B$325,$D104)</f>
        <v>1607</v>
      </c>
      <c r="W104" s="29">
        <v>13090.73828125</v>
      </c>
      <c r="X104" s="29">
        <v>1870.10546875</v>
      </c>
      <c r="Y104" s="29">
        <v>8449.73828125</v>
      </c>
      <c r="Z104" s="29">
        <f t="shared" si="3"/>
        <v>1207.10546875</v>
      </c>
      <c r="AA104" s="29">
        <v>21540.4765625</v>
      </c>
      <c r="AB104" s="29">
        <v>3077.2109375</v>
      </c>
      <c r="AC104" s="30">
        <f>SUMIFS(InterconnectionQueue_bySub!$R$5:$R$322,InterconnectionQueue_bySub!$B$5:$B$322,$D104)</f>
        <v>2135</v>
      </c>
      <c r="AD104" s="32">
        <v>737</v>
      </c>
      <c r="AE104">
        <v>200</v>
      </c>
    </row>
    <row r="105" spans="1:31" x14ac:dyDescent="0.35">
      <c r="A105" s="23">
        <v>252</v>
      </c>
      <c r="B105">
        <v>243</v>
      </c>
      <c r="C105">
        <v>244</v>
      </c>
      <c r="D105" t="s">
        <v>189</v>
      </c>
      <c r="E105">
        <f>_xlfn.MAXIFS(First_20year_outlook_solar!$C$5:$C$325,First_20year_outlook_solar!$B$5:$B$325,D105)</f>
        <v>230</v>
      </c>
      <c r="M105" t="s">
        <v>189</v>
      </c>
      <c r="N105">
        <v>230</v>
      </c>
      <c r="P105" t="s">
        <v>26</v>
      </c>
      <c r="Q105" s="29">
        <v>302</v>
      </c>
      <c r="R105">
        <v>0</v>
      </c>
      <c r="S105">
        <v>0</v>
      </c>
      <c r="T105">
        <v>302</v>
      </c>
      <c r="U105">
        <v>2114</v>
      </c>
      <c r="V105" s="28">
        <f>SUMIFS(First_20year_outlook_solar!$D$5:$D$325,First_20year_outlook_solar!$B$5:$B$325,$D105)</f>
        <v>450</v>
      </c>
      <c r="Z105" s="29">
        <f t="shared" si="3"/>
        <v>-302</v>
      </c>
      <c r="AC105" s="30">
        <f>SUMIFS(InterconnectionQueue_bySub!$R$5:$R$322,InterconnectionQueue_bySub!$B$5:$B$322,$D105)</f>
        <v>300</v>
      </c>
      <c r="AD105" s="31">
        <v>198</v>
      </c>
    </row>
    <row r="106" spans="1:31" x14ac:dyDescent="0.35">
      <c r="A106" s="23">
        <v>188</v>
      </c>
      <c r="B106">
        <v>183</v>
      </c>
      <c r="C106">
        <v>184</v>
      </c>
      <c r="D106" t="s">
        <v>219</v>
      </c>
      <c r="E106">
        <f>_xlfn.MAXIFS(First_20year_outlook_solar!$C$5:$C$325,First_20year_outlook_solar!$B$5:$B$325,D106)</f>
        <v>115</v>
      </c>
      <c r="F106" t="s">
        <v>399</v>
      </c>
      <c r="H106" t="s">
        <v>102</v>
      </c>
      <c r="I106">
        <v>49617.53125</v>
      </c>
      <c r="J106">
        <v>7770.5888671875</v>
      </c>
      <c r="K106">
        <v>15.66097440042928</v>
      </c>
      <c r="L106">
        <v>1110.0841238839289</v>
      </c>
      <c r="V106" s="28">
        <f>SUMIFS(First_20year_outlook_solar!$D$5:$D$325,First_20year_outlook_solar!$B$5:$B$325,$D106)</f>
        <v>0</v>
      </c>
      <c r="W106" s="29">
        <v>3885.29443359375</v>
      </c>
      <c r="X106" s="29">
        <v>555.04206194196433</v>
      </c>
      <c r="Z106" s="29">
        <f t="shared" si="3"/>
        <v>555.04206194196433</v>
      </c>
      <c r="AC106" s="30">
        <f>SUMIFS(InterconnectionQueue_bySub!$R$5:$R$322,InterconnectionQueue_bySub!$B$5:$B$322,$D106)</f>
        <v>0</v>
      </c>
      <c r="AD106"/>
    </row>
    <row r="107" spans="1:31" x14ac:dyDescent="0.35">
      <c r="A107" s="23">
        <v>62</v>
      </c>
      <c r="B107">
        <v>59</v>
      </c>
      <c r="C107">
        <v>60</v>
      </c>
      <c r="D107" t="s">
        <v>162</v>
      </c>
      <c r="E107">
        <f>_xlfn.MAXIFS(First_20year_outlook_solar!$C$5:$C$325,First_20year_outlook_solar!$B$5:$B$325,D107)</f>
        <v>115</v>
      </c>
      <c r="F107" t="s">
        <v>399</v>
      </c>
      <c r="H107" t="s">
        <v>102</v>
      </c>
      <c r="I107">
        <v>9844.30078125</v>
      </c>
      <c r="J107">
        <v>2510.84375</v>
      </c>
      <c r="K107">
        <v>25.505557030340761</v>
      </c>
      <c r="L107">
        <v>358.69196428571428</v>
      </c>
      <c r="V107" s="28">
        <f>SUMIFS(First_20year_outlook_solar!$D$5:$D$325,First_20year_outlook_solar!$B$5:$B$325,$D107)</f>
        <v>1000</v>
      </c>
      <c r="W107" s="29">
        <v>1255.421875</v>
      </c>
      <c r="X107" s="29">
        <v>179.34598214285711</v>
      </c>
      <c r="Z107" s="29">
        <f t="shared" si="3"/>
        <v>179.34598214285711</v>
      </c>
      <c r="AC107" s="30">
        <f>SUMIFS(InterconnectionQueue_bySub!$R$5:$R$322,InterconnectionQueue_bySub!$B$5:$B$322,$D107)</f>
        <v>0</v>
      </c>
      <c r="AD107">
        <v>0</v>
      </c>
    </row>
    <row r="108" spans="1:31" x14ac:dyDescent="0.35">
      <c r="A108" s="23">
        <v>232</v>
      </c>
      <c r="B108">
        <v>224</v>
      </c>
      <c r="C108">
        <v>225</v>
      </c>
      <c r="D108" t="s">
        <v>156</v>
      </c>
      <c r="E108">
        <f>_xlfn.MAXIFS(First_20year_outlook_solar!$C$5:$C$325,First_20year_outlook_solar!$B$5:$B$325,D108)</f>
        <v>230</v>
      </c>
      <c r="F108" t="s">
        <v>399</v>
      </c>
      <c r="H108" t="s">
        <v>127</v>
      </c>
      <c r="I108">
        <v>944.48272705078125</v>
      </c>
      <c r="J108">
        <v>8.0224170684814453</v>
      </c>
      <c r="K108">
        <v>0.84939796554374791</v>
      </c>
      <c r="L108">
        <v>1.146059581211635</v>
      </c>
      <c r="V108" s="28">
        <f>SUMIFS(First_20year_outlook_solar!$D$5:$D$325,First_20year_outlook_solar!$B$5:$B$325,$D108)</f>
        <v>0</v>
      </c>
      <c r="W108" s="29">
        <v>4.0112085342407227</v>
      </c>
      <c r="X108" s="29">
        <v>0.57302979060581749</v>
      </c>
      <c r="Z108" s="29">
        <f t="shared" si="3"/>
        <v>0.57302979060581749</v>
      </c>
      <c r="AC108" s="30">
        <f>SUMIFS(InterconnectionQueue_bySub!$R$5:$R$322,InterconnectionQueue_bySub!$B$5:$B$322,$D108)</f>
        <v>0</v>
      </c>
      <c r="AD108"/>
    </row>
    <row r="109" spans="1:31" x14ac:dyDescent="0.35">
      <c r="A109" s="23">
        <v>150</v>
      </c>
      <c r="B109">
        <v>145</v>
      </c>
      <c r="C109">
        <v>146</v>
      </c>
      <c r="D109" t="s">
        <v>280</v>
      </c>
      <c r="E109">
        <f>_xlfn.MAXIFS(First_20year_outlook_solar!$C$5:$C$325,First_20year_outlook_solar!$B$5:$B$325,D109)</f>
        <v>115</v>
      </c>
      <c r="F109" t="s">
        <v>398</v>
      </c>
      <c r="G109">
        <v>115</v>
      </c>
      <c r="H109" t="s">
        <v>216</v>
      </c>
      <c r="I109">
        <v>264712.28125</v>
      </c>
      <c r="J109">
        <v>44373.69921875</v>
      </c>
      <c r="K109">
        <v>16.762992260582919</v>
      </c>
      <c r="L109">
        <v>6339.0998883928569</v>
      </c>
      <c r="V109" s="28">
        <f>SUMIFS(First_20year_outlook_solar!$D$5:$D$325,First_20year_outlook_solar!$B$5:$B$325,$D109)</f>
        <v>0</v>
      </c>
      <c r="W109" s="29">
        <v>22186.849609375</v>
      </c>
      <c r="X109" s="29">
        <v>3169.549944196428</v>
      </c>
      <c r="Z109" s="29">
        <f t="shared" si="3"/>
        <v>3169.549944196428</v>
      </c>
      <c r="AC109" s="30">
        <f>SUMIFS(InterconnectionQueue_bySub!$R$5:$R$322,InterconnectionQueue_bySub!$B$5:$B$322,$D109)</f>
        <v>0</v>
      </c>
      <c r="AD109"/>
    </row>
    <row r="110" spans="1:31" x14ac:dyDescent="0.35">
      <c r="A110" s="23">
        <v>103</v>
      </c>
      <c r="B110">
        <v>100</v>
      </c>
      <c r="C110">
        <v>101</v>
      </c>
      <c r="D110" t="s">
        <v>59</v>
      </c>
      <c r="E110">
        <f>_xlfn.MAXIFS(First_20year_outlook_solar!$C$5:$C$325,First_20year_outlook_solar!$B$5:$B$325,D110)</f>
        <v>230</v>
      </c>
      <c r="F110" t="s">
        <v>399</v>
      </c>
      <c r="H110" t="s">
        <v>46</v>
      </c>
      <c r="I110">
        <v>13539.6240234375</v>
      </c>
      <c r="J110">
        <v>653.59375</v>
      </c>
      <c r="K110">
        <v>4.8272666129325996</v>
      </c>
      <c r="L110">
        <v>93.370535714285708</v>
      </c>
      <c r="V110" s="28">
        <f>SUMIFS(First_20year_outlook_solar!$D$5:$D$325,First_20year_outlook_solar!$B$5:$B$325,$D110)</f>
        <v>0</v>
      </c>
      <c r="W110" s="29">
        <v>326.796875</v>
      </c>
      <c r="X110" s="29">
        <v>46.685267857142847</v>
      </c>
      <c r="Z110" s="29">
        <f t="shared" si="3"/>
        <v>46.685267857142847</v>
      </c>
      <c r="AC110" s="30">
        <f>SUMIFS(InterconnectionQueue_bySub!$R$5:$R$322,InterconnectionQueue_bySub!$B$5:$B$322,$D110)</f>
        <v>0</v>
      </c>
      <c r="AD110"/>
    </row>
    <row r="111" spans="1:31" x14ac:dyDescent="0.35">
      <c r="A111" s="23">
        <v>19</v>
      </c>
      <c r="B111">
        <v>19</v>
      </c>
      <c r="C111">
        <v>20</v>
      </c>
      <c r="D111" t="s">
        <v>200</v>
      </c>
      <c r="E111">
        <f>_xlfn.MAXIFS(First_20year_outlook_solar!$C$5:$C$325,First_20year_outlook_solar!$B$5:$B$325,D111)</f>
        <v>230</v>
      </c>
      <c r="F111" t="s">
        <v>398</v>
      </c>
      <c r="G111">
        <v>230</v>
      </c>
      <c r="H111" t="s">
        <v>111</v>
      </c>
      <c r="I111">
        <v>302398.8125</v>
      </c>
      <c r="J111">
        <v>92756.8125</v>
      </c>
      <c r="K111">
        <v>30.673669560127649</v>
      </c>
      <c r="L111">
        <v>13250.97321428571</v>
      </c>
      <c r="V111" s="28">
        <f>SUMIFS(First_20year_outlook_solar!$D$5:$D$325,First_20year_outlook_solar!$B$5:$B$325,$D111)</f>
        <v>0</v>
      </c>
      <c r="W111" s="29">
        <v>46378.40625</v>
      </c>
      <c r="X111" s="29">
        <v>6625.4866071428569</v>
      </c>
      <c r="Z111" s="29">
        <f t="shared" si="3"/>
        <v>6625.4866071428569</v>
      </c>
      <c r="AC111" s="30">
        <f>SUMIFS(InterconnectionQueue_bySub!$R$5:$R$322,InterconnectionQueue_bySub!$B$5:$B$322,$D111)</f>
        <v>0</v>
      </c>
      <c r="AD111" s="31">
        <v>500</v>
      </c>
    </row>
    <row r="112" spans="1:31" x14ac:dyDescent="0.35">
      <c r="A112" s="23">
        <v>129</v>
      </c>
      <c r="B112">
        <v>125</v>
      </c>
      <c r="C112">
        <v>126</v>
      </c>
      <c r="D112" t="s">
        <v>35</v>
      </c>
      <c r="E112">
        <f>_xlfn.MAXIFS(First_20year_outlook_solar!$C$5:$C$325,First_20year_outlook_solar!$B$5:$B$325,D112)</f>
        <v>115</v>
      </c>
      <c r="F112" t="s">
        <v>400</v>
      </c>
      <c r="G112">
        <v>69</v>
      </c>
      <c r="H112" t="s">
        <v>22</v>
      </c>
      <c r="I112">
        <v>14914.6240234375</v>
      </c>
      <c r="J112">
        <v>1293.520263671875</v>
      </c>
      <c r="K112">
        <v>8.672831857103338</v>
      </c>
      <c r="L112">
        <v>184.78860909598211</v>
      </c>
      <c r="V112" s="28">
        <f>SUMIFS(First_20year_outlook_solar!$D$5:$D$325,First_20year_outlook_solar!$B$5:$B$325,$D112)</f>
        <v>0</v>
      </c>
      <c r="W112" s="29">
        <v>646.7601318359375</v>
      </c>
      <c r="X112" s="29">
        <v>92.394304547991069</v>
      </c>
      <c r="Z112" s="29">
        <f t="shared" si="3"/>
        <v>92.394304547991069</v>
      </c>
      <c r="AC112" s="30">
        <f>SUMIFS(InterconnectionQueue_bySub!$R$5:$R$322,InterconnectionQueue_bySub!$B$5:$B$322,$D112)</f>
        <v>0</v>
      </c>
      <c r="AD112"/>
    </row>
    <row r="113" spans="1:33" x14ac:dyDescent="0.35">
      <c r="A113" s="23">
        <v>220</v>
      </c>
      <c r="B113">
        <v>215</v>
      </c>
      <c r="C113">
        <v>216</v>
      </c>
      <c r="D113" t="s">
        <v>228</v>
      </c>
      <c r="E113">
        <f>_xlfn.MAXIFS(First_20year_outlook_solar!$C$5:$C$325,First_20year_outlook_solar!$B$5:$B$325,D113)</f>
        <v>230</v>
      </c>
      <c r="F113" t="s">
        <v>398</v>
      </c>
      <c r="H113" t="s">
        <v>216</v>
      </c>
      <c r="I113">
        <v>267654.5</v>
      </c>
      <c r="J113">
        <v>5144.1025390625</v>
      </c>
      <c r="K113">
        <v>1.9219189436615109</v>
      </c>
      <c r="L113">
        <v>734.87179129464289</v>
      </c>
      <c r="V113" s="28">
        <f>SUMIFS(First_20year_outlook_solar!$D$5:$D$325,First_20year_outlook_solar!$B$5:$B$325,$D113)</f>
        <v>0</v>
      </c>
      <c r="W113" s="29">
        <v>2572.05126953125</v>
      </c>
      <c r="X113" s="29">
        <v>367.43589564732139</v>
      </c>
      <c r="Z113" s="29">
        <f t="shared" si="3"/>
        <v>367.43589564732139</v>
      </c>
      <c r="AC113" s="30">
        <f>SUMIFS(InterconnectionQueue_bySub!$R$5:$R$322,InterconnectionQueue_bySub!$B$5:$B$322,$D113)</f>
        <v>0</v>
      </c>
      <c r="AD113"/>
    </row>
    <row r="114" spans="1:33" x14ac:dyDescent="0.35">
      <c r="A114" s="23">
        <v>113</v>
      </c>
      <c r="B114">
        <v>110</v>
      </c>
      <c r="C114">
        <v>111</v>
      </c>
      <c r="D114" t="s">
        <v>72</v>
      </c>
      <c r="E114">
        <f>_xlfn.MAXIFS(First_20year_outlook_solar!$C$5:$C$325,First_20year_outlook_solar!$B$5:$B$325,D114)</f>
        <v>115</v>
      </c>
      <c r="F114" t="s">
        <v>399</v>
      </c>
      <c r="G114">
        <v>66</v>
      </c>
      <c r="H114" t="s">
        <v>53</v>
      </c>
      <c r="I114">
        <v>27593.46875</v>
      </c>
      <c r="J114">
        <v>7913.6982421875</v>
      </c>
      <c r="K114">
        <v>28.679606445592309</v>
      </c>
      <c r="L114">
        <v>1130.5283203125</v>
      </c>
      <c r="V114" s="28">
        <f>SUMIFS(First_20year_outlook_solar!$D$5:$D$325,First_20year_outlook_solar!$B$5:$B$325,$D114)</f>
        <v>0</v>
      </c>
      <c r="W114" s="29">
        <v>3956.84912109375</v>
      </c>
      <c r="X114" s="29">
        <v>565.26416015625</v>
      </c>
      <c r="Z114" s="29">
        <f t="shared" si="3"/>
        <v>565.26416015625</v>
      </c>
      <c r="AC114" s="30">
        <f>SUMIFS(InterconnectionQueue_bySub!$R$5:$R$322,InterconnectionQueue_bySub!$B$5:$B$322,$D114)</f>
        <v>150</v>
      </c>
      <c r="AD114"/>
    </row>
    <row r="115" spans="1:33" x14ac:dyDescent="0.35">
      <c r="A115" s="23">
        <v>61</v>
      </c>
      <c r="B115">
        <v>58</v>
      </c>
      <c r="C115">
        <v>59</v>
      </c>
      <c r="D115" t="s">
        <v>151</v>
      </c>
      <c r="E115">
        <f>_xlfn.MAXIFS(First_20year_outlook_solar!$C$5:$C$325,First_20year_outlook_solar!$B$5:$B$325,D115)</f>
        <v>115</v>
      </c>
      <c r="F115" t="s">
        <v>398</v>
      </c>
      <c r="G115">
        <v>115</v>
      </c>
      <c r="H115" t="s">
        <v>111</v>
      </c>
      <c r="I115">
        <v>296337.5625</v>
      </c>
      <c r="J115">
        <v>50914.875</v>
      </c>
      <c r="K115">
        <v>17.181377403008099</v>
      </c>
      <c r="L115">
        <v>7273.5535714285716</v>
      </c>
      <c r="V115" s="28">
        <f>SUMIFS(First_20year_outlook_solar!$D$5:$D$325,First_20year_outlook_solar!$B$5:$B$325,$D115)</f>
        <v>0</v>
      </c>
      <c r="W115" s="29">
        <v>25457.4375</v>
      </c>
      <c r="X115" s="29">
        <v>3636.7767857142858</v>
      </c>
      <c r="Z115" s="29">
        <f t="shared" si="3"/>
        <v>3636.7767857142858</v>
      </c>
      <c r="AC115" s="30">
        <f>SUMIFS(InterconnectionQueue_bySub!$R$5:$R$322,InterconnectionQueue_bySub!$B$5:$B$322,$D115)</f>
        <v>0</v>
      </c>
      <c r="AD115"/>
    </row>
    <row r="116" spans="1:33" x14ac:dyDescent="0.35">
      <c r="A116" s="23">
        <v>208</v>
      </c>
      <c r="B116">
        <v>203</v>
      </c>
      <c r="C116">
        <v>204</v>
      </c>
      <c r="D116" t="s">
        <v>143</v>
      </c>
      <c r="E116">
        <f>_xlfn.MAXIFS(First_20year_outlook_solar!$C$5:$C$325,First_20year_outlook_solar!$B$5:$B$325,D116)</f>
        <v>115</v>
      </c>
      <c r="F116" t="s">
        <v>398</v>
      </c>
      <c r="G116">
        <v>230</v>
      </c>
      <c r="H116" t="s">
        <v>111</v>
      </c>
      <c r="I116">
        <v>296113.4375</v>
      </c>
      <c r="J116">
        <v>53607.140625</v>
      </c>
      <c r="K116">
        <v>18.103582558626709</v>
      </c>
      <c r="L116">
        <v>7658.1629464285716</v>
      </c>
      <c r="V116" s="28">
        <f>SUMIFS(First_20year_outlook_solar!$D$5:$D$325,First_20year_outlook_solar!$B$5:$B$325,$D116)</f>
        <v>800</v>
      </c>
      <c r="W116" s="29">
        <v>26803.5703125</v>
      </c>
      <c r="X116" s="29">
        <v>3829.0814732142858</v>
      </c>
      <c r="Z116" s="29">
        <f t="shared" si="3"/>
        <v>3829.0814732142858</v>
      </c>
      <c r="AC116" s="30">
        <f>SUMIFS(InterconnectionQueue_bySub!$R$5:$R$322,InterconnectionQueue_bySub!$B$5:$B$322,$D116)</f>
        <v>0</v>
      </c>
      <c r="AD116" s="31">
        <v>500</v>
      </c>
      <c r="AF116" t="s">
        <v>410</v>
      </c>
    </row>
    <row r="117" spans="1:33" x14ac:dyDescent="0.35">
      <c r="A117" s="23">
        <v>20</v>
      </c>
      <c r="B117">
        <v>20</v>
      </c>
      <c r="C117">
        <v>21</v>
      </c>
      <c r="D117" t="s">
        <v>187</v>
      </c>
      <c r="E117">
        <f>_xlfn.MAXIFS(First_20year_outlook_solar!$C$5:$C$325,First_20year_outlook_solar!$B$5:$B$325,D117)</f>
        <v>115</v>
      </c>
      <c r="F117" t="s">
        <v>398</v>
      </c>
      <c r="G117">
        <v>115</v>
      </c>
      <c r="H117" t="s">
        <v>111</v>
      </c>
      <c r="I117">
        <v>360678.21875</v>
      </c>
      <c r="J117">
        <v>109878.9921875</v>
      </c>
      <c r="K117">
        <v>30.464548862503221</v>
      </c>
      <c r="L117">
        <v>15696.998883928571</v>
      </c>
      <c r="V117" s="28">
        <f>SUMIFS(First_20year_outlook_solar!$D$5:$D$325,First_20year_outlook_solar!$B$5:$B$325,$D117)</f>
        <v>0</v>
      </c>
      <c r="W117" s="29">
        <v>54939.49609375</v>
      </c>
      <c r="X117" s="29">
        <v>7848.4994419642853</v>
      </c>
      <c r="Z117" s="29">
        <f t="shared" si="3"/>
        <v>7848.4994419642853</v>
      </c>
      <c r="AC117" s="30">
        <f>SUMIFS(InterconnectionQueue_bySub!$R$5:$R$322,InterconnectionQueue_bySub!$B$5:$B$322,$D117)</f>
        <v>0</v>
      </c>
      <c r="AD117"/>
    </row>
    <row r="118" spans="1:33" x14ac:dyDescent="0.35">
      <c r="A118" s="23">
        <v>119</v>
      </c>
      <c r="B118">
        <v>115</v>
      </c>
      <c r="C118">
        <v>116</v>
      </c>
      <c r="D118" t="s">
        <v>120</v>
      </c>
      <c r="E118">
        <f>_xlfn.MAXIFS(First_20year_outlook_solar!$C$5:$C$325,First_20year_outlook_solar!$B$5:$B$325,D118)</f>
        <v>230</v>
      </c>
      <c r="F118" t="s">
        <v>399</v>
      </c>
      <c r="H118" t="s">
        <v>102</v>
      </c>
      <c r="I118">
        <v>66145.921875</v>
      </c>
      <c r="J118">
        <v>7334.05322265625</v>
      </c>
      <c r="K118">
        <v>11.08768766805588</v>
      </c>
      <c r="L118">
        <v>1047.7218889508929</v>
      </c>
      <c r="M118" t="s">
        <v>120</v>
      </c>
      <c r="N118">
        <v>115</v>
      </c>
      <c r="P118" t="s">
        <v>26</v>
      </c>
      <c r="Q118" s="29">
        <v>95</v>
      </c>
      <c r="R118">
        <v>0</v>
      </c>
      <c r="S118">
        <v>95</v>
      </c>
      <c r="T118">
        <v>0</v>
      </c>
      <c r="U118">
        <v>665</v>
      </c>
      <c r="V118" s="28">
        <f>SUMIFS(First_20year_outlook_solar!$D$5:$D$325,First_20year_outlook_solar!$B$5:$B$325,$D118)</f>
        <v>1162</v>
      </c>
      <c r="W118" s="29">
        <v>3667.026611328125</v>
      </c>
      <c r="X118" s="29">
        <v>523.86094447544644</v>
      </c>
      <c r="Y118" s="29">
        <v>3002.026611328125</v>
      </c>
      <c r="Z118" s="29">
        <f t="shared" si="3"/>
        <v>428.86094447544644</v>
      </c>
      <c r="AA118" s="29">
        <v>6669.05322265625</v>
      </c>
      <c r="AB118" s="29">
        <v>952.72188895089289</v>
      </c>
      <c r="AC118" s="30">
        <f>SUMIFS(InterconnectionQueue_bySub!$R$5:$R$322,InterconnectionQueue_bySub!$B$5:$B$322,$D118)</f>
        <v>1369.02566</v>
      </c>
      <c r="AD118"/>
    </row>
    <row r="119" spans="1:33" x14ac:dyDescent="0.35">
      <c r="A119" s="23">
        <v>118</v>
      </c>
      <c r="B119">
        <v>115</v>
      </c>
      <c r="C119">
        <v>116</v>
      </c>
      <c r="D119" t="s">
        <v>120</v>
      </c>
      <c r="E119">
        <f>_xlfn.MAXIFS(First_20year_outlook_solar!$C$5:$C$325,First_20year_outlook_solar!$B$5:$B$325,D119)</f>
        <v>230</v>
      </c>
      <c r="F119" t="s">
        <v>399</v>
      </c>
      <c r="H119" t="s">
        <v>102</v>
      </c>
      <c r="I119">
        <v>66145.921875</v>
      </c>
      <c r="J119">
        <v>7334.05322265625</v>
      </c>
      <c r="K119">
        <v>11.08768766805588</v>
      </c>
      <c r="L119">
        <v>1047.7218889508929</v>
      </c>
      <c r="M119" t="s">
        <v>120</v>
      </c>
      <c r="N119">
        <v>230</v>
      </c>
      <c r="P119" t="s">
        <v>26</v>
      </c>
      <c r="Q119" s="29">
        <v>1164.99566</v>
      </c>
      <c r="R119">
        <v>0</v>
      </c>
      <c r="S119">
        <v>930</v>
      </c>
      <c r="T119">
        <v>234.99565999999999</v>
      </c>
      <c r="U119">
        <v>8154.9696199999998</v>
      </c>
      <c r="V119" s="28">
        <f>SUMIFS(First_20year_outlook_solar!$D$5:$D$325,First_20year_outlook_solar!$B$5:$B$325,$D119)</f>
        <v>1162</v>
      </c>
      <c r="W119" s="29">
        <v>3667.026611328125</v>
      </c>
      <c r="X119" s="29">
        <v>523.86094447544644</v>
      </c>
      <c r="Y119" s="29">
        <v>-4487.9430086718748</v>
      </c>
      <c r="Z119" s="29">
        <f t="shared" si="3"/>
        <v>-641.1347155245536</v>
      </c>
      <c r="AA119" s="29">
        <v>-820.91639734374985</v>
      </c>
      <c r="AB119" s="29">
        <v>-117.2737710491071</v>
      </c>
      <c r="AC119" s="30">
        <f>SUMIFS(InterconnectionQueue_bySub!$R$5:$R$322,InterconnectionQueue_bySub!$B$5:$B$322,$D119)</f>
        <v>1369.02566</v>
      </c>
      <c r="AD119"/>
      <c r="AG119">
        <f>69640-125</f>
        <v>69515</v>
      </c>
    </row>
    <row r="120" spans="1:33" x14ac:dyDescent="0.35">
      <c r="A120" s="23">
        <v>80</v>
      </c>
      <c r="B120">
        <v>77</v>
      </c>
      <c r="C120">
        <v>78</v>
      </c>
      <c r="D120" t="s">
        <v>84</v>
      </c>
      <c r="E120">
        <f>_xlfn.MAXIFS(First_20year_outlook_solar!$C$5:$C$325,First_20year_outlook_solar!$B$5:$B$325,D120)</f>
        <v>230</v>
      </c>
      <c r="F120" t="s">
        <v>399</v>
      </c>
      <c r="H120" t="s">
        <v>46</v>
      </c>
      <c r="I120">
        <v>3509.9375</v>
      </c>
      <c r="J120">
        <v>1342.986450195312</v>
      </c>
      <c r="K120">
        <v>38.262403538390998</v>
      </c>
      <c r="L120">
        <v>191.85520717075889</v>
      </c>
      <c r="V120" s="28">
        <f>SUMIFS(First_20year_outlook_solar!$D$5:$D$325,First_20year_outlook_solar!$B$5:$B$325,$D120)</f>
        <v>0</v>
      </c>
      <c r="W120" s="29">
        <v>671.49322509765602</v>
      </c>
      <c r="X120" s="29">
        <v>95.92760358537943</v>
      </c>
      <c r="Z120" s="29">
        <f t="shared" si="3"/>
        <v>95.92760358537943</v>
      </c>
      <c r="AC120" s="30">
        <f>SUMIFS(InterconnectionQueue_bySub!$R$5:$R$322,InterconnectionQueue_bySub!$B$5:$B$322,$D120)</f>
        <v>0</v>
      </c>
      <c r="AD120"/>
      <c r="AG120">
        <f>67365+900+1250+125</f>
        <v>69640</v>
      </c>
    </row>
    <row r="121" spans="1:33" x14ac:dyDescent="0.35">
      <c r="A121" s="23">
        <v>81</v>
      </c>
      <c r="B121">
        <v>78</v>
      </c>
      <c r="C121">
        <v>79</v>
      </c>
      <c r="D121" t="s">
        <v>73</v>
      </c>
      <c r="E121">
        <f>_xlfn.MAXIFS(First_20year_outlook_solar!$C$5:$C$325,First_20year_outlook_solar!$B$5:$B$325,D121)</f>
        <v>230</v>
      </c>
      <c r="F121" t="s">
        <v>399</v>
      </c>
      <c r="H121" t="s">
        <v>46</v>
      </c>
      <c r="I121">
        <v>5265.86083984375</v>
      </c>
      <c r="J121">
        <v>2279.991455078125</v>
      </c>
      <c r="K121">
        <v>43.297601748734728</v>
      </c>
      <c r="L121">
        <v>325.71306501116072</v>
      </c>
      <c r="V121" s="28">
        <f>SUMIFS(First_20year_outlook_solar!$D$5:$D$325,First_20year_outlook_solar!$B$5:$B$325,$D121)</f>
        <v>0</v>
      </c>
      <c r="W121" s="29">
        <v>1139.995727539062</v>
      </c>
      <c r="X121" s="29">
        <v>162.85653250558039</v>
      </c>
      <c r="Z121" s="29">
        <f t="shared" si="3"/>
        <v>162.85653250558039</v>
      </c>
      <c r="AC121" s="30">
        <f>SUMIFS(InterconnectionQueue_bySub!$R$5:$R$322,InterconnectionQueue_bySub!$B$5:$B$322,$D121)</f>
        <v>0</v>
      </c>
      <c r="AD121"/>
      <c r="AG121">
        <f>AG119-AG120</f>
        <v>-125</v>
      </c>
    </row>
    <row r="122" spans="1:33" x14ac:dyDescent="0.35">
      <c r="A122" s="23">
        <v>82</v>
      </c>
      <c r="B122">
        <v>79</v>
      </c>
      <c r="C122">
        <v>80</v>
      </c>
      <c r="D122" t="s">
        <v>82</v>
      </c>
      <c r="E122">
        <f>_xlfn.MAXIFS(First_20year_outlook_solar!$C$5:$C$325,First_20year_outlook_solar!$B$5:$B$325,D122)</f>
        <v>230</v>
      </c>
      <c r="F122" t="s">
        <v>399</v>
      </c>
      <c r="H122" t="s">
        <v>46</v>
      </c>
      <c r="I122">
        <v>369.1209716796875</v>
      </c>
      <c r="J122">
        <v>255.7679443359375</v>
      </c>
      <c r="K122">
        <v>69.291089902603943</v>
      </c>
      <c r="L122">
        <v>36.538277762276778</v>
      </c>
      <c r="V122" s="28">
        <f>SUMIFS(First_20year_outlook_solar!$D$5:$D$325,First_20year_outlook_solar!$B$5:$B$325,$D122)</f>
        <v>0</v>
      </c>
      <c r="W122" s="29">
        <v>127.88397216796881</v>
      </c>
      <c r="X122" s="29">
        <v>18.269138881138389</v>
      </c>
      <c r="Z122" s="29">
        <f t="shared" si="3"/>
        <v>18.269138881138389</v>
      </c>
      <c r="AC122" s="30">
        <f>SUMIFS(InterconnectionQueue_bySub!$R$5:$R$322,InterconnectionQueue_bySub!$B$5:$B$322,$D122)</f>
        <v>300</v>
      </c>
      <c r="AD122"/>
    </row>
    <row r="123" spans="1:33" x14ac:dyDescent="0.35">
      <c r="A123" s="23">
        <v>158</v>
      </c>
      <c r="B123">
        <v>153</v>
      </c>
      <c r="C123">
        <v>154</v>
      </c>
      <c r="D123" t="s">
        <v>248</v>
      </c>
      <c r="E123">
        <f>_xlfn.MAXIFS(First_20year_outlook_solar!$C$5:$C$325,First_20year_outlook_solar!$B$5:$B$325,D123)</f>
        <v>230</v>
      </c>
      <c r="F123" t="s">
        <v>398</v>
      </c>
      <c r="G123">
        <v>230</v>
      </c>
      <c r="H123" t="s">
        <v>216</v>
      </c>
      <c r="I123">
        <v>163500.0625</v>
      </c>
      <c r="J123">
        <v>13221.7890625</v>
      </c>
      <c r="K123">
        <v>8.0867180478906544</v>
      </c>
      <c r="L123">
        <v>1888.8270089285711</v>
      </c>
      <c r="M123" t="s">
        <v>248</v>
      </c>
      <c r="N123">
        <v>230</v>
      </c>
      <c r="P123" t="s">
        <v>26</v>
      </c>
      <c r="Q123" s="29">
        <v>11.6</v>
      </c>
      <c r="R123">
        <v>0</v>
      </c>
      <c r="S123">
        <v>11.6</v>
      </c>
      <c r="T123">
        <v>0</v>
      </c>
      <c r="U123">
        <v>81.2</v>
      </c>
      <c r="V123" s="28">
        <f>SUMIFS(First_20year_outlook_solar!$D$5:$D$325,First_20year_outlook_solar!$B$5:$B$325,$D123)</f>
        <v>0</v>
      </c>
      <c r="W123" s="29">
        <v>6610.89453125</v>
      </c>
      <c r="X123" s="29">
        <v>944.41350446428567</v>
      </c>
      <c r="Y123" s="29">
        <v>6529.6945312500002</v>
      </c>
      <c r="Z123" s="29">
        <f t="shared" si="3"/>
        <v>932.81350446428564</v>
      </c>
      <c r="AA123" s="29">
        <v>13140.589062499999</v>
      </c>
      <c r="AB123" s="29">
        <v>1877.227008928571</v>
      </c>
      <c r="AC123" s="30">
        <f>SUMIFS(InterconnectionQueue_bySub!$R$5:$R$322,InterconnectionQueue_bySub!$B$5:$B$322,$D123)</f>
        <v>0</v>
      </c>
      <c r="AD123"/>
    </row>
    <row r="124" spans="1:33" x14ac:dyDescent="0.35">
      <c r="A124" s="23">
        <v>42</v>
      </c>
      <c r="B124">
        <v>42</v>
      </c>
      <c r="C124">
        <v>43</v>
      </c>
      <c r="D124" t="s">
        <v>133</v>
      </c>
      <c r="E124">
        <f>_xlfn.MAXIFS(First_20year_outlook_solar!$C$5:$C$325,First_20year_outlook_solar!$B$5:$B$325,D124)</f>
        <v>115</v>
      </c>
      <c r="F124" t="s">
        <v>398</v>
      </c>
      <c r="G124">
        <v>115</v>
      </c>
      <c r="H124" t="s">
        <v>111</v>
      </c>
      <c r="I124">
        <v>257215.203125</v>
      </c>
      <c r="J124">
        <v>26888.30859375</v>
      </c>
      <c r="K124">
        <v>10.45362337337539</v>
      </c>
      <c r="L124">
        <v>3841.1869419642858</v>
      </c>
      <c r="M124" t="s">
        <v>133</v>
      </c>
      <c r="N124">
        <v>115</v>
      </c>
      <c r="P124" t="s">
        <v>26</v>
      </c>
      <c r="Q124" s="29">
        <v>150</v>
      </c>
      <c r="R124">
        <v>0</v>
      </c>
      <c r="S124">
        <v>12</v>
      </c>
      <c r="T124">
        <v>138</v>
      </c>
      <c r="U124">
        <v>1050</v>
      </c>
      <c r="V124" s="28">
        <f>SUMIFS(First_20year_outlook_solar!$D$5:$D$325,First_20year_outlook_solar!$B$5:$B$325,$D124)</f>
        <v>354</v>
      </c>
      <c r="W124" s="29">
        <v>13444.154296875</v>
      </c>
      <c r="X124" s="29">
        <v>1920.5934709821429</v>
      </c>
      <c r="Y124" s="29">
        <v>12394.154296875</v>
      </c>
      <c r="Z124" s="29">
        <f t="shared" si="3"/>
        <v>1770.5934709821429</v>
      </c>
      <c r="AA124" s="29">
        <v>25838.30859375</v>
      </c>
      <c r="AB124" s="29">
        <v>3691.1869419642858</v>
      </c>
      <c r="AC124" s="30">
        <f>SUMIFS(InterconnectionQueue_bySub!$R$5:$R$322,InterconnectionQueue_bySub!$B$5:$B$322,$D124)</f>
        <v>290</v>
      </c>
      <c r="AD124" s="32">
        <v>200</v>
      </c>
      <c r="AE124" s="29"/>
    </row>
    <row r="125" spans="1:33" x14ac:dyDescent="0.35">
      <c r="A125" s="23">
        <v>253</v>
      </c>
      <c r="B125">
        <v>244</v>
      </c>
      <c r="C125">
        <v>245</v>
      </c>
      <c r="D125" t="s">
        <v>198</v>
      </c>
      <c r="E125">
        <f>_xlfn.MAXIFS(First_20year_outlook_solar!$C$5:$C$325,First_20year_outlook_solar!$B$5:$B$325,D125)</f>
        <v>138</v>
      </c>
      <c r="M125" t="s">
        <v>198</v>
      </c>
      <c r="N125">
        <v>138</v>
      </c>
      <c r="P125" t="s">
        <v>26</v>
      </c>
      <c r="Q125" s="29">
        <v>500</v>
      </c>
      <c r="R125">
        <v>0</v>
      </c>
      <c r="S125">
        <v>0</v>
      </c>
      <c r="T125">
        <v>500</v>
      </c>
      <c r="U125">
        <v>3500</v>
      </c>
      <c r="V125" s="28">
        <f>SUMIFS(First_20year_outlook_solar!$D$5:$D$325,First_20year_outlook_solar!$B$5:$B$325,$D125)</f>
        <v>0</v>
      </c>
      <c r="Z125" s="29">
        <f t="shared" si="3"/>
        <v>-500</v>
      </c>
      <c r="AC125" s="30">
        <f>SUMIFS(InterconnectionQueue_bySub!$R$5:$R$322,InterconnectionQueue_bySub!$B$5:$B$322,$D125)</f>
        <v>500</v>
      </c>
      <c r="AD125"/>
    </row>
    <row r="126" spans="1:33" x14ac:dyDescent="0.35">
      <c r="A126" s="23">
        <v>95</v>
      </c>
      <c r="B126">
        <v>92</v>
      </c>
      <c r="C126">
        <v>93</v>
      </c>
      <c r="D126" t="s">
        <v>213</v>
      </c>
      <c r="E126">
        <f>_xlfn.MAXIFS(First_20year_outlook_solar!$C$5:$C$325,First_20year_outlook_solar!$B$5:$B$325,D126)</f>
        <v>115</v>
      </c>
      <c r="F126" t="s">
        <v>398</v>
      </c>
      <c r="G126">
        <v>115</v>
      </c>
      <c r="H126" t="s">
        <v>111</v>
      </c>
      <c r="I126">
        <v>363161.78125</v>
      </c>
      <c r="J126">
        <v>68216.8671875</v>
      </c>
      <c r="K126">
        <v>18.78415370491302</v>
      </c>
      <c r="L126">
        <v>9745.2667410714294</v>
      </c>
      <c r="M126" t="s">
        <v>213</v>
      </c>
      <c r="N126">
        <v>115</v>
      </c>
      <c r="P126" t="s">
        <v>26</v>
      </c>
      <c r="Q126" s="29">
        <v>119.11</v>
      </c>
      <c r="R126">
        <v>0</v>
      </c>
      <c r="S126">
        <v>0</v>
      </c>
      <c r="T126">
        <v>119.11</v>
      </c>
      <c r="U126">
        <v>833.77</v>
      </c>
      <c r="V126" s="28">
        <f>SUMIFS(First_20year_outlook_solar!$D$5:$D$325,First_20year_outlook_solar!$B$5:$B$325,$D126)</f>
        <v>0</v>
      </c>
      <c r="W126" s="29">
        <v>34108.43359375</v>
      </c>
      <c r="X126" s="29">
        <v>4872.6333705357147</v>
      </c>
      <c r="Y126" s="29">
        <v>33274.663593750003</v>
      </c>
      <c r="Z126" s="29">
        <f t="shared" si="3"/>
        <v>4753.523370535715</v>
      </c>
      <c r="AA126" s="29">
        <v>67383.097187499996</v>
      </c>
      <c r="AB126" s="29">
        <v>9626.1567410714288</v>
      </c>
      <c r="AC126" s="30">
        <f>SUMIFS(InterconnectionQueue_bySub!$R$5:$R$322,InterconnectionQueue_bySub!$B$5:$B$322,$D126)</f>
        <v>280</v>
      </c>
      <c r="AD126" s="32">
        <v>71</v>
      </c>
      <c r="AE126" s="29">
        <v>110</v>
      </c>
    </row>
    <row r="127" spans="1:33" x14ac:dyDescent="0.35">
      <c r="A127" s="23">
        <v>263</v>
      </c>
      <c r="B127">
        <v>254</v>
      </c>
      <c r="C127">
        <v>255</v>
      </c>
      <c r="D127" t="s">
        <v>61</v>
      </c>
      <c r="E127">
        <f>_xlfn.MAXIFS(First_20year_outlook_solar!$C$5:$C$325,First_20year_outlook_solar!$B$5:$B$325,D127)</f>
        <v>500</v>
      </c>
      <c r="H127" t="s">
        <v>53</v>
      </c>
      <c r="I127">
        <v>57661.73046875</v>
      </c>
      <c r="J127">
        <v>8181.85986328125</v>
      </c>
      <c r="K127">
        <v>14.189410891363099</v>
      </c>
      <c r="L127">
        <v>1168.8371233258929</v>
      </c>
      <c r="V127" s="28">
        <f>SUMIFS(First_20year_outlook_solar!$D$5:$D$325,First_20year_outlook_solar!$B$5:$B$325,$D127)</f>
        <v>0</v>
      </c>
      <c r="W127" s="29">
        <v>4090.929931640625</v>
      </c>
      <c r="X127" s="29">
        <v>584.41856166294644</v>
      </c>
      <c r="Z127" s="29">
        <f t="shared" si="3"/>
        <v>584.41856166294644</v>
      </c>
      <c r="AC127" s="30">
        <f>SUMIFS(InterconnectionQueue_bySub!$R$5:$R$322,InterconnectionQueue_bySub!$B$5:$B$322,$D127)</f>
        <v>0</v>
      </c>
      <c r="AD127"/>
    </row>
    <row r="128" spans="1:33" x14ac:dyDescent="0.35">
      <c r="A128" s="23">
        <v>264</v>
      </c>
      <c r="B128">
        <v>255</v>
      </c>
      <c r="C128">
        <v>256</v>
      </c>
      <c r="D128" t="s">
        <v>178</v>
      </c>
      <c r="E128">
        <f>_xlfn.MAXIFS(First_20year_outlook_solar!$C$5:$C$325,First_20year_outlook_solar!$B$5:$B$325,D128)</f>
        <v>115</v>
      </c>
      <c r="F128" t="s">
        <v>398</v>
      </c>
      <c r="H128" t="s">
        <v>111</v>
      </c>
      <c r="I128">
        <v>362761.65625</v>
      </c>
      <c r="J128">
        <v>180532.015625</v>
      </c>
      <c r="K128">
        <v>49.76601372130272</v>
      </c>
      <c r="L128">
        <v>25790.287946428569</v>
      </c>
      <c r="V128" s="28">
        <f>SUMIFS(First_20year_outlook_solar!$D$5:$D$325,First_20year_outlook_solar!$B$5:$B$325,$D128)</f>
        <v>0</v>
      </c>
      <c r="W128" s="29">
        <v>90266.0078125</v>
      </c>
      <c r="X128" s="29">
        <v>12895.14397321429</v>
      </c>
      <c r="Z128" s="29">
        <f t="shared" si="3"/>
        <v>12895.14397321429</v>
      </c>
      <c r="AC128" s="30">
        <f>SUMIFS(InterconnectionQueue_bySub!$R$5:$R$322,InterconnectionQueue_bySub!$B$5:$B$322,$D128)</f>
        <v>0</v>
      </c>
      <c r="AD128"/>
    </row>
    <row r="129" spans="1:31" x14ac:dyDescent="0.35">
      <c r="A129" s="23">
        <v>43</v>
      </c>
      <c r="B129">
        <v>43</v>
      </c>
      <c r="C129">
        <v>44</v>
      </c>
      <c r="D129" t="s">
        <v>154</v>
      </c>
      <c r="E129">
        <f>_xlfn.MAXIFS(First_20year_outlook_solar!$C$5:$C$325,First_20year_outlook_solar!$B$5:$B$325,D129)</f>
        <v>115</v>
      </c>
      <c r="F129" t="s">
        <v>398</v>
      </c>
      <c r="G129">
        <v>115</v>
      </c>
      <c r="H129" t="s">
        <v>111</v>
      </c>
      <c r="I129">
        <v>329356.5625</v>
      </c>
      <c r="J129">
        <v>53651.94921875</v>
      </c>
      <c r="K129">
        <v>16.28992870568656</v>
      </c>
      <c r="L129">
        <v>7664.5641741071431</v>
      </c>
      <c r="V129" s="28">
        <f>SUMIFS(First_20year_outlook_solar!$D$5:$D$325,First_20year_outlook_solar!$B$5:$B$325,$D129)</f>
        <v>0</v>
      </c>
      <c r="W129" s="29">
        <v>26825.974609375</v>
      </c>
      <c r="X129" s="29">
        <v>3832.282087053572</v>
      </c>
      <c r="Z129" s="29">
        <f t="shared" si="3"/>
        <v>3832.282087053572</v>
      </c>
      <c r="AC129" s="30">
        <f>SUMIFS(InterconnectionQueue_bySub!$R$5:$R$322,InterconnectionQueue_bySub!$B$5:$B$322,$D129)</f>
        <v>0</v>
      </c>
      <c r="AD129"/>
    </row>
    <row r="130" spans="1:31" x14ac:dyDescent="0.35">
      <c r="A130" s="23">
        <v>104</v>
      </c>
      <c r="B130">
        <v>101</v>
      </c>
      <c r="C130">
        <v>102</v>
      </c>
      <c r="D130" t="s">
        <v>65</v>
      </c>
      <c r="E130">
        <f>_xlfn.MAXIFS(First_20year_outlook_solar!$C$5:$C$325,First_20year_outlook_solar!$B$5:$B$325,D130)</f>
        <v>230</v>
      </c>
      <c r="F130" t="s">
        <v>401</v>
      </c>
      <c r="H130" t="s">
        <v>46</v>
      </c>
      <c r="I130">
        <v>18229.89453125</v>
      </c>
      <c r="J130">
        <v>2384.4501953125</v>
      </c>
      <c r="K130">
        <v>13.07989023866833</v>
      </c>
      <c r="L130">
        <v>340.6357421875</v>
      </c>
      <c r="V130" s="28">
        <f>SUMIFS(First_20year_outlook_solar!$D$5:$D$325,First_20year_outlook_solar!$B$5:$B$325,$D130)</f>
        <v>0</v>
      </c>
      <c r="W130" s="29">
        <v>1192.22509765625</v>
      </c>
      <c r="X130" s="29">
        <v>170.31787109375</v>
      </c>
      <c r="Z130" s="29">
        <f t="shared" si="3"/>
        <v>170.31787109375</v>
      </c>
      <c r="AC130" s="30">
        <f>SUMIFS(InterconnectionQueue_bySub!$R$5:$R$322,InterconnectionQueue_bySub!$B$5:$B$322,$D130)</f>
        <v>0</v>
      </c>
      <c r="AD130"/>
    </row>
    <row r="131" spans="1:31" x14ac:dyDescent="0.35">
      <c r="A131" s="23">
        <v>83</v>
      </c>
      <c r="B131">
        <v>80</v>
      </c>
      <c r="C131">
        <v>81</v>
      </c>
      <c r="D131" t="s">
        <v>74</v>
      </c>
      <c r="E131">
        <f>_xlfn.MAXIFS(First_20year_outlook_solar!$C$5:$C$325,First_20year_outlook_solar!$B$5:$B$325,D131)</f>
        <v>230</v>
      </c>
      <c r="F131" t="s">
        <v>399</v>
      </c>
      <c r="H131" t="s">
        <v>46</v>
      </c>
      <c r="I131">
        <v>5961.21435546875</v>
      </c>
      <c r="J131">
        <v>2216.16455078125</v>
      </c>
      <c r="K131">
        <v>37.176394248399497</v>
      </c>
      <c r="L131">
        <v>316.59493582589278</v>
      </c>
      <c r="V131" s="28">
        <f>SUMIFS(First_20year_outlook_solar!$D$5:$D$325,First_20year_outlook_solar!$B$5:$B$325,$D131)</f>
        <v>0</v>
      </c>
      <c r="W131" s="29">
        <v>1108.082275390625</v>
      </c>
      <c r="X131" s="29">
        <v>158.29746791294639</v>
      </c>
      <c r="Z131" s="29">
        <f t="shared" ref="Z131:Z162" si="4">X131-Q131</f>
        <v>158.29746791294639</v>
      </c>
      <c r="AC131" s="30">
        <f>SUMIFS(InterconnectionQueue_bySub!$R$5:$R$322,InterconnectionQueue_bySub!$B$5:$B$322,$D131)</f>
        <v>0</v>
      </c>
      <c r="AD131"/>
    </row>
    <row r="132" spans="1:31" x14ac:dyDescent="0.35">
      <c r="A132" s="23">
        <v>140</v>
      </c>
      <c r="B132">
        <v>135</v>
      </c>
      <c r="C132">
        <v>136</v>
      </c>
      <c r="D132" t="s">
        <v>242</v>
      </c>
      <c r="E132">
        <f>_xlfn.MAXIFS(First_20year_outlook_solar!$C$5:$C$325,First_20year_outlook_solar!$B$5:$B$325,D132)</f>
        <v>115</v>
      </c>
      <c r="F132" t="s">
        <v>398</v>
      </c>
      <c r="G132">
        <v>230</v>
      </c>
      <c r="H132" t="s">
        <v>216</v>
      </c>
      <c r="I132">
        <v>297292</v>
      </c>
      <c r="J132">
        <v>49111.96875</v>
      </c>
      <c r="K132">
        <v>16.51977475007736</v>
      </c>
      <c r="L132">
        <v>7015.9955357142853</v>
      </c>
      <c r="V132" s="28">
        <f>SUMIFS(First_20year_outlook_solar!$D$5:$D$325,First_20year_outlook_solar!$B$5:$B$325,$D132)</f>
        <v>0</v>
      </c>
      <c r="W132" s="29">
        <v>24555.984375</v>
      </c>
      <c r="X132" s="29">
        <v>3507.9977678571431</v>
      </c>
      <c r="Z132" s="29">
        <f t="shared" si="4"/>
        <v>3507.9977678571431</v>
      </c>
      <c r="AC132" s="30">
        <f>SUMIFS(InterconnectionQueue_bySub!$R$5:$R$322,InterconnectionQueue_bySub!$B$5:$B$322,$D132)</f>
        <v>0</v>
      </c>
      <c r="AD132"/>
    </row>
    <row r="133" spans="1:31" x14ac:dyDescent="0.35">
      <c r="A133" s="23">
        <v>186</v>
      </c>
      <c r="B133">
        <v>181</v>
      </c>
      <c r="C133">
        <v>182</v>
      </c>
      <c r="D133" t="s">
        <v>235</v>
      </c>
      <c r="E133">
        <f>_xlfn.MAXIFS(First_20year_outlook_solar!$C$5:$C$325,First_20year_outlook_solar!$B$5:$B$325,D133)</f>
        <v>230</v>
      </c>
      <c r="F133" t="s">
        <v>398</v>
      </c>
      <c r="G133">
        <v>230</v>
      </c>
      <c r="H133" t="s">
        <v>216</v>
      </c>
      <c r="I133">
        <v>185333.546875</v>
      </c>
      <c r="J133">
        <v>21880.41015625</v>
      </c>
      <c r="K133">
        <v>11.805963100143691</v>
      </c>
      <c r="L133">
        <v>3125.7728794642858</v>
      </c>
      <c r="V133" s="28">
        <f>SUMIFS(First_20year_outlook_solar!$D$5:$D$325,First_20year_outlook_solar!$B$5:$B$325,$D133)</f>
        <v>0</v>
      </c>
      <c r="W133" s="29">
        <v>10940.205078125</v>
      </c>
      <c r="X133" s="29">
        <v>1562.8864397321429</v>
      </c>
      <c r="Z133" s="29">
        <f t="shared" si="4"/>
        <v>1562.8864397321429</v>
      </c>
      <c r="AC133" s="30">
        <f>SUMIFS(InterconnectionQueue_bySub!$R$5:$R$322,InterconnectionQueue_bySub!$B$5:$B$322,$D133)</f>
        <v>0</v>
      </c>
      <c r="AD133"/>
    </row>
    <row r="134" spans="1:31" x14ac:dyDescent="0.35">
      <c r="A134" s="23">
        <v>196</v>
      </c>
      <c r="B134">
        <v>191</v>
      </c>
      <c r="C134">
        <v>192</v>
      </c>
      <c r="D134" t="s">
        <v>372</v>
      </c>
      <c r="E134">
        <f>_xlfn.MAXIFS(First_20year_outlook_solar!$C$5:$C$325,First_20year_outlook_solar!$B$5:$B$325,D134)</f>
        <v>230</v>
      </c>
      <c r="F134" t="s">
        <v>399</v>
      </c>
      <c r="I134">
        <v>7486.9541015625</v>
      </c>
      <c r="J134">
        <v>2300.1005859375</v>
      </c>
      <c r="K134">
        <v>30.721446328320319</v>
      </c>
      <c r="L134">
        <v>328.58579799107139</v>
      </c>
      <c r="V134" s="28">
        <f>SUMIFS(First_20year_outlook_solar!$D$5:$D$325,First_20year_outlook_solar!$B$5:$B$325,$D134)</f>
        <v>0</v>
      </c>
      <c r="W134" s="29">
        <v>1150.05029296875</v>
      </c>
      <c r="X134" s="29">
        <v>164.29289899553569</v>
      </c>
      <c r="Z134" s="29">
        <f t="shared" si="4"/>
        <v>164.29289899553569</v>
      </c>
      <c r="AC134" s="30">
        <f>SUMIFS(InterconnectionQueue_bySub!$R$5:$R$322,InterconnectionQueue_bySub!$B$5:$B$322,$D134)</f>
        <v>0</v>
      </c>
      <c r="AD134"/>
    </row>
    <row r="135" spans="1:31" x14ac:dyDescent="0.35">
      <c r="A135" s="23">
        <v>97</v>
      </c>
      <c r="B135">
        <v>94</v>
      </c>
      <c r="C135">
        <v>95</v>
      </c>
      <c r="D135" t="s">
        <v>210</v>
      </c>
      <c r="E135">
        <f>_xlfn.MAXIFS(First_20year_outlook_solar!$C$5:$C$325,First_20year_outlook_solar!$B$5:$B$325,D135)</f>
        <v>500</v>
      </c>
      <c r="F135" t="s">
        <v>398</v>
      </c>
      <c r="G135">
        <v>500</v>
      </c>
      <c r="H135" t="s">
        <v>111</v>
      </c>
      <c r="I135">
        <v>247761</v>
      </c>
      <c r="J135">
        <v>28618.3046875</v>
      </c>
      <c r="K135">
        <v>11.55077057628117</v>
      </c>
      <c r="L135">
        <v>4088.329241071428</v>
      </c>
      <c r="M135" t="s">
        <v>210</v>
      </c>
      <c r="N135">
        <v>230</v>
      </c>
      <c r="P135" t="s">
        <v>26</v>
      </c>
      <c r="Q135" s="29">
        <v>500</v>
      </c>
      <c r="R135">
        <v>0</v>
      </c>
      <c r="S135">
        <v>0</v>
      </c>
      <c r="T135">
        <v>500</v>
      </c>
      <c r="U135">
        <v>3500</v>
      </c>
      <c r="V135" s="28">
        <f>SUMIFS(First_20year_outlook_solar!$D$5:$D$325,First_20year_outlook_solar!$B$5:$B$325,$D135)</f>
        <v>0</v>
      </c>
      <c r="W135" s="29">
        <v>14309.15234375</v>
      </c>
      <c r="X135" s="29">
        <v>2044.164620535714</v>
      </c>
      <c r="Y135" s="29">
        <v>10809.15234375</v>
      </c>
      <c r="Z135" s="29">
        <f t="shared" si="4"/>
        <v>1544.164620535714</v>
      </c>
      <c r="AA135" s="29">
        <v>25118.3046875</v>
      </c>
      <c r="AB135" s="29">
        <v>3588.329241071428</v>
      </c>
      <c r="AC135" s="30">
        <f>SUMIFS(InterconnectionQueue_bySub!$R$5:$R$322,InterconnectionQueue_bySub!$B$5:$B$322,$D135)</f>
        <v>2501.5</v>
      </c>
      <c r="AD135" s="32">
        <v>250</v>
      </c>
      <c r="AE135" s="29">
        <v>250</v>
      </c>
    </row>
    <row r="136" spans="1:31" x14ac:dyDescent="0.35">
      <c r="A136" s="23">
        <v>178</v>
      </c>
      <c r="B136">
        <v>173</v>
      </c>
      <c r="C136">
        <v>174</v>
      </c>
      <c r="D136" t="s">
        <v>221</v>
      </c>
      <c r="E136">
        <f>_xlfn.MAXIFS(First_20year_outlook_solar!$C$5:$C$325,First_20year_outlook_solar!$B$5:$B$325,D136)</f>
        <v>115</v>
      </c>
      <c r="F136" t="s">
        <v>398</v>
      </c>
      <c r="G136">
        <v>230</v>
      </c>
      <c r="H136" t="s">
        <v>216</v>
      </c>
      <c r="I136">
        <v>52973.90234375</v>
      </c>
      <c r="J136">
        <v>5424.56689453125</v>
      </c>
      <c r="K136">
        <v>10.24007417715047</v>
      </c>
      <c r="L136">
        <v>774.93812779017856</v>
      </c>
      <c r="V136" s="28">
        <f>SUMIFS(First_20year_outlook_solar!$D$5:$D$325,First_20year_outlook_solar!$B$5:$B$325,$D136)</f>
        <v>0</v>
      </c>
      <c r="W136" s="29">
        <v>2712.283447265625</v>
      </c>
      <c r="X136" s="29">
        <v>387.46906389508928</v>
      </c>
      <c r="Z136" s="29">
        <f t="shared" si="4"/>
        <v>387.46906389508928</v>
      </c>
      <c r="AC136" s="30">
        <f>SUMIFS(InterconnectionQueue_bySub!$R$5:$R$322,InterconnectionQueue_bySub!$B$5:$B$322,$D136)</f>
        <v>0</v>
      </c>
      <c r="AD136"/>
    </row>
    <row r="137" spans="1:31" x14ac:dyDescent="0.35">
      <c r="A137" s="23">
        <v>120</v>
      </c>
      <c r="B137">
        <v>116</v>
      </c>
      <c r="C137">
        <v>117</v>
      </c>
      <c r="D137" t="s">
        <v>101</v>
      </c>
      <c r="E137">
        <f>_xlfn.MAXIFS(First_20year_outlook_solar!$C$5:$C$325,First_20year_outlook_solar!$B$5:$B$325,D137)</f>
        <v>500</v>
      </c>
      <c r="F137" t="s">
        <v>399</v>
      </c>
      <c r="G137">
        <v>500</v>
      </c>
      <c r="H137" t="s">
        <v>102</v>
      </c>
      <c r="I137">
        <v>112146.4296875</v>
      </c>
      <c r="J137">
        <v>16298.115234375</v>
      </c>
      <c r="K137">
        <v>14.532888188942151</v>
      </c>
      <c r="L137">
        <v>2328.3021763392858</v>
      </c>
      <c r="V137" s="28">
        <f>SUMIFS(First_20year_outlook_solar!$D$5:$D$325,First_20year_outlook_solar!$B$5:$B$325,$D137)</f>
        <v>274</v>
      </c>
      <c r="W137" s="29">
        <v>8149.0576171875</v>
      </c>
      <c r="X137" s="29">
        <v>1164.1510881696429</v>
      </c>
      <c r="Z137" s="29">
        <f t="shared" si="4"/>
        <v>1164.1510881696429</v>
      </c>
      <c r="AC137" s="30">
        <f>SUMIFS(InterconnectionQueue_bySub!$R$5:$R$322,InterconnectionQueue_bySub!$B$5:$B$322,$D137)</f>
        <v>0</v>
      </c>
      <c r="AD137" s="31">
        <v>250</v>
      </c>
      <c r="AE137">
        <v>50</v>
      </c>
    </row>
    <row r="138" spans="1:31" x14ac:dyDescent="0.35">
      <c r="A138" s="23">
        <v>44</v>
      </c>
      <c r="B138">
        <v>44</v>
      </c>
      <c r="C138">
        <v>45</v>
      </c>
      <c r="D138" t="s">
        <v>138</v>
      </c>
      <c r="E138">
        <f>_xlfn.MAXIFS(First_20year_outlook_solar!$C$5:$C$325,First_20year_outlook_solar!$B$5:$B$325,D138)</f>
        <v>230</v>
      </c>
      <c r="F138" t="s">
        <v>398</v>
      </c>
      <c r="H138" t="s">
        <v>111</v>
      </c>
      <c r="I138">
        <v>268738.3125</v>
      </c>
      <c r="J138">
        <v>44484.12890625</v>
      </c>
      <c r="K138">
        <v>16.552953872645158</v>
      </c>
      <c r="L138">
        <v>6354.8755580357147</v>
      </c>
      <c r="V138" s="28">
        <f>SUMIFS(First_20year_outlook_solar!$D$5:$D$325,First_20year_outlook_solar!$B$5:$B$325,$D138)</f>
        <v>0</v>
      </c>
      <c r="W138" s="29">
        <v>22242.064453125</v>
      </c>
      <c r="X138" s="29">
        <v>3177.4377790178569</v>
      </c>
      <c r="Z138" s="29">
        <f t="shared" si="4"/>
        <v>3177.4377790178569</v>
      </c>
      <c r="AC138" s="30">
        <f>SUMIFS(InterconnectionQueue_bySub!$R$5:$R$322,InterconnectionQueue_bySub!$B$5:$B$322,$D138)</f>
        <v>0</v>
      </c>
      <c r="AD138" s="31">
        <v>500</v>
      </c>
    </row>
    <row r="139" spans="1:31" x14ac:dyDescent="0.35">
      <c r="A139" s="23">
        <v>21</v>
      </c>
      <c r="B139">
        <v>21</v>
      </c>
      <c r="C139">
        <v>22</v>
      </c>
      <c r="D139" t="s">
        <v>199</v>
      </c>
      <c r="E139">
        <f>_xlfn.MAXIFS(First_20year_outlook_solar!$C$5:$C$325,First_20year_outlook_solar!$B$5:$B$325,D139)</f>
        <v>115</v>
      </c>
      <c r="F139" t="s">
        <v>398</v>
      </c>
      <c r="G139">
        <v>115</v>
      </c>
      <c r="H139" t="s">
        <v>111</v>
      </c>
      <c r="I139">
        <v>271069.78125</v>
      </c>
      <c r="J139">
        <v>67283.265625</v>
      </c>
      <c r="K139">
        <v>24.821381902007939</v>
      </c>
      <c r="L139">
        <v>9611.8950892857138</v>
      </c>
      <c r="V139" s="28">
        <f>SUMIFS(First_20year_outlook_solar!$D$5:$D$325,First_20year_outlook_solar!$B$5:$B$325,$D139)</f>
        <v>0</v>
      </c>
      <c r="W139" s="29">
        <v>33641.6328125</v>
      </c>
      <c r="X139" s="29">
        <v>4805.9475446428569</v>
      </c>
      <c r="Z139" s="29">
        <f t="shared" si="4"/>
        <v>4805.9475446428569</v>
      </c>
      <c r="AC139" s="30">
        <f>SUMIFS(InterconnectionQueue_bySub!$R$5:$R$322,InterconnectionQueue_bySub!$B$5:$B$322,$D139)</f>
        <v>0</v>
      </c>
      <c r="AD139" s="31">
        <v>0</v>
      </c>
      <c r="AE139">
        <v>200</v>
      </c>
    </row>
    <row r="140" spans="1:31" x14ac:dyDescent="0.35">
      <c r="A140" s="23">
        <v>206</v>
      </c>
      <c r="B140">
        <v>201</v>
      </c>
      <c r="C140">
        <v>202</v>
      </c>
      <c r="D140" t="s">
        <v>95</v>
      </c>
      <c r="E140">
        <f>_xlfn.MAXIFS(First_20year_outlook_solar!$C$5:$C$325,First_20year_outlook_solar!$B$5:$B$325,D140)</f>
        <v>230</v>
      </c>
      <c r="F140" t="s">
        <v>399</v>
      </c>
      <c r="H140" t="s">
        <v>46</v>
      </c>
      <c r="I140">
        <v>90745.3203125</v>
      </c>
      <c r="J140">
        <v>35045.55078125</v>
      </c>
      <c r="K140">
        <v>38.619678304692187</v>
      </c>
      <c r="L140">
        <v>5006.5072544642853</v>
      </c>
      <c r="V140" s="28">
        <f>SUMIFS(First_20year_outlook_solar!$D$5:$D$325,First_20year_outlook_solar!$B$5:$B$325,$D140)</f>
        <v>0</v>
      </c>
      <c r="W140" s="29">
        <v>17522.775390625</v>
      </c>
      <c r="X140" s="29">
        <v>2503.2536272321431</v>
      </c>
      <c r="Z140" s="29">
        <f t="shared" si="4"/>
        <v>2503.2536272321431</v>
      </c>
      <c r="AC140" s="30">
        <f>SUMIFS(InterconnectionQueue_bySub!$R$5:$R$322,InterconnectionQueue_bySub!$B$5:$B$322,$D140)</f>
        <v>0</v>
      </c>
      <c r="AD140" s="31">
        <v>250</v>
      </c>
    </row>
    <row r="141" spans="1:31" x14ac:dyDescent="0.35">
      <c r="A141" s="23">
        <v>136</v>
      </c>
      <c r="B141">
        <v>132</v>
      </c>
      <c r="C141">
        <v>133</v>
      </c>
      <c r="D141" t="s">
        <v>223</v>
      </c>
      <c r="E141">
        <f>_xlfn.MAXIFS(First_20year_outlook_solar!$C$5:$C$325,First_20year_outlook_solar!$B$5:$B$325,D141)</f>
        <v>115</v>
      </c>
      <c r="F141" t="s">
        <v>398</v>
      </c>
      <c r="G141">
        <v>230</v>
      </c>
      <c r="H141" t="s">
        <v>216</v>
      </c>
      <c r="I141">
        <v>26443.48046875</v>
      </c>
      <c r="J141">
        <v>7428.8779296875</v>
      </c>
      <c r="K141">
        <v>28.093419617991259</v>
      </c>
      <c r="L141">
        <v>1061.2682756696429</v>
      </c>
      <c r="V141" s="28">
        <f>SUMIFS(First_20year_outlook_solar!$D$5:$D$325,First_20year_outlook_solar!$B$5:$B$325,$D141)</f>
        <v>0</v>
      </c>
      <c r="W141" s="29">
        <v>3714.43896484375</v>
      </c>
      <c r="X141" s="29">
        <v>530.63413783482144</v>
      </c>
      <c r="Z141" s="29">
        <f t="shared" si="4"/>
        <v>530.63413783482144</v>
      </c>
      <c r="AC141" s="30">
        <f>SUMIFS(InterconnectionQueue_bySub!$R$5:$R$322,InterconnectionQueue_bySub!$B$5:$B$322,$D141)</f>
        <v>0</v>
      </c>
      <c r="AD141"/>
    </row>
    <row r="142" spans="1:31" x14ac:dyDescent="0.35">
      <c r="A142" s="23">
        <v>185</v>
      </c>
      <c r="B142">
        <v>180</v>
      </c>
      <c r="C142">
        <v>181</v>
      </c>
      <c r="D142" t="s">
        <v>239</v>
      </c>
      <c r="E142">
        <f>_xlfn.MAXIFS(First_20year_outlook_solar!$C$5:$C$325,First_20year_outlook_solar!$B$5:$B$325,D142)</f>
        <v>115</v>
      </c>
      <c r="F142" t="s">
        <v>398</v>
      </c>
      <c r="G142">
        <v>115</v>
      </c>
      <c r="H142" t="s">
        <v>216</v>
      </c>
      <c r="I142">
        <v>71009.1796875</v>
      </c>
      <c r="J142">
        <v>10306.509765625</v>
      </c>
      <c r="K142">
        <v>14.514334359279029</v>
      </c>
      <c r="L142">
        <v>1472.3585379464289</v>
      </c>
      <c r="V142" s="28">
        <f>SUMIFS(First_20year_outlook_solar!$D$5:$D$325,First_20year_outlook_solar!$B$5:$B$325,$D142)</f>
        <v>0</v>
      </c>
      <c r="W142" s="29">
        <v>5153.2548828125</v>
      </c>
      <c r="X142" s="29">
        <v>736.17926897321433</v>
      </c>
      <c r="Z142" s="29">
        <f t="shared" si="4"/>
        <v>736.17926897321433</v>
      </c>
      <c r="AC142" s="30">
        <f>SUMIFS(InterconnectionQueue_bySub!$R$5:$R$322,InterconnectionQueue_bySub!$B$5:$B$322,$D142)</f>
        <v>0</v>
      </c>
      <c r="AD142"/>
    </row>
    <row r="143" spans="1:31" x14ac:dyDescent="0.35">
      <c r="A143" s="23">
        <v>23</v>
      </c>
      <c r="B143">
        <v>23</v>
      </c>
      <c r="C143">
        <v>24</v>
      </c>
      <c r="D143" t="s">
        <v>192</v>
      </c>
      <c r="E143">
        <f>_xlfn.MAXIFS(First_20year_outlook_solar!$C$5:$C$325,First_20year_outlook_solar!$B$5:$B$325,D143)</f>
        <v>230</v>
      </c>
      <c r="F143" t="s">
        <v>398</v>
      </c>
      <c r="G143">
        <v>230</v>
      </c>
      <c r="H143" t="s">
        <v>111</v>
      </c>
      <c r="I143">
        <v>383413.53125</v>
      </c>
      <c r="J143">
        <v>140513.5625</v>
      </c>
      <c r="K143">
        <v>36.648044747377448</v>
      </c>
      <c r="L143">
        <v>20073.366071428569</v>
      </c>
      <c r="V143" s="28">
        <f>SUMIFS(First_20year_outlook_solar!$D$5:$D$325,First_20year_outlook_solar!$B$5:$B$325,$D143)</f>
        <v>1800</v>
      </c>
      <c r="W143" s="29">
        <v>70256.78125</v>
      </c>
      <c r="X143" s="29">
        <v>10036.68303571429</v>
      </c>
      <c r="Z143" s="29">
        <f t="shared" si="4"/>
        <v>10036.68303571429</v>
      </c>
      <c r="AC143" s="30">
        <f>SUMIFS(InterconnectionQueue_bySub!$R$5:$R$322,InterconnectionQueue_bySub!$B$5:$B$322,$D143)</f>
        <v>0</v>
      </c>
      <c r="AD143" s="31">
        <v>1050</v>
      </c>
    </row>
    <row r="144" spans="1:31" x14ac:dyDescent="0.35">
      <c r="A144" s="23">
        <v>22</v>
      </c>
      <c r="B144">
        <v>22</v>
      </c>
      <c r="C144">
        <v>23</v>
      </c>
      <c r="D144" t="s">
        <v>194</v>
      </c>
      <c r="E144">
        <f>_xlfn.MAXIFS(First_20year_outlook_solar!$C$5:$C$325,First_20year_outlook_solar!$B$5:$B$325,D144)</f>
        <v>230</v>
      </c>
      <c r="F144" t="s">
        <v>398</v>
      </c>
      <c r="G144">
        <v>230</v>
      </c>
      <c r="H144" t="s">
        <v>111</v>
      </c>
      <c r="I144">
        <v>315136.65625</v>
      </c>
      <c r="J144">
        <v>93337.40625</v>
      </c>
      <c r="K144">
        <v>29.61807342905702</v>
      </c>
      <c r="L144">
        <v>13333.915178571429</v>
      </c>
      <c r="V144" s="28">
        <f>SUMIFS(First_20year_outlook_solar!$D$5:$D$325,First_20year_outlook_solar!$B$5:$B$325,$D144)</f>
        <v>1800</v>
      </c>
      <c r="W144" s="29">
        <v>46668.703125</v>
      </c>
      <c r="X144" s="29">
        <v>6666.9575892857147</v>
      </c>
      <c r="Z144" s="29">
        <f t="shared" si="4"/>
        <v>6666.9575892857147</v>
      </c>
      <c r="AC144" s="30">
        <f>SUMIFS(InterconnectionQueue_bySub!$R$5:$R$322,InterconnectionQueue_bySub!$B$5:$B$322,$D144)</f>
        <v>0</v>
      </c>
      <c r="AD144" s="31">
        <v>1250</v>
      </c>
      <c r="AE144">
        <v>250</v>
      </c>
    </row>
    <row r="145" spans="1:31" x14ac:dyDescent="0.35">
      <c r="A145" s="23">
        <v>265</v>
      </c>
      <c r="B145">
        <v>256</v>
      </c>
      <c r="C145">
        <v>257</v>
      </c>
      <c r="D145" t="s">
        <v>168</v>
      </c>
      <c r="E145">
        <f>_xlfn.MAXIFS(First_20year_outlook_solar!$C$5:$C$325,First_20year_outlook_solar!$B$5:$B$325,D145)</f>
        <v>230</v>
      </c>
      <c r="V145" s="28">
        <f>SUMIFS(First_20year_outlook_solar!$D$5:$D$325,First_20year_outlook_solar!$B$5:$B$325,$D145)</f>
        <v>0</v>
      </c>
      <c r="Z145" s="29">
        <f t="shared" si="4"/>
        <v>0</v>
      </c>
      <c r="AC145" s="30">
        <f>SUMIFS(InterconnectionQueue_bySub!$R$5:$R$322,InterconnectionQueue_bySub!$B$5:$B$322,$D145)</f>
        <v>0</v>
      </c>
      <c r="AD145"/>
    </row>
    <row r="146" spans="1:31" x14ac:dyDescent="0.35">
      <c r="A146" s="23">
        <v>94</v>
      </c>
      <c r="B146">
        <v>91</v>
      </c>
      <c r="C146">
        <v>92</v>
      </c>
      <c r="D146" t="s">
        <v>269</v>
      </c>
      <c r="E146">
        <f>_xlfn.MAXIFS(First_20year_outlook_solar!$C$5:$C$325,First_20year_outlook_solar!$B$5:$B$325,D146)</f>
        <v>115</v>
      </c>
      <c r="F146" t="s">
        <v>398</v>
      </c>
      <c r="G146">
        <v>115</v>
      </c>
      <c r="H146" t="s">
        <v>216</v>
      </c>
      <c r="I146">
        <v>199948.625</v>
      </c>
      <c r="J146">
        <v>24331.08984375</v>
      </c>
      <c r="K146">
        <v>12.168670749173691</v>
      </c>
      <c r="L146">
        <v>3475.869977678572</v>
      </c>
      <c r="V146" s="28">
        <f>SUMIFS(First_20year_outlook_solar!$D$5:$D$325,First_20year_outlook_solar!$B$5:$B$325,$D146)</f>
        <v>0</v>
      </c>
      <c r="W146" s="29">
        <v>12165.544921875</v>
      </c>
      <c r="X146" s="29">
        <v>1737.934988839286</v>
      </c>
      <c r="Z146" s="29">
        <f t="shared" si="4"/>
        <v>1737.934988839286</v>
      </c>
      <c r="AC146" s="30">
        <f>SUMIFS(InterconnectionQueue_bySub!$R$5:$R$322,InterconnectionQueue_bySub!$B$5:$B$322,$D146)</f>
        <v>0</v>
      </c>
      <c r="AD146"/>
    </row>
    <row r="147" spans="1:31" x14ac:dyDescent="0.35">
      <c r="A147" s="23">
        <v>24</v>
      </c>
      <c r="B147">
        <v>24</v>
      </c>
      <c r="C147">
        <v>25</v>
      </c>
      <c r="D147" t="s">
        <v>204</v>
      </c>
      <c r="E147">
        <f>_xlfn.MAXIFS(First_20year_outlook_solar!$C$5:$C$325,First_20year_outlook_solar!$B$5:$B$325,D147)</f>
        <v>115</v>
      </c>
      <c r="F147" t="s">
        <v>398</v>
      </c>
      <c r="G147">
        <v>115</v>
      </c>
      <c r="H147" t="s">
        <v>111</v>
      </c>
      <c r="I147">
        <v>400777</v>
      </c>
      <c r="J147">
        <v>138873.765625</v>
      </c>
      <c r="K147">
        <v>34.651131583149727</v>
      </c>
      <c r="L147">
        <v>19839.109375</v>
      </c>
      <c r="M147" t="s">
        <v>204</v>
      </c>
      <c r="N147">
        <v>115</v>
      </c>
      <c r="P147" t="s">
        <v>26</v>
      </c>
      <c r="Q147" s="29">
        <v>160</v>
      </c>
      <c r="R147">
        <v>160</v>
      </c>
      <c r="S147">
        <v>0</v>
      </c>
      <c r="T147">
        <v>0</v>
      </c>
      <c r="U147">
        <v>1120</v>
      </c>
      <c r="V147" s="28">
        <f>SUMIFS(First_20year_outlook_solar!$D$5:$D$325,First_20year_outlook_solar!$B$5:$B$325,$D147)</f>
        <v>0</v>
      </c>
      <c r="W147" s="29">
        <v>69436.8828125</v>
      </c>
      <c r="X147" s="29">
        <v>9919.5546875</v>
      </c>
      <c r="Y147" s="29">
        <v>68316.8828125</v>
      </c>
      <c r="Z147" s="29">
        <f t="shared" si="4"/>
        <v>9759.5546875</v>
      </c>
      <c r="AA147" s="29">
        <v>137753.765625</v>
      </c>
      <c r="AB147" s="29">
        <v>19679.109375</v>
      </c>
      <c r="AC147" s="30">
        <f>SUMIFS(InterconnectionQueue_bySub!$R$5:$R$322,InterconnectionQueue_bySub!$B$5:$B$322,$D147)</f>
        <v>150</v>
      </c>
      <c r="AD147"/>
    </row>
    <row r="148" spans="1:31" x14ac:dyDescent="0.35">
      <c r="A148" s="23">
        <v>96</v>
      </c>
      <c r="B148">
        <v>93</v>
      </c>
      <c r="C148">
        <v>94</v>
      </c>
      <c r="D148" t="s">
        <v>217</v>
      </c>
      <c r="E148">
        <f>_xlfn.MAXIFS(First_20year_outlook_solar!$C$5:$C$325,First_20year_outlook_solar!$B$5:$B$325,D148)</f>
        <v>115</v>
      </c>
      <c r="F148" t="s">
        <v>398</v>
      </c>
      <c r="G148">
        <v>115</v>
      </c>
      <c r="H148" t="s">
        <v>111</v>
      </c>
      <c r="I148">
        <v>315305.25</v>
      </c>
      <c r="J148">
        <v>38079.54296875</v>
      </c>
      <c r="K148">
        <v>12.077040572191549</v>
      </c>
      <c r="L148">
        <v>5439.9347098214284</v>
      </c>
      <c r="V148" s="28">
        <f>SUMIFS(First_20year_outlook_solar!$D$5:$D$325,First_20year_outlook_solar!$B$5:$B$325,$D148)</f>
        <v>0</v>
      </c>
      <c r="W148" s="29">
        <v>19039.771484375</v>
      </c>
      <c r="X148" s="29">
        <v>2719.9673549107142</v>
      </c>
      <c r="Z148" s="29">
        <f t="shared" si="4"/>
        <v>2719.9673549107142</v>
      </c>
      <c r="AC148" s="30">
        <f>SUMIFS(InterconnectionQueue_bySub!$R$5:$R$322,InterconnectionQueue_bySub!$B$5:$B$322,$D148)</f>
        <v>0</v>
      </c>
      <c r="AD148"/>
    </row>
    <row r="149" spans="1:31" x14ac:dyDescent="0.35">
      <c r="A149" s="23">
        <v>143</v>
      </c>
      <c r="B149">
        <v>138</v>
      </c>
      <c r="C149">
        <v>139</v>
      </c>
      <c r="D149" t="s">
        <v>121</v>
      </c>
      <c r="E149">
        <f>_xlfn.MAXIFS(First_20year_outlook_solar!$C$5:$C$325,First_20year_outlook_solar!$B$5:$B$325,D149)</f>
        <v>230</v>
      </c>
      <c r="F149" t="s">
        <v>398</v>
      </c>
      <c r="G149">
        <v>230</v>
      </c>
      <c r="H149" t="s">
        <v>111</v>
      </c>
      <c r="I149">
        <v>238233.09375</v>
      </c>
      <c r="J149">
        <v>57044.9453125</v>
      </c>
      <c r="K149">
        <v>23.945013018368702</v>
      </c>
      <c r="L149">
        <v>8149.2779017857147</v>
      </c>
      <c r="V149" s="28">
        <f>SUMIFS(First_20year_outlook_solar!$D$5:$D$325,First_20year_outlook_solar!$B$5:$B$325,$D149)</f>
        <v>0</v>
      </c>
      <c r="W149" s="29">
        <v>28522.47265625</v>
      </c>
      <c r="X149" s="29">
        <v>4074.6389508928569</v>
      </c>
      <c r="Z149" s="29">
        <f t="shared" si="4"/>
        <v>4074.6389508928569</v>
      </c>
      <c r="AC149" s="30">
        <f>SUMIFS(InterconnectionQueue_bySub!$R$5:$R$322,InterconnectionQueue_bySub!$B$5:$B$322,$D149)</f>
        <v>0</v>
      </c>
      <c r="AD149" s="31">
        <v>500</v>
      </c>
    </row>
    <row r="150" spans="1:31" x14ac:dyDescent="0.35">
      <c r="A150" s="23">
        <v>84</v>
      </c>
      <c r="B150">
        <v>81</v>
      </c>
      <c r="C150">
        <v>82</v>
      </c>
      <c r="D150" t="s">
        <v>87</v>
      </c>
      <c r="E150">
        <f>_xlfn.MAXIFS(First_20year_outlook_solar!$C$5:$C$325,First_20year_outlook_solar!$B$5:$B$325,D150)</f>
        <v>230</v>
      </c>
      <c r="F150" t="s">
        <v>399</v>
      </c>
      <c r="H150" t="s">
        <v>46</v>
      </c>
      <c r="I150">
        <v>4268.814453125</v>
      </c>
      <c r="J150">
        <v>335.3675537109375</v>
      </c>
      <c r="K150">
        <v>7.8562223163724187</v>
      </c>
      <c r="L150">
        <v>47.909650530133931</v>
      </c>
      <c r="V150" s="28">
        <f>SUMIFS(First_20year_outlook_solar!$D$5:$D$325,First_20year_outlook_solar!$B$5:$B$325,$D150)</f>
        <v>0</v>
      </c>
      <c r="W150" s="29">
        <v>167.68377685546881</v>
      </c>
      <c r="X150" s="29">
        <v>23.954825265066969</v>
      </c>
      <c r="Z150" s="29">
        <f t="shared" si="4"/>
        <v>23.954825265066969</v>
      </c>
      <c r="AC150" s="30">
        <f>SUMIFS(InterconnectionQueue_bySub!$R$5:$R$322,InterconnectionQueue_bySub!$B$5:$B$322,$D150)</f>
        <v>0</v>
      </c>
      <c r="AD150"/>
    </row>
    <row r="151" spans="1:31" x14ac:dyDescent="0.35">
      <c r="A151" s="23">
        <v>200</v>
      </c>
      <c r="B151">
        <v>195</v>
      </c>
      <c r="C151">
        <v>196</v>
      </c>
      <c r="D151" t="s">
        <v>215</v>
      </c>
      <c r="E151">
        <f>_xlfn.MAXIFS(First_20year_outlook_solar!$C$5:$C$325,First_20year_outlook_solar!$B$5:$B$325,D151)</f>
        <v>230</v>
      </c>
      <c r="F151" t="s">
        <v>398</v>
      </c>
      <c r="H151" t="s">
        <v>216</v>
      </c>
      <c r="I151">
        <v>104077.078125</v>
      </c>
      <c r="J151">
        <v>9524.541015625</v>
      </c>
      <c r="K151">
        <v>9.1514300624251899</v>
      </c>
      <c r="L151">
        <v>1360.6487165178571</v>
      </c>
      <c r="V151" s="28">
        <f>SUMIFS(First_20year_outlook_solar!$D$5:$D$325,First_20year_outlook_solar!$B$5:$B$325,$D151)</f>
        <v>0</v>
      </c>
      <c r="W151" s="29">
        <v>4762.2705078125</v>
      </c>
      <c r="X151" s="29">
        <v>680.32435825892856</v>
      </c>
      <c r="Z151" s="29">
        <f t="shared" si="4"/>
        <v>680.32435825892856</v>
      </c>
      <c r="AC151" s="30">
        <f>SUMIFS(InterconnectionQueue_bySub!$R$5:$R$322,InterconnectionQueue_bySub!$B$5:$B$322,$D151)</f>
        <v>0</v>
      </c>
      <c r="AD151"/>
    </row>
    <row r="152" spans="1:31" x14ac:dyDescent="0.35">
      <c r="A152" s="23">
        <v>47</v>
      </c>
      <c r="B152">
        <v>45</v>
      </c>
      <c r="C152">
        <v>46</v>
      </c>
      <c r="D152" t="s">
        <v>148</v>
      </c>
      <c r="E152">
        <f>_xlfn.MAXIFS(First_20year_outlook_solar!$C$5:$C$325,First_20year_outlook_solar!$B$5:$B$325,D152)</f>
        <v>500</v>
      </c>
      <c r="F152" t="s">
        <v>398</v>
      </c>
      <c r="H152" t="s">
        <v>111</v>
      </c>
      <c r="I152">
        <v>313379.1875</v>
      </c>
      <c r="J152">
        <v>37434.13671875</v>
      </c>
      <c r="K152">
        <v>11.9453167957269</v>
      </c>
      <c r="L152">
        <v>5347.7338169642853</v>
      </c>
      <c r="M152" t="s">
        <v>148</v>
      </c>
      <c r="N152">
        <v>115</v>
      </c>
      <c r="P152" t="s">
        <v>26</v>
      </c>
      <c r="Q152" s="29">
        <v>200</v>
      </c>
      <c r="R152">
        <v>0</v>
      </c>
      <c r="S152">
        <v>0</v>
      </c>
      <c r="T152">
        <v>200</v>
      </c>
      <c r="U152">
        <v>1400</v>
      </c>
      <c r="V152" s="28">
        <f>SUMIFS(First_20year_outlook_solar!$D$5:$D$325,First_20year_outlook_solar!$B$5:$B$325,$D152)</f>
        <v>1500</v>
      </c>
      <c r="W152" s="29">
        <v>18717.068359375</v>
      </c>
      <c r="X152" s="29">
        <v>2673.8669084821431</v>
      </c>
      <c r="Y152" s="29">
        <v>17317.068359375</v>
      </c>
      <c r="Z152" s="29">
        <f t="shared" si="4"/>
        <v>2473.8669084821431</v>
      </c>
      <c r="AA152" s="29">
        <v>36034.13671875</v>
      </c>
      <c r="AB152" s="29">
        <v>5147.7338169642853</v>
      </c>
      <c r="AC152" s="30">
        <f>SUMIFS(InterconnectionQueue_bySub!$R$5:$R$322,InterconnectionQueue_bySub!$B$5:$B$322,$D152)</f>
        <v>3654.94</v>
      </c>
      <c r="AD152"/>
    </row>
    <row r="153" spans="1:31" x14ac:dyDescent="0.35">
      <c r="A153" s="23">
        <v>45</v>
      </c>
      <c r="B153">
        <v>45</v>
      </c>
      <c r="C153">
        <v>46</v>
      </c>
      <c r="D153" t="s">
        <v>148</v>
      </c>
      <c r="E153">
        <f>_xlfn.MAXIFS(First_20year_outlook_solar!$C$5:$C$325,First_20year_outlook_solar!$B$5:$B$325,D153)</f>
        <v>500</v>
      </c>
      <c r="F153" t="s">
        <v>398</v>
      </c>
      <c r="H153" t="s">
        <v>111</v>
      </c>
      <c r="I153">
        <v>313379.1875</v>
      </c>
      <c r="J153">
        <v>37434.13671875</v>
      </c>
      <c r="K153">
        <v>11.9453167957269</v>
      </c>
      <c r="L153">
        <v>5347.7338169642853</v>
      </c>
      <c r="M153" t="s">
        <v>148</v>
      </c>
      <c r="N153">
        <v>230</v>
      </c>
      <c r="P153" t="s">
        <v>26</v>
      </c>
      <c r="Q153" s="29">
        <v>250.0044</v>
      </c>
      <c r="R153">
        <v>0</v>
      </c>
      <c r="S153">
        <v>100</v>
      </c>
      <c r="T153">
        <v>150.0044</v>
      </c>
      <c r="U153">
        <v>1750.0308</v>
      </c>
      <c r="V153" s="28">
        <f>SUMIFS(First_20year_outlook_solar!$D$5:$D$325,First_20year_outlook_solar!$B$5:$B$325,$D153)</f>
        <v>1500</v>
      </c>
      <c r="W153" s="29">
        <v>18717.068359375</v>
      </c>
      <c r="X153" s="29">
        <v>2673.8669084821431</v>
      </c>
      <c r="Y153" s="29">
        <v>16967.037559375</v>
      </c>
      <c r="Z153" s="29">
        <f t="shared" si="4"/>
        <v>2423.8625084821433</v>
      </c>
      <c r="AA153" s="29">
        <v>35684.10591875</v>
      </c>
      <c r="AB153" s="29">
        <v>5097.7294169642864</v>
      </c>
      <c r="AC153" s="30">
        <f>SUMIFS(InterconnectionQueue_bySub!$R$5:$R$322,InterconnectionQueue_bySub!$B$5:$B$322,$D153)</f>
        <v>3654.94</v>
      </c>
      <c r="AD153"/>
    </row>
    <row r="154" spans="1:31" x14ac:dyDescent="0.35">
      <c r="A154" s="23">
        <v>46</v>
      </c>
      <c r="B154">
        <v>45</v>
      </c>
      <c r="C154">
        <v>46</v>
      </c>
      <c r="D154" t="s">
        <v>148</v>
      </c>
      <c r="E154">
        <f>_xlfn.MAXIFS(First_20year_outlook_solar!$C$5:$C$325,First_20year_outlook_solar!$B$5:$B$325,D154)</f>
        <v>500</v>
      </c>
      <c r="F154" t="s">
        <v>398</v>
      </c>
      <c r="H154" t="s">
        <v>111</v>
      </c>
      <c r="I154">
        <v>313379.1875</v>
      </c>
      <c r="J154">
        <v>37434.13671875</v>
      </c>
      <c r="K154">
        <v>11.9453167957269</v>
      </c>
      <c r="L154">
        <v>5347.7338169642853</v>
      </c>
      <c r="M154" t="s">
        <v>148</v>
      </c>
      <c r="N154">
        <v>500</v>
      </c>
      <c r="P154" t="s">
        <v>26</v>
      </c>
      <c r="Q154" s="29">
        <v>800</v>
      </c>
      <c r="R154">
        <v>0</v>
      </c>
      <c r="S154">
        <v>0</v>
      </c>
      <c r="T154">
        <v>800</v>
      </c>
      <c r="U154">
        <v>5600</v>
      </c>
      <c r="V154" s="28">
        <f>SUMIFS(First_20year_outlook_solar!$D$5:$D$325,First_20year_outlook_solar!$B$5:$B$325,$D154)</f>
        <v>1500</v>
      </c>
      <c r="W154" s="29">
        <v>18717.068359375</v>
      </c>
      <c r="X154" s="29">
        <v>2673.8669084821431</v>
      </c>
      <c r="Y154" s="29">
        <v>13117.068359375</v>
      </c>
      <c r="Z154" s="29">
        <f t="shared" si="4"/>
        <v>1873.8669084821431</v>
      </c>
      <c r="AA154" s="29">
        <v>31834.13671875</v>
      </c>
      <c r="AB154" s="29">
        <v>4547.7338169642853</v>
      </c>
      <c r="AC154" s="30">
        <f>SUMIFS(InterconnectionQueue_bySub!$R$5:$R$322,InterconnectionQueue_bySub!$B$5:$B$322,$D154)</f>
        <v>3654.94</v>
      </c>
      <c r="AD154"/>
    </row>
    <row r="155" spans="1:31" x14ac:dyDescent="0.35">
      <c r="A155" s="23">
        <v>130</v>
      </c>
      <c r="B155">
        <v>126</v>
      </c>
      <c r="C155">
        <v>127</v>
      </c>
      <c r="D155" t="s">
        <v>27</v>
      </c>
      <c r="E155">
        <f>_xlfn.MAXIFS(First_20year_outlook_solar!$C$5:$C$325,First_20year_outlook_solar!$B$5:$B$325,D155)</f>
        <v>500</v>
      </c>
      <c r="F155" t="s">
        <v>400</v>
      </c>
      <c r="G155">
        <v>500</v>
      </c>
      <c r="H155" t="s">
        <v>22</v>
      </c>
      <c r="I155">
        <v>36807.9609375</v>
      </c>
      <c r="J155">
        <v>3325.0751953125</v>
      </c>
      <c r="K155">
        <v>9.0335761901032363</v>
      </c>
      <c r="L155">
        <v>475.0107421875</v>
      </c>
      <c r="V155" s="28">
        <f>SUMIFS(First_20year_outlook_solar!$D$5:$D$325,First_20year_outlook_solar!$B$5:$B$325,$D155)</f>
        <v>0</v>
      </c>
      <c r="W155" s="29">
        <v>1662.53759765625</v>
      </c>
      <c r="X155" s="29">
        <v>237.50537109375</v>
      </c>
      <c r="Z155" s="29">
        <f t="shared" si="4"/>
        <v>237.50537109375</v>
      </c>
      <c r="AC155" s="30">
        <f>SUMIFS(InterconnectionQueue_bySub!$R$5:$R$322,InterconnectionQueue_bySub!$B$5:$B$322,$D155)</f>
        <v>0</v>
      </c>
      <c r="AD155"/>
    </row>
    <row r="156" spans="1:31" x14ac:dyDescent="0.35">
      <c r="A156" s="23">
        <v>121</v>
      </c>
      <c r="B156">
        <v>117</v>
      </c>
      <c r="C156">
        <v>118</v>
      </c>
      <c r="D156" t="s">
        <v>85</v>
      </c>
      <c r="E156">
        <f>_xlfn.MAXIFS(First_20year_outlook_solar!$C$5:$C$325,First_20year_outlook_solar!$B$5:$B$325,D156)</f>
        <v>500</v>
      </c>
      <c r="F156" t="s">
        <v>399</v>
      </c>
      <c r="H156" t="s">
        <v>46</v>
      </c>
      <c r="I156">
        <v>27858.681640625</v>
      </c>
      <c r="J156">
        <v>5447.228515625</v>
      </c>
      <c r="K156">
        <v>19.553073565697972</v>
      </c>
      <c r="L156">
        <v>778.17550223214289</v>
      </c>
      <c r="V156" s="28">
        <f>SUMIFS(First_20year_outlook_solar!$D$5:$D$325,First_20year_outlook_solar!$B$5:$B$325,$D156)</f>
        <v>0</v>
      </c>
      <c r="W156" s="29">
        <v>2723.6142578125</v>
      </c>
      <c r="X156" s="29">
        <v>389.08775111607139</v>
      </c>
      <c r="Z156" s="29">
        <f t="shared" si="4"/>
        <v>389.08775111607139</v>
      </c>
      <c r="AC156" s="30">
        <f>SUMIFS(InterconnectionQueue_bySub!$R$5:$R$322,InterconnectionQueue_bySub!$B$5:$B$322,$D156)</f>
        <v>0</v>
      </c>
      <c r="AD156"/>
    </row>
    <row r="157" spans="1:31" x14ac:dyDescent="0.35">
      <c r="A157" s="23">
        <v>131</v>
      </c>
      <c r="B157">
        <v>127</v>
      </c>
      <c r="C157">
        <v>128</v>
      </c>
      <c r="D157" t="s">
        <v>33</v>
      </c>
      <c r="E157">
        <f>_xlfn.MAXIFS(First_20year_outlook_solar!$C$5:$C$325,First_20year_outlook_solar!$B$5:$B$325,D157)</f>
        <v>230</v>
      </c>
      <c r="F157" t="s">
        <v>400</v>
      </c>
      <c r="G157">
        <v>230</v>
      </c>
      <c r="H157" t="s">
        <v>22</v>
      </c>
      <c r="I157">
        <v>10164.7529296875</v>
      </c>
      <c r="J157">
        <v>1170.703979492188</v>
      </c>
      <c r="K157">
        <v>11.51728908307247</v>
      </c>
      <c r="L157">
        <v>167.24342564174111</v>
      </c>
      <c r="V157" s="28">
        <f>SUMIFS(First_20year_outlook_solar!$D$5:$D$325,First_20year_outlook_solar!$B$5:$B$325,$D157)</f>
        <v>0</v>
      </c>
      <c r="W157" s="29">
        <v>585.35198974609398</v>
      </c>
      <c r="X157" s="29">
        <v>83.62171282087057</v>
      </c>
      <c r="Z157" s="29">
        <f t="shared" si="4"/>
        <v>83.62171282087057</v>
      </c>
      <c r="AC157" s="30">
        <f>SUMIFS(InterconnectionQueue_bySub!$R$5:$R$322,InterconnectionQueue_bySub!$B$5:$B$322,$D157)</f>
        <v>0</v>
      </c>
      <c r="AD157"/>
    </row>
    <row r="158" spans="1:31" x14ac:dyDescent="0.35">
      <c r="A158" s="23">
        <v>254</v>
      </c>
      <c r="B158">
        <v>245</v>
      </c>
      <c r="C158">
        <v>246</v>
      </c>
      <c r="D158" t="s">
        <v>126</v>
      </c>
      <c r="E158">
        <f>_xlfn.MAXIFS(First_20year_outlook_solar!$C$5:$C$325,First_20year_outlook_solar!$B$5:$B$325,D158)</f>
        <v>500</v>
      </c>
      <c r="I158">
        <v>9149.3828125</v>
      </c>
      <c r="J158">
        <v>108.7472381591797</v>
      </c>
      <c r="K158">
        <v>1.1885745780645209</v>
      </c>
      <c r="L158">
        <v>15.53531973702567</v>
      </c>
      <c r="M158" t="s">
        <v>126</v>
      </c>
      <c r="N158">
        <v>500</v>
      </c>
      <c r="P158" t="s">
        <v>26</v>
      </c>
      <c r="Q158" s="29">
        <v>1220</v>
      </c>
      <c r="R158">
        <v>0</v>
      </c>
      <c r="S158">
        <v>0</v>
      </c>
      <c r="T158">
        <v>1220</v>
      </c>
      <c r="U158">
        <v>8540</v>
      </c>
      <c r="V158" s="28">
        <f>SUMIFS(First_20year_outlook_solar!$D$5:$D$325,First_20year_outlook_solar!$B$5:$B$325,$D158)</f>
        <v>0</v>
      </c>
      <c r="W158" s="29">
        <v>54.373619079589851</v>
      </c>
      <c r="X158" s="29">
        <v>7.767659868512836</v>
      </c>
      <c r="Y158" s="29">
        <v>-8485.6263809204102</v>
      </c>
      <c r="Z158" s="29">
        <f t="shared" si="4"/>
        <v>-1212.2323401314873</v>
      </c>
      <c r="AA158" s="29">
        <v>-8431.2527618408203</v>
      </c>
      <c r="AB158" s="29">
        <v>-1204.4646802629741</v>
      </c>
      <c r="AC158" s="30">
        <f>SUMIFS(InterconnectionQueue_bySub!$R$5:$R$322,InterconnectionQueue_bySub!$B$5:$B$322,$D158)</f>
        <v>1770</v>
      </c>
      <c r="AD158"/>
    </row>
    <row r="159" spans="1:31" x14ac:dyDescent="0.35">
      <c r="A159" s="23">
        <v>169</v>
      </c>
      <c r="B159">
        <v>164</v>
      </c>
      <c r="C159">
        <v>165</v>
      </c>
      <c r="D159" t="s">
        <v>97</v>
      </c>
      <c r="E159">
        <f>_xlfn.MAXIFS(First_20year_outlook_solar!$C$5:$C$325,First_20year_outlook_solar!$B$5:$B$325,D159)</f>
        <v>230</v>
      </c>
      <c r="F159" t="s">
        <v>399</v>
      </c>
      <c r="H159" t="s">
        <v>46</v>
      </c>
      <c r="I159">
        <v>149611.9375</v>
      </c>
      <c r="J159">
        <v>37277.75</v>
      </c>
      <c r="K159">
        <v>24.916293861911921</v>
      </c>
      <c r="L159">
        <v>5325.3928571428569</v>
      </c>
      <c r="M159" t="s">
        <v>97</v>
      </c>
      <c r="N159">
        <v>230</v>
      </c>
      <c r="P159" t="s">
        <v>26</v>
      </c>
      <c r="Q159" s="29">
        <v>500</v>
      </c>
      <c r="R159">
        <v>0</v>
      </c>
      <c r="S159">
        <v>0</v>
      </c>
      <c r="T159">
        <v>500</v>
      </c>
      <c r="U159">
        <v>3500</v>
      </c>
      <c r="V159" s="28">
        <f>SUMIFS(First_20year_outlook_solar!$D$5:$D$325,First_20year_outlook_solar!$B$5:$B$325,$D159)</f>
        <v>1066</v>
      </c>
      <c r="W159" s="29">
        <v>18638.875</v>
      </c>
      <c r="X159" s="29">
        <v>2662.696428571428</v>
      </c>
      <c r="Y159" s="29">
        <v>15138.875</v>
      </c>
      <c r="Z159" s="29">
        <f t="shared" si="4"/>
        <v>2162.696428571428</v>
      </c>
      <c r="AA159" s="29">
        <v>33777.75</v>
      </c>
      <c r="AB159" s="29">
        <v>4825.3928571428569</v>
      </c>
      <c r="AC159" s="30">
        <f>SUMIFS(InterconnectionQueue_bySub!$R$5:$R$322,InterconnectionQueue_bySub!$B$5:$B$322,$D159)</f>
        <v>0</v>
      </c>
      <c r="AD159" s="32">
        <v>300</v>
      </c>
      <c r="AE159" s="29">
        <v>200</v>
      </c>
    </row>
    <row r="160" spans="1:31" x14ac:dyDescent="0.35">
      <c r="A160" s="23">
        <v>175</v>
      </c>
      <c r="B160">
        <v>170</v>
      </c>
      <c r="C160">
        <v>171</v>
      </c>
      <c r="D160" t="s">
        <v>374</v>
      </c>
      <c r="E160">
        <f>_xlfn.MAXIFS(First_20year_outlook_solar!$C$5:$C$325,First_20year_outlook_solar!$B$5:$B$325,D160)</f>
        <v>230</v>
      </c>
      <c r="F160" t="s">
        <v>398</v>
      </c>
      <c r="G160">
        <v>230</v>
      </c>
      <c r="I160">
        <v>127564.0546875</v>
      </c>
      <c r="J160">
        <v>9826.5595703125</v>
      </c>
      <c r="K160">
        <v>7.7032355191163457</v>
      </c>
      <c r="L160">
        <v>1403.7942243303571</v>
      </c>
      <c r="V160" s="28">
        <f>SUMIFS(First_20year_outlook_solar!$D$5:$D$325,First_20year_outlook_solar!$B$5:$B$325,$D160)</f>
        <v>0</v>
      </c>
      <c r="W160" s="29">
        <v>4913.27978515625</v>
      </c>
      <c r="X160" s="29">
        <v>701.89711216517856</v>
      </c>
      <c r="Z160" s="29">
        <f t="shared" si="4"/>
        <v>701.89711216517856</v>
      </c>
      <c r="AC160" s="30">
        <f>SUMIFS(InterconnectionQueue_bySub!$R$5:$R$322,InterconnectionQueue_bySub!$B$5:$B$322,$D160)</f>
        <v>0</v>
      </c>
      <c r="AD160"/>
    </row>
    <row r="161" spans="1:30" x14ac:dyDescent="0.35">
      <c r="A161" s="23">
        <v>191</v>
      </c>
      <c r="B161">
        <v>186</v>
      </c>
      <c r="C161">
        <v>187</v>
      </c>
      <c r="D161" t="s">
        <v>377</v>
      </c>
      <c r="E161">
        <f>_xlfn.MAXIFS(First_20year_outlook_solar!$C$5:$C$325,First_20year_outlook_solar!$B$5:$B$325,D161)</f>
        <v>500</v>
      </c>
      <c r="F161" t="s">
        <v>398</v>
      </c>
      <c r="G161">
        <v>500</v>
      </c>
      <c r="I161">
        <v>125226.2109375</v>
      </c>
      <c r="J161">
        <v>19840.158203125</v>
      </c>
      <c r="K161">
        <v>15.843454860282529</v>
      </c>
      <c r="L161">
        <v>2834.3083147321431</v>
      </c>
      <c r="V161" s="28">
        <f>SUMIFS(First_20year_outlook_solar!$D$5:$D$325,First_20year_outlook_solar!$B$5:$B$325,$D161)</f>
        <v>0</v>
      </c>
      <c r="W161" s="29">
        <v>9920.0791015625</v>
      </c>
      <c r="X161" s="29">
        <v>1417.1541573660711</v>
      </c>
      <c r="Z161" s="29">
        <f t="shared" si="4"/>
        <v>1417.1541573660711</v>
      </c>
      <c r="AC161" s="30">
        <f>SUMIFS(InterconnectionQueue_bySub!$R$5:$R$322,InterconnectionQueue_bySub!$B$5:$B$322,$D161)</f>
        <v>110</v>
      </c>
      <c r="AD161"/>
    </row>
    <row r="162" spans="1:30" x14ac:dyDescent="0.35">
      <c r="A162" s="23">
        <v>243</v>
      </c>
      <c r="B162">
        <v>234</v>
      </c>
      <c r="C162">
        <v>235</v>
      </c>
      <c r="D162" t="s">
        <v>134</v>
      </c>
      <c r="E162">
        <f>_xlfn.MAXIFS(First_20year_outlook_solar!$C$5:$C$325,First_20year_outlook_solar!$B$5:$B$325,D162)</f>
        <v>230</v>
      </c>
      <c r="G162">
        <v>60</v>
      </c>
      <c r="H162" t="s">
        <v>111</v>
      </c>
      <c r="I162">
        <v>183579.953125</v>
      </c>
      <c r="J162">
        <v>30573.08203125</v>
      </c>
      <c r="K162">
        <v>16.653823857571599</v>
      </c>
      <c r="L162">
        <v>4367.5831473214284</v>
      </c>
      <c r="M162" t="s">
        <v>134</v>
      </c>
      <c r="N162">
        <v>230</v>
      </c>
      <c r="P162" t="s">
        <v>26</v>
      </c>
      <c r="Q162" s="29">
        <v>537.5</v>
      </c>
      <c r="R162">
        <v>237</v>
      </c>
      <c r="S162">
        <v>0</v>
      </c>
      <c r="T162">
        <v>300.5</v>
      </c>
      <c r="U162">
        <v>3762.5</v>
      </c>
      <c r="V162" s="28">
        <f>SUMIFS(First_20year_outlook_solar!$D$5:$D$325,First_20year_outlook_solar!$B$5:$B$325,$D162)</f>
        <v>0</v>
      </c>
      <c r="W162" s="29">
        <v>15286.541015625</v>
      </c>
      <c r="X162" s="29">
        <v>2183.7915736607142</v>
      </c>
      <c r="Y162" s="29">
        <v>11524.041015625</v>
      </c>
      <c r="Z162" s="29">
        <f t="shared" si="4"/>
        <v>1646.2915736607142</v>
      </c>
      <c r="AA162" s="29">
        <v>26810.58203125</v>
      </c>
      <c r="AB162" s="29">
        <v>3830.083147321428</v>
      </c>
      <c r="AC162" s="30">
        <f>SUMIFS(InterconnectionQueue_bySub!$R$5:$R$322,InterconnectionQueue_bySub!$B$5:$B$322,$D162)</f>
        <v>600</v>
      </c>
      <c r="AD162"/>
    </row>
    <row r="163" spans="1:30" x14ac:dyDescent="0.35">
      <c r="A163" s="23">
        <v>93</v>
      </c>
      <c r="B163">
        <v>90</v>
      </c>
      <c r="C163">
        <v>91</v>
      </c>
      <c r="D163" t="s">
        <v>206</v>
      </c>
      <c r="E163">
        <f>_xlfn.MAXIFS(First_20year_outlook_solar!$C$5:$C$325,First_20year_outlook_solar!$B$5:$B$325,D163)</f>
        <v>115</v>
      </c>
      <c r="F163" t="s">
        <v>398</v>
      </c>
      <c r="G163">
        <v>115</v>
      </c>
      <c r="H163" t="s">
        <v>111</v>
      </c>
      <c r="I163">
        <v>411888.125</v>
      </c>
      <c r="J163">
        <v>138130.65625</v>
      </c>
      <c r="K163">
        <v>33.535964711291442</v>
      </c>
      <c r="L163">
        <v>19732.950892857141</v>
      </c>
      <c r="V163" s="28">
        <f>SUMIFS(First_20year_outlook_solar!$D$5:$D$325,First_20year_outlook_solar!$B$5:$B$325,$D163)</f>
        <v>0</v>
      </c>
      <c r="W163" s="29">
        <v>69065.328125</v>
      </c>
      <c r="X163" s="29">
        <v>9866.4754464285706</v>
      </c>
      <c r="Z163" s="29">
        <f t="shared" ref="Z163:Z194" si="5">X163-Q163</f>
        <v>9866.4754464285706</v>
      </c>
      <c r="AC163" s="30">
        <f>SUMIFS(InterconnectionQueue_bySub!$R$5:$R$322,InterconnectionQueue_bySub!$B$5:$B$322,$D163)</f>
        <v>0</v>
      </c>
      <c r="AD163"/>
    </row>
    <row r="164" spans="1:30" x14ac:dyDescent="0.35">
      <c r="A164" s="23">
        <v>48</v>
      </c>
      <c r="B164">
        <v>46</v>
      </c>
      <c r="C164">
        <v>47</v>
      </c>
      <c r="D164" t="s">
        <v>132</v>
      </c>
      <c r="E164">
        <f>_xlfn.MAXIFS(First_20year_outlook_solar!$C$5:$C$325,First_20year_outlook_solar!$B$5:$B$325,D164)</f>
        <v>115</v>
      </c>
      <c r="F164" t="s">
        <v>398</v>
      </c>
      <c r="G164">
        <v>115</v>
      </c>
      <c r="H164" t="s">
        <v>111</v>
      </c>
      <c r="I164">
        <v>291776.21875</v>
      </c>
      <c r="J164">
        <v>38683.25</v>
      </c>
      <c r="K164">
        <v>13.257848828709591</v>
      </c>
      <c r="L164">
        <v>5526.1785714285716</v>
      </c>
      <c r="V164" s="28">
        <f>SUMIFS(First_20year_outlook_solar!$D$5:$D$325,First_20year_outlook_solar!$B$5:$B$325,$D164)</f>
        <v>0</v>
      </c>
      <c r="W164" s="29">
        <v>19341.625</v>
      </c>
      <c r="X164" s="29">
        <v>2763.0892857142858</v>
      </c>
      <c r="Z164" s="29">
        <f t="shared" si="5"/>
        <v>2763.0892857142858</v>
      </c>
      <c r="AC164" s="30">
        <f>SUMIFS(InterconnectionQueue_bySub!$R$5:$R$322,InterconnectionQueue_bySub!$B$5:$B$322,$D164)</f>
        <v>0</v>
      </c>
      <c r="AD164"/>
    </row>
    <row r="165" spans="1:30" x14ac:dyDescent="0.35">
      <c r="A165" s="23">
        <v>207</v>
      </c>
      <c r="B165">
        <v>202</v>
      </c>
      <c r="C165">
        <v>203</v>
      </c>
      <c r="D165" t="s">
        <v>31</v>
      </c>
      <c r="E165">
        <f>_xlfn.MAXIFS(First_20year_outlook_solar!$C$5:$C$325,First_20year_outlook_solar!$B$5:$B$325,D165)</f>
        <v>500</v>
      </c>
      <c r="F165" t="s">
        <v>401</v>
      </c>
      <c r="G165">
        <v>500</v>
      </c>
      <c r="I165">
        <v>59376.453125</v>
      </c>
      <c r="J165">
        <v>2988.81396484375</v>
      </c>
      <c r="K165">
        <v>5.0336687483701059</v>
      </c>
      <c r="L165">
        <v>426.97342354910722</v>
      </c>
      <c r="V165" s="28">
        <f>SUMIFS(First_20year_outlook_solar!$D$5:$D$325,First_20year_outlook_solar!$B$5:$B$325,$D165)</f>
        <v>0</v>
      </c>
      <c r="W165" s="29">
        <v>1494.406982421875</v>
      </c>
      <c r="X165" s="29">
        <v>213.48671177455361</v>
      </c>
      <c r="Z165" s="29">
        <f t="shared" si="5"/>
        <v>213.48671177455361</v>
      </c>
      <c r="AC165" s="30">
        <f>SUMIFS(InterconnectionQueue_bySub!$R$5:$R$322,InterconnectionQueue_bySub!$B$5:$B$322,$D165)</f>
        <v>0</v>
      </c>
      <c r="AD165" s="31">
        <v>500</v>
      </c>
    </row>
    <row r="166" spans="1:30" x14ac:dyDescent="0.35">
      <c r="A166" s="23">
        <v>231</v>
      </c>
      <c r="B166">
        <v>223</v>
      </c>
      <c r="C166">
        <v>224</v>
      </c>
      <c r="D166" t="s">
        <v>30</v>
      </c>
      <c r="E166">
        <f>_xlfn.MAXIFS(First_20year_outlook_solar!$C$5:$C$325,First_20year_outlook_solar!$B$5:$B$325,D166)</f>
        <v>500</v>
      </c>
      <c r="F166" t="s">
        <v>400</v>
      </c>
      <c r="G166">
        <v>500</v>
      </c>
      <c r="H166" t="s">
        <v>25</v>
      </c>
      <c r="I166">
        <v>46643.71875</v>
      </c>
      <c r="J166">
        <v>8515.5439453125</v>
      </c>
      <c r="K166">
        <v>18.256571674642689</v>
      </c>
      <c r="L166">
        <v>1216.506277901786</v>
      </c>
      <c r="V166" s="28">
        <f>SUMIFS(First_20year_outlook_solar!$D$5:$D$325,First_20year_outlook_solar!$B$5:$B$325,$D166)</f>
        <v>1600</v>
      </c>
      <c r="W166" s="29">
        <v>4257.77197265625</v>
      </c>
      <c r="X166" s="29">
        <v>608.25313895089289</v>
      </c>
      <c r="Z166" s="29">
        <f t="shared" si="5"/>
        <v>608.25313895089289</v>
      </c>
      <c r="AC166" s="30">
        <f>SUMIFS(InterconnectionQueue_bySub!$R$5:$R$322,InterconnectionQueue_bySub!$B$5:$B$322,$D166)</f>
        <v>0</v>
      </c>
      <c r="AD166"/>
    </row>
    <row r="167" spans="1:30" x14ac:dyDescent="0.35">
      <c r="A167" s="23">
        <v>132</v>
      </c>
      <c r="B167">
        <v>128</v>
      </c>
      <c r="C167">
        <v>129</v>
      </c>
      <c r="D167" t="s">
        <v>32</v>
      </c>
      <c r="E167">
        <f>_xlfn.MAXIFS(First_20year_outlook_solar!$C$5:$C$325,First_20year_outlook_solar!$B$5:$B$325,D167)</f>
        <v>230</v>
      </c>
      <c r="F167" t="s">
        <v>400</v>
      </c>
      <c r="G167">
        <v>230</v>
      </c>
      <c r="H167" t="s">
        <v>22</v>
      </c>
      <c r="I167">
        <v>6347.212890625</v>
      </c>
      <c r="J167">
        <v>1085.082763671875</v>
      </c>
      <c r="K167">
        <v>17.09542097248023</v>
      </c>
      <c r="L167">
        <v>155.01182338169639</v>
      </c>
      <c r="V167" s="28">
        <f>SUMIFS(First_20year_outlook_solar!$D$5:$D$325,First_20year_outlook_solar!$B$5:$B$325,$D167)</f>
        <v>0</v>
      </c>
      <c r="W167" s="29">
        <v>542.5413818359375</v>
      </c>
      <c r="X167" s="29">
        <v>77.505911690848208</v>
      </c>
      <c r="Z167" s="29">
        <f t="shared" si="5"/>
        <v>77.505911690848208</v>
      </c>
      <c r="AC167" s="30">
        <f>SUMIFS(InterconnectionQueue_bySub!$R$5:$R$322,InterconnectionQueue_bySub!$B$5:$B$322,$D167)</f>
        <v>0</v>
      </c>
      <c r="AD167"/>
    </row>
    <row r="168" spans="1:30" x14ac:dyDescent="0.35">
      <c r="A168" s="23">
        <v>85</v>
      </c>
      <c r="B168">
        <v>82</v>
      </c>
      <c r="C168">
        <v>83</v>
      </c>
      <c r="D168" t="s">
        <v>80</v>
      </c>
      <c r="E168">
        <f>_xlfn.MAXIFS(First_20year_outlook_solar!$C$5:$C$325,First_20year_outlook_solar!$B$5:$B$325,D168)</f>
        <v>230</v>
      </c>
      <c r="F168" t="s">
        <v>399</v>
      </c>
      <c r="H168" t="s">
        <v>46</v>
      </c>
      <c r="I168">
        <v>8921.3623046875</v>
      </c>
      <c r="J168">
        <v>1855.46826171875</v>
      </c>
      <c r="K168">
        <v>20.79803732154048</v>
      </c>
      <c r="L168">
        <v>265.06689453125</v>
      </c>
      <c r="V168" s="28">
        <f>SUMIFS(First_20year_outlook_solar!$D$5:$D$325,First_20year_outlook_solar!$B$5:$B$325,$D168)</f>
        <v>0</v>
      </c>
      <c r="W168" s="29">
        <v>927.734130859375</v>
      </c>
      <c r="X168" s="29">
        <v>132.533447265625</v>
      </c>
      <c r="Z168" s="29">
        <f t="shared" si="5"/>
        <v>132.533447265625</v>
      </c>
      <c r="AC168" s="30">
        <f>SUMIFS(InterconnectionQueue_bySub!$R$5:$R$322,InterconnectionQueue_bySub!$B$5:$B$322,$D168)</f>
        <v>0</v>
      </c>
      <c r="AD168"/>
    </row>
    <row r="169" spans="1:30" x14ac:dyDescent="0.35">
      <c r="A169" s="23">
        <v>239</v>
      </c>
      <c r="B169">
        <v>230</v>
      </c>
      <c r="C169">
        <v>231</v>
      </c>
      <c r="D169" t="s">
        <v>100</v>
      </c>
      <c r="E169">
        <f>_xlfn.MAXIFS(First_20year_outlook_solar!$C$5:$C$325,First_20year_outlook_solar!$B$5:$B$325,D169)</f>
        <v>115</v>
      </c>
      <c r="H169" t="s">
        <v>46</v>
      </c>
      <c r="I169">
        <v>71793.203125</v>
      </c>
      <c r="J169">
        <v>13586.33984375</v>
      </c>
      <c r="K169">
        <v>18.924270338091279</v>
      </c>
      <c r="L169">
        <v>1940.905691964286</v>
      </c>
      <c r="M169" t="s">
        <v>100</v>
      </c>
      <c r="N169">
        <v>115</v>
      </c>
      <c r="P169" t="s">
        <v>26</v>
      </c>
      <c r="Q169" s="29">
        <v>40</v>
      </c>
      <c r="R169">
        <v>0</v>
      </c>
      <c r="S169">
        <v>40</v>
      </c>
      <c r="T169">
        <v>0</v>
      </c>
      <c r="U169">
        <v>280</v>
      </c>
      <c r="V169" s="28">
        <f>SUMIFS(First_20year_outlook_solar!$D$5:$D$325,First_20year_outlook_solar!$B$5:$B$325,$D169)</f>
        <v>0</v>
      </c>
      <c r="W169" s="29">
        <v>6793.169921875</v>
      </c>
      <c r="X169" s="29">
        <v>970.45284598214289</v>
      </c>
      <c r="Y169" s="29">
        <v>6513.169921875</v>
      </c>
      <c r="Z169" s="29">
        <f t="shared" si="5"/>
        <v>930.45284598214289</v>
      </c>
      <c r="AA169" s="29">
        <v>13306.33984375</v>
      </c>
      <c r="AB169" s="29">
        <v>1900.905691964286</v>
      </c>
      <c r="AC169" s="30">
        <f>SUMIFS(InterconnectionQueue_bySub!$R$5:$R$322,InterconnectionQueue_bySub!$B$5:$B$322,$D169)</f>
        <v>200</v>
      </c>
      <c r="AD169"/>
    </row>
    <row r="170" spans="1:30" x14ac:dyDescent="0.35">
      <c r="A170" s="23">
        <v>174</v>
      </c>
      <c r="B170">
        <v>169</v>
      </c>
      <c r="C170">
        <v>170</v>
      </c>
      <c r="D170" t="s">
        <v>265</v>
      </c>
      <c r="E170">
        <f>_xlfn.MAXIFS(First_20year_outlook_solar!$C$5:$C$325,First_20year_outlook_solar!$B$5:$B$325,D170)</f>
        <v>115</v>
      </c>
      <c r="F170" t="s">
        <v>398</v>
      </c>
      <c r="G170">
        <v>115</v>
      </c>
      <c r="H170" t="s">
        <v>216</v>
      </c>
      <c r="I170">
        <v>302900.25</v>
      </c>
      <c r="J170">
        <v>40249.46875</v>
      </c>
      <c r="K170">
        <v>13.288027576735249</v>
      </c>
      <c r="L170">
        <v>5749.9241071428569</v>
      </c>
      <c r="V170" s="28">
        <f>SUMIFS(First_20year_outlook_solar!$D$5:$D$325,First_20year_outlook_solar!$B$5:$B$325,$D170)</f>
        <v>0</v>
      </c>
      <c r="W170" s="29">
        <v>20124.734375</v>
      </c>
      <c r="X170" s="29">
        <v>2874.962053571428</v>
      </c>
      <c r="Z170" s="29">
        <f t="shared" si="5"/>
        <v>2874.962053571428</v>
      </c>
      <c r="AC170" s="30">
        <f>SUMIFS(InterconnectionQueue_bySub!$R$5:$R$322,InterconnectionQueue_bySub!$B$5:$B$322,$D170)</f>
        <v>0</v>
      </c>
      <c r="AD170"/>
    </row>
    <row r="171" spans="1:30" x14ac:dyDescent="0.35">
      <c r="A171" s="23">
        <v>25</v>
      </c>
      <c r="B171">
        <v>25</v>
      </c>
      <c r="C171">
        <v>26</v>
      </c>
      <c r="D171" t="s">
        <v>207</v>
      </c>
      <c r="E171">
        <f>_xlfn.MAXIFS(First_20year_outlook_solar!$C$5:$C$325,First_20year_outlook_solar!$B$5:$B$325,D171)</f>
        <v>115</v>
      </c>
      <c r="F171" t="s">
        <v>398</v>
      </c>
      <c r="G171">
        <v>115</v>
      </c>
      <c r="H171" t="s">
        <v>111</v>
      </c>
      <c r="I171">
        <v>390295.21875</v>
      </c>
      <c r="J171">
        <v>117830.8515625</v>
      </c>
      <c r="K171">
        <v>30.190185762428069</v>
      </c>
      <c r="L171">
        <v>16832.978794642859</v>
      </c>
      <c r="V171" s="28">
        <f>SUMIFS(First_20year_outlook_solar!$D$5:$D$325,First_20year_outlook_solar!$B$5:$B$325,$D171)</f>
        <v>0</v>
      </c>
      <c r="W171" s="29">
        <v>58915.42578125</v>
      </c>
      <c r="X171" s="29">
        <v>8416.4893973214294</v>
      </c>
      <c r="Z171" s="29">
        <f t="shared" si="5"/>
        <v>8416.4893973214294</v>
      </c>
      <c r="AC171" s="30">
        <f>SUMIFS(InterconnectionQueue_bySub!$R$5:$R$322,InterconnectionQueue_bySub!$B$5:$B$322,$D171)</f>
        <v>0</v>
      </c>
      <c r="AD171"/>
    </row>
    <row r="172" spans="1:30" x14ac:dyDescent="0.35">
      <c r="A172" s="23">
        <v>215</v>
      </c>
      <c r="B172">
        <v>210</v>
      </c>
      <c r="C172">
        <v>211</v>
      </c>
      <c r="D172" t="s">
        <v>21</v>
      </c>
      <c r="E172">
        <f>_xlfn.MAXIFS(First_20year_outlook_solar!$C$5:$C$325,First_20year_outlook_solar!$B$5:$B$325,D172)</f>
        <v>230</v>
      </c>
      <c r="F172" t="s">
        <v>400</v>
      </c>
      <c r="G172">
        <v>230</v>
      </c>
      <c r="H172" t="s">
        <v>22</v>
      </c>
      <c r="I172">
        <v>33191.94921875</v>
      </c>
      <c r="J172">
        <v>596.98486328125</v>
      </c>
      <c r="K172">
        <v>1.798583323163244</v>
      </c>
      <c r="L172">
        <v>85.283551897321431</v>
      </c>
      <c r="V172" s="28">
        <f>SUMIFS(First_20year_outlook_solar!$D$5:$D$325,First_20year_outlook_solar!$B$5:$B$325,$D172)</f>
        <v>0</v>
      </c>
      <c r="W172" s="29">
        <v>298.492431640625</v>
      </c>
      <c r="X172" s="29">
        <v>42.641775948660722</v>
      </c>
      <c r="Z172" s="29">
        <f t="shared" si="5"/>
        <v>42.641775948660722</v>
      </c>
      <c r="AC172" s="30">
        <f>SUMIFS(InterconnectionQueue_bySub!$R$5:$R$322,InterconnectionQueue_bySub!$B$5:$B$322,$D172)</f>
        <v>0</v>
      </c>
      <c r="AD172"/>
    </row>
    <row r="173" spans="1:30" x14ac:dyDescent="0.35">
      <c r="A173" s="23">
        <v>122</v>
      </c>
      <c r="B173">
        <v>118</v>
      </c>
      <c r="C173">
        <v>119</v>
      </c>
      <c r="D173" t="s">
        <v>93</v>
      </c>
      <c r="E173">
        <f>_xlfn.MAXIFS(First_20year_outlook_solar!$C$5:$C$325,First_20year_outlook_solar!$B$5:$B$325,D173)</f>
        <v>230</v>
      </c>
      <c r="F173" t="s">
        <v>399</v>
      </c>
      <c r="H173" t="s">
        <v>46</v>
      </c>
      <c r="I173">
        <v>29495.966796875</v>
      </c>
      <c r="J173">
        <v>5359.00927734375</v>
      </c>
      <c r="K173">
        <v>18.168617134161941</v>
      </c>
      <c r="L173">
        <v>765.57275390625</v>
      </c>
      <c r="V173" s="28">
        <f>SUMIFS(First_20year_outlook_solar!$D$5:$D$325,First_20year_outlook_solar!$B$5:$B$325,$D173)</f>
        <v>0</v>
      </c>
      <c r="W173" s="29">
        <v>2679.504638671875</v>
      </c>
      <c r="X173" s="29">
        <v>382.786376953125</v>
      </c>
      <c r="Z173" s="29">
        <f t="shared" si="5"/>
        <v>382.786376953125</v>
      </c>
      <c r="AC173" s="30">
        <f>SUMIFS(InterconnectionQueue_bySub!$R$5:$R$322,InterconnectionQueue_bySub!$B$5:$B$322,$D173)</f>
        <v>0</v>
      </c>
      <c r="AD173"/>
    </row>
    <row r="174" spans="1:30" x14ac:dyDescent="0.35">
      <c r="A174" s="23">
        <v>255</v>
      </c>
      <c r="B174">
        <v>246</v>
      </c>
      <c r="C174">
        <v>247</v>
      </c>
      <c r="D174" t="s">
        <v>177</v>
      </c>
      <c r="E174">
        <f>_xlfn.MAXIFS(First_20year_outlook_solar!$C$5:$C$325,First_20year_outlook_solar!$B$5:$B$325,D174)</f>
        <v>230</v>
      </c>
      <c r="I174">
        <v>14840.59375</v>
      </c>
      <c r="J174">
        <v>133.03584289550781</v>
      </c>
      <c r="K174">
        <v>0.89643207769573108</v>
      </c>
      <c r="L174">
        <v>19.005120413643969</v>
      </c>
      <c r="V174" s="28">
        <f>SUMIFS(First_20year_outlook_solar!$D$5:$D$325,First_20year_outlook_solar!$B$5:$B$325,$D174)</f>
        <v>0</v>
      </c>
      <c r="W174" s="29">
        <v>66.517921447753906</v>
      </c>
      <c r="X174" s="29">
        <v>9.5025602068219861</v>
      </c>
      <c r="Z174" s="29">
        <f t="shared" si="5"/>
        <v>9.5025602068219861</v>
      </c>
      <c r="AC174" s="30">
        <f>SUMIFS(InterconnectionQueue_bySub!$R$5:$R$322,InterconnectionQueue_bySub!$B$5:$B$322,$D174)</f>
        <v>0</v>
      </c>
      <c r="AD174"/>
    </row>
    <row r="175" spans="1:30" x14ac:dyDescent="0.35">
      <c r="A175" s="23">
        <v>3</v>
      </c>
      <c r="B175">
        <v>3</v>
      </c>
      <c r="C175">
        <v>4</v>
      </c>
      <c r="D175" t="s">
        <v>273</v>
      </c>
      <c r="E175">
        <f>_xlfn.MAXIFS(First_20year_outlook_solar!$C$5:$C$325,First_20year_outlook_solar!$B$5:$B$325,D175)</f>
        <v>230</v>
      </c>
      <c r="F175" t="s">
        <v>398</v>
      </c>
      <c r="G175">
        <v>230</v>
      </c>
      <c r="H175" t="s">
        <v>216</v>
      </c>
      <c r="I175">
        <v>260346.265625</v>
      </c>
      <c r="J175">
        <v>20065.95703125</v>
      </c>
      <c r="K175">
        <v>7.7074111215225916</v>
      </c>
      <c r="L175">
        <v>2866.565290178572</v>
      </c>
      <c r="V175" s="28">
        <f>SUMIFS(First_20year_outlook_solar!$D$5:$D$325,First_20year_outlook_solar!$B$5:$B$325,$D175)</f>
        <v>200</v>
      </c>
      <c r="W175" s="29">
        <v>10032.978515625</v>
      </c>
      <c r="X175" s="29">
        <v>1433.282645089286</v>
      </c>
      <c r="Z175" s="29">
        <f t="shared" si="5"/>
        <v>1433.282645089286</v>
      </c>
      <c r="AC175" s="30">
        <f>SUMIFS(InterconnectionQueue_bySub!$R$5:$R$322,InterconnectionQueue_bySub!$B$5:$B$322,$D175)</f>
        <v>0</v>
      </c>
      <c r="AD175" s="31">
        <v>200</v>
      </c>
    </row>
    <row r="176" spans="1:30" x14ac:dyDescent="0.35">
      <c r="A176" s="23">
        <v>256</v>
      </c>
      <c r="B176">
        <v>247</v>
      </c>
      <c r="C176">
        <v>248</v>
      </c>
      <c r="D176" t="s">
        <v>47</v>
      </c>
      <c r="E176">
        <f>_xlfn.MAXIFS(First_20year_outlook_solar!$C$5:$C$325,First_20year_outlook_solar!$B$5:$B$325,D176)</f>
        <v>500</v>
      </c>
      <c r="V176" s="28">
        <f>SUMIFS(First_20year_outlook_solar!$D$5:$D$325,First_20year_outlook_solar!$B$5:$B$325,$D176)</f>
        <v>0</v>
      </c>
      <c r="Z176" s="29">
        <f t="shared" si="5"/>
        <v>0</v>
      </c>
      <c r="AC176" s="30">
        <f>SUMIFS(InterconnectionQueue_bySub!$R$5:$R$322,InterconnectionQueue_bySub!$B$5:$B$322,$D176)</f>
        <v>0</v>
      </c>
      <c r="AD176"/>
    </row>
    <row r="177" spans="1:31" x14ac:dyDescent="0.35">
      <c r="A177" s="23">
        <v>176</v>
      </c>
      <c r="B177">
        <v>171</v>
      </c>
      <c r="C177">
        <v>172</v>
      </c>
      <c r="D177" t="s">
        <v>38</v>
      </c>
      <c r="E177">
        <f>_xlfn.MAXIFS(First_20year_outlook_solar!$C$5:$C$325,First_20year_outlook_solar!$B$5:$B$325,D177)</f>
        <v>230</v>
      </c>
      <c r="F177" t="s">
        <v>400</v>
      </c>
      <c r="G177">
        <v>230</v>
      </c>
      <c r="H177" t="s">
        <v>22</v>
      </c>
      <c r="I177">
        <v>28425.703125</v>
      </c>
      <c r="J177">
        <v>3036.783935546875</v>
      </c>
      <c r="K177">
        <v>10.68323243295983</v>
      </c>
      <c r="L177">
        <v>433.82627650669639</v>
      </c>
      <c r="V177" s="28">
        <f>SUMIFS(First_20year_outlook_solar!$D$5:$D$325,First_20year_outlook_solar!$B$5:$B$325,$D177)</f>
        <v>0</v>
      </c>
      <c r="W177" s="29">
        <v>1518.391967773438</v>
      </c>
      <c r="X177" s="29">
        <v>216.91313825334819</v>
      </c>
      <c r="Z177" s="29">
        <f t="shared" si="5"/>
        <v>216.91313825334819</v>
      </c>
      <c r="AC177" s="30">
        <f>SUMIFS(InterconnectionQueue_bySub!$R$5:$R$322,InterconnectionQueue_bySub!$B$5:$B$322,$D177)</f>
        <v>0</v>
      </c>
      <c r="AD177"/>
    </row>
    <row r="178" spans="1:31" x14ac:dyDescent="0.35">
      <c r="A178" s="23">
        <v>26</v>
      </c>
      <c r="B178">
        <v>26</v>
      </c>
      <c r="C178">
        <v>27</v>
      </c>
      <c r="D178" t="s">
        <v>197</v>
      </c>
      <c r="E178">
        <f>_xlfn.MAXIFS(First_20year_outlook_solar!$C$5:$C$325,First_20year_outlook_solar!$B$5:$B$325,D178)</f>
        <v>230</v>
      </c>
      <c r="F178" t="s">
        <v>398</v>
      </c>
      <c r="G178">
        <v>230</v>
      </c>
      <c r="H178" t="s">
        <v>111</v>
      </c>
      <c r="I178">
        <v>362628.65625</v>
      </c>
      <c r="J178">
        <v>95280.171875</v>
      </c>
      <c r="K178">
        <v>26.274860034589452</v>
      </c>
      <c r="L178">
        <v>13611.453125</v>
      </c>
      <c r="M178" t="s">
        <v>197</v>
      </c>
      <c r="N178">
        <v>230</v>
      </c>
      <c r="P178" t="s">
        <v>26</v>
      </c>
      <c r="Q178" s="29">
        <v>367</v>
      </c>
      <c r="R178">
        <v>0</v>
      </c>
      <c r="S178">
        <v>0</v>
      </c>
      <c r="T178">
        <v>367</v>
      </c>
      <c r="U178">
        <v>2569</v>
      </c>
      <c r="V178" s="28">
        <f>SUMIFS(First_20year_outlook_solar!$D$5:$D$325,First_20year_outlook_solar!$B$5:$B$325,$D178)</f>
        <v>1800</v>
      </c>
      <c r="W178" s="29">
        <v>47640.0859375</v>
      </c>
      <c r="X178" s="29">
        <v>6805.7265625</v>
      </c>
      <c r="Y178" s="29">
        <v>45071.0859375</v>
      </c>
      <c r="Z178" s="29">
        <f t="shared" si="5"/>
        <v>6438.7265625</v>
      </c>
      <c r="AA178" s="29">
        <v>92711.171875</v>
      </c>
      <c r="AB178" s="29">
        <v>13244.453125</v>
      </c>
      <c r="AC178" s="30">
        <f>SUMIFS(InterconnectionQueue_bySub!$R$5:$R$322,InterconnectionQueue_bySub!$B$5:$B$322,$D178)</f>
        <v>0</v>
      </c>
      <c r="AD178" s="32">
        <v>900</v>
      </c>
      <c r="AE178" s="29">
        <v>500</v>
      </c>
    </row>
    <row r="179" spans="1:31" x14ac:dyDescent="0.35">
      <c r="A179" s="23">
        <v>86</v>
      </c>
      <c r="B179">
        <v>83</v>
      </c>
      <c r="C179">
        <v>84</v>
      </c>
      <c r="D179" t="s">
        <v>104</v>
      </c>
      <c r="E179">
        <f>_xlfn.MAXIFS(First_20year_outlook_solar!$C$5:$C$325,First_20year_outlook_solar!$B$5:$B$325,D179)</f>
        <v>230</v>
      </c>
      <c r="F179" t="s">
        <v>399</v>
      </c>
      <c r="H179" t="s">
        <v>46</v>
      </c>
      <c r="I179">
        <v>130973.9609375</v>
      </c>
      <c r="J179">
        <v>17453.93359375</v>
      </c>
      <c r="K179">
        <v>13.32626231108557</v>
      </c>
      <c r="L179">
        <v>2493.419084821428</v>
      </c>
      <c r="V179" s="28">
        <f>SUMIFS(First_20year_outlook_solar!$D$5:$D$325,First_20year_outlook_solar!$B$5:$B$325,$D179)</f>
        <v>0</v>
      </c>
      <c r="W179" s="29">
        <v>8726.966796875</v>
      </c>
      <c r="X179" s="29">
        <v>1246.709542410714</v>
      </c>
      <c r="Z179" s="29">
        <f t="shared" si="5"/>
        <v>1246.709542410714</v>
      </c>
      <c r="AC179" s="30">
        <f>SUMIFS(InterconnectionQueue_bySub!$R$5:$R$322,InterconnectionQueue_bySub!$B$5:$B$322,$D179)</f>
        <v>0</v>
      </c>
      <c r="AD179"/>
    </row>
    <row r="180" spans="1:31" x14ac:dyDescent="0.35">
      <c r="A180" s="23">
        <v>63</v>
      </c>
      <c r="B180">
        <v>60</v>
      </c>
      <c r="C180">
        <v>61</v>
      </c>
      <c r="D180" t="s">
        <v>119</v>
      </c>
      <c r="E180">
        <f>_xlfn.MAXIFS(First_20year_outlook_solar!$C$5:$C$325,First_20year_outlook_solar!$B$5:$B$325,D180)</f>
        <v>230</v>
      </c>
      <c r="F180" t="s">
        <v>399</v>
      </c>
      <c r="H180" t="s">
        <v>113</v>
      </c>
      <c r="I180">
        <v>181144.34375</v>
      </c>
      <c r="J180">
        <v>3478.795654296875</v>
      </c>
      <c r="K180">
        <v>1.920455026240296</v>
      </c>
      <c r="L180">
        <v>496.97080775669639</v>
      </c>
      <c r="M180" t="s">
        <v>119</v>
      </c>
      <c r="N180">
        <v>230</v>
      </c>
      <c r="P180" t="s">
        <v>26</v>
      </c>
      <c r="Q180" s="29">
        <v>106.875</v>
      </c>
      <c r="R180">
        <v>0</v>
      </c>
      <c r="S180">
        <v>0</v>
      </c>
      <c r="T180">
        <v>106.875</v>
      </c>
      <c r="U180">
        <v>748.125</v>
      </c>
      <c r="V180" s="28">
        <f>SUMIFS(First_20year_outlook_solar!$D$5:$D$325,First_20year_outlook_solar!$B$5:$B$325,$D180)</f>
        <v>0</v>
      </c>
      <c r="W180" s="29">
        <v>1739.397827148438</v>
      </c>
      <c r="X180" s="29">
        <v>248.48540387834819</v>
      </c>
      <c r="Y180" s="29">
        <v>991.2728271484375</v>
      </c>
      <c r="Z180" s="29">
        <f t="shared" si="5"/>
        <v>141.61040387834819</v>
      </c>
      <c r="AA180" s="29">
        <v>2730.670654296875</v>
      </c>
      <c r="AB180" s="29">
        <v>390.09580775669639</v>
      </c>
      <c r="AC180" s="30">
        <f>SUMIFS(InterconnectionQueue_bySub!$R$5:$R$322,InterconnectionQueue_bySub!$B$5:$B$322,$D180)</f>
        <v>105.2</v>
      </c>
      <c r="AD180"/>
    </row>
    <row r="181" spans="1:31" x14ac:dyDescent="0.35">
      <c r="A181" s="23">
        <v>153</v>
      </c>
      <c r="B181">
        <v>148</v>
      </c>
      <c r="C181">
        <v>149</v>
      </c>
      <c r="D181" t="s">
        <v>249</v>
      </c>
      <c r="E181">
        <f>_xlfn.MAXIFS(First_20year_outlook_solar!$C$5:$C$325,First_20year_outlook_solar!$B$5:$B$325,D181)</f>
        <v>230</v>
      </c>
      <c r="F181" t="s">
        <v>398</v>
      </c>
      <c r="G181">
        <v>230</v>
      </c>
      <c r="H181" t="s">
        <v>216</v>
      </c>
      <c r="I181">
        <v>230845.390625</v>
      </c>
      <c r="J181">
        <v>37476.47265625</v>
      </c>
      <c r="K181">
        <v>16.234447027417229</v>
      </c>
      <c r="L181">
        <v>5353.7818080357147</v>
      </c>
      <c r="V181" s="28">
        <f>SUMIFS(First_20year_outlook_solar!$D$5:$D$325,First_20year_outlook_solar!$B$5:$B$325,$D181)</f>
        <v>0</v>
      </c>
      <c r="W181" s="29">
        <v>18738.236328125</v>
      </c>
      <c r="X181" s="29">
        <v>2676.8909040178569</v>
      </c>
      <c r="Z181" s="29">
        <f t="shared" si="5"/>
        <v>2676.8909040178569</v>
      </c>
      <c r="AC181" s="30">
        <f>SUMIFS(InterconnectionQueue_bySub!$R$5:$R$322,InterconnectionQueue_bySub!$B$5:$B$322,$D181)</f>
        <v>0</v>
      </c>
      <c r="AD181"/>
    </row>
    <row r="182" spans="1:31" x14ac:dyDescent="0.35">
      <c r="A182" s="23">
        <v>160</v>
      </c>
      <c r="B182">
        <v>155</v>
      </c>
      <c r="C182">
        <v>156</v>
      </c>
      <c r="D182" t="s">
        <v>268</v>
      </c>
      <c r="E182">
        <f>_xlfn.MAXIFS(First_20year_outlook_solar!$C$5:$C$325,First_20year_outlook_solar!$B$5:$B$325,D182)</f>
        <v>115</v>
      </c>
      <c r="F182" t="s">
        <v>398</v>
      </c>
      <c r="G182">
        <v>115</v>
      </c>
      <c r="H182" t="s">
        <v>216</v>
      </c>
      <c r="I182">
        <v>309614.46875</v>
      </c>
      <c r="J182">
        <v>28809.4453125</v>
      </c>
      <c r="K182">
        <v>9.3049415386857621</v>
      </c>
      <c r="L182">
        <v>4115.6350446428569</v>
      </c>
      <c r="V182" s="28">
        <f>SUMIFS(First_20year_outlook_solar!$D$5:$D$325,First_20year_outlook_solar!$B$5:$B$325,$D182)</f>
        <v>0</v>
      </c>
      <c r="W182" s="29">
        <v>14404.72265625</v>
      </c>
      <c r="X182" s="29">
        <v>2057.817522321428</v>
      </c>
      <c r="Z182" s="29">
        <f t="shared" si="5"/>
        <v>2057.817522321428</v>
      </c>
      <c r="AC182" s="30">
        <f>SUMIFS(InterconnectionQueue_bySub!$R$5:$R$322,InterconnectionQueue_bySub!$B$5:$B$322,$D182)</f>
        <v>0</v>
      </c>
      <c r="AD182"/>
    </row>
    <row r="183" spans="1:31" x14ac:dyDescent="0.35">
      <c r="A183" s="23">
        <v>133</v>
      </c>
      <c r="B183">
        <v>129</v>
      </c>
      <c r="C183">
        <v>130</v>
      </c>
      <c r="D183" t="s">
        <v>36</v>
      </c>
      <c r="E183">
        <f>_xlfn.MAXIFS(First_20year_outlook_solar!$C$5:$C$325,First_20year_outlook_solar!$B$5:$B$325,D183)</f>
        <v>230</v>
      </c>
      <c r="F183" t="s">
        <v>400</v>
      </c>
      <c r="G183">
        <v>230</v>
      </c>
      <c r="H183" t="s">
        <v>22</v>
      </c>
      <c r="I183">
        <v>12267.6982421875</v>
      </c>
      <c r="J183">
        <v>2100.719970703125</v>
      </c>
      <c r="K183">
        <v>17.12399448723755</v>
      </c>
      <c r="L183">
        <v>300.10285295758928</v>
      </c>
      <c r="V183" s="28">
        <f>SUMIFS(First_20year_outlook_solar!$D$5:$D$325,First_20year_outlook_solar!$B$5:$B$325,$D183)</f>
        <v>0</v>
      </c>
      <c r="W183" s="29">
        <v>1050.359985351562</v>
      </c>
      <c r="X183" s="29">
        <v>150.05142647879461</v>
      </c>
      <c r="Z183" s="29">
        <f t="shared" si="5"/>
        <v>150.05142647879461</v>
      </c>
      <c r="AC183" s="30">
        <f>SUMIFS(InterconnectionQueue_bySub!$R$5:$R$322,InterconnectionQueue_bySub!$B$5:$B$322,$D183)</f>
        <v>0</v>
      </c>
      <c r="AD183"/>
    </row>
    <row r="184" spans="1:31" x14ac:dyDescent="0.35">
      <c r="A184" s="23">
        <v>168</v>
      </c>
      <c r="B184">
        <v>163</v>
      </c>
      <c r="C184">
        <v>164</v>
      </c>
      <c r="D184" t="s">
        <v>232</v>
      </c>
      <c r="E184">
        <f>_xlfn.MAXIFS(First_20year_outlook_solar!$C$5:$C$325,First_20year_outlook_solar!$B$5:$B$325,D184)</f>
        <v>115</v>
      </c>
      <c r="F184" t="s">
        <v>398</v>
      </c>
      <c r="G184">
        <v>115</v>
      </c>
      <c r="H184" t="s">
        <v>216</v>
      </c>
      <c r="I184">
        <v>201482.25</v>
      </c>
      <c r="J184">
        <v>8698.015625</v>
      </c>
      <c r="K184">
        <v>4.3170133473296044</v>
      </c>
      <c r="L184">
        <v>1242.573660714286</v>
      </c>
      <c r="V184" s="28">
        <f>SUMIFS(First_20year_outlook_solar!$D$5:$D$325,First_20year_outlook_solar!$B$5:$B$325,$D184)</f>
        <v>0</v>
      </c>
      <c r="W184" s="29">
        <v>4349.0078125</v>
      </c>
      <c r="X184" s="29">
        <v>621.28683035714289</v>
      </c>
      <c r="Z184" s="29">
        <f t="shared" si="5"/>
        <v>621.28683035714289</v>
      </c>
      <c r="AC184" s="30">
        <f>SUMIFS(InterconnectionQueue_bySub!$R$5:$R$322,InterconnectionQueue_bySub!$B$5:$B$322,$D184)</f>
        <v>0</v>
      </c>
      <c r="AD184"/>
    </row>
    <row r="185" spans="1:31" x14ac:dyDescent="0.35">
      <c r="A185" s="23">
        <v>123</v>
      </c>
      <c r="B185">
        <v>119</v>
      </c>
      <c r="C185">
        <v>120</v>
      </c>
      <c r="D185" t="s">
        <v>115</v>
      </c>
      <c r="E185">
        <f>_xlfn.MAXIFS(First_20year_outlook_solar!$C$5:$C$325,First_20year_outlook_solar!$B$5:$B$325,D185)</f>
        <v>230</v>
      </c>
      <c r="F185" t="s">
        <v>399</v>
      </c>
      <c r="H185" t="s">
        <v>102</v>
      </c>
      <c r="I185">
        <v>38823.01953125</v>
      </c>
      <c r="J185">
        <v>13100.466796875</v>
      </c>
      <c r="K185">
        <v>33.744069768529933</v>
      </c>
      <c r="L185">
        <v>1871.4952566964289</v>
      </c>
      <c r="M185" t="s">
        <v>115</v>
      </c>
      <c r="N185">
        <v>230</v>
      </c>
      <c r="P185" t="s">
        <v>26</v>
      </c>
      <c r="Q185" s="29">
        <v>300</v>
      </c>
      <c r="R185">
        <v>0</v>
      </c>
      <c r="S185">
        <v>0</v>
      </c>
      <c r="T185">
        <v>300</v>
      </c>
      <c r="U185">
        <v>2100</v>
      </c>
      <c r="V185" s="28">
        <f>SUMIFS(First_20year_outlook_solar!$D$5:$D$325,First_20year_outlook_solar!$B$5:$B$325,$D185)</f>
        <v>200</v>
      </c>
      <c r="W185" s="29">
        <v>6550.2333984375</v>
      </c>
      <c r="X185" s="29">
        <v>935.74762834821433</v>
      </c>
      <c r="Y185" s="29">
        <v>4450.2333984375</v>
      </c>
      <c r="Z185" s="29">
        <f t="shared" si="5"/>
        <v>635.74762834821433</v>
      </c>
      <c r="AA185" s="29">
        <v>11000.466796875</v>
      </c>
      <c r="AB185" s="29">
        <v>1571.4952566964289</v>
      </c>
      <c r="AC185" s="30">
        <f>SUMIFS(InterconnectionQueue_bySub!$R$5:$R$322,InterconnectionQueue_bySub!$B$5:$B$322,$D185)</f>
        <v>300</v>
      </c>
      <c r="AD185"/>
    </row>
    <row r="186" spans="1:31" x14ac:dyDescent="0.35">
      <c r="A186" s="23">
        <v>197</v>
      </c>
      <c r="B186">
        <v>192</v>
      </c>
      <c r="C186">
        <v>193</v>
      </c>
      <c r="D186" t="s">
        <v>285</v>
      </c>
      <c r="E186">
        <f>_xlfn.MAXIFS(First_20year_outlook_solar!$C$5:$C$325,First_20year_outlook_solar!$B$5:$B$325,D186)</f>
        <v>230</v>
      </c>
      <c r="F186" t="s">
        <v>398</v>
      </c>
      <c r="G186">
        <v>230</v>
      </c>
      <c r="H186" t="s">
        <v>216</v>
      </c>
      <c r="I186">
        <v>284734.25</v>
      </c>
      <c r="J186">
        <v>57899.48828125</v>
      </c>
      <c r="K186">
        <v>20.334571018853541</v>
      </c>
      <c r="L186">
        <v>8271.35546875</v>
      </c>
      <c r="V186" s="28">
        <f>SUMIFS(First_20year_outlook_solar!$D$5:$D$325,First_20year_outlook_solar!$B$5:$B$325,$D186)</f>
        <v>0</v>
      </c>
      <c r="W186" s="29">
        <v>28949.744140625</v>
      </c>
      <c r="X186" s="29">
        <v>4135.677734375</v>
      </c>
      <c r="Z186" s="29">
        <f t="shared" si="5"/>
        <v>4135.677734375</v>
      </c>
      <c r="AC186" s="30">
        <f>SUMIFS(InterconnectionQueue_bySub!$R$5:$R$322,InterconnectionQueue_bySub!$B$5:$B$322,$D186)</f>
        <v>0</v>
      </c>
      <c r="AD186"/>
    </row>
    <row r="187" spans="1:31" x14ac:dyDescent="0.35">
      <c r="A187" s="23">
        <v>11</v>
      </c>
      <c r="B187">
        <v>11</v>
      </c>
      <c r="C187">
        <v>12</v>
      </c>
      <c r="D187" t="s">
        <v>241</v>
      </c>
      <c r="E187">
        <f>_xlfn.MAXIFS(First_20year_outlook_solar!$C$5:$C$325,First_20year_outlook_solar!$B$5:$B$325,D187)</f>
        <v>230</v>
      </c>
      <c r="F187" t="s">
        <v>398</v>
      </c>
      <c r="G187">
        <v>230</v>
      </c>
      <c r="H187" t="s">
        <v>216</v>
      </c>
      <c r="I187">
        <v>123207.2109375</v>
      </c>
      <c r="J187">
        <v>36935.80078125</v>
      </c>
      <c r="K187">
        <v>29.978603119249751</v>
      </c>
      <c r="L187">
        <v>5276.54296875</v>
      </c>
      <c r="V187" s="28">
        <f>SUMIFS(First_20year_outlook_solar!$D$5:$D$325,First_20year_outlook_solar!$B$5:$B$325,$D187)</f>
        <v>0</v>
      </c>
      <c r="W187" s="29">
        <v>18467.900390625</v>
      </c>
      <c r="X187" s="29">
        <v>2638.271484375</v>
      </c>
      <c r="Z187" s="29">
        <f t="shared" si="5"/>
        <v>2638.271484375</v>
      </c>
      <c r="AC187" s="30">
        <f>SUMIFS(InterconnectionQueue_bySub!$R$5:$R$322,InterconnectionQueue_bySub!$B$5:$B$322,$D187)</f>
        <v>0</v>
      </c>
      <c r="AD187"/>
    </row>
    <row r="188" spans="1:31" x14ac:dyDescent="0.35">
      <c r="A188" s="23">
        <v>14</v>
      </c>
      <c r="B188">
        <v>14</v>
      </c>
      <c r="C188">
        <v>15</v>
      </c>
      <c r="D188" t="s">
        <v>257</v>
      </c>
      <c r="E188">
        <f>_xlfn.MAXIFS(First_20year_outlook_solar!$C$5:$C$325,First_20year_outlook_solar!$B$5:$B$325,D188)</f>
        <v>115</v>
      </c>
      <c r="F188" t="s">
        <v>398</v>
      </c>
      <c r="G188">
        <v>115</v>
      </c>
      <c r="H188" t="s">
        <v>216</v>
      </c>
      <c r="I188">
        <v>238701.53125</v>
      </c>
      <c r="J188">
        <v>14602.09375</v>
      </c>
      <c r="K188">
        <v>6.1173020858030211</v>
      </c>
      <c r="L188">
        <v>2086.0133928571431</v>
      </c>
      <c r="V188" s="28">
        <f>SUMIFS(First_20year_outlook_solar!$D$5:$D$325,First_20year_outlook_solar!$B$5:$B$325,$D188)</f>
        <v>0</v>
      </c>
      <c r="W188" s="29">
        <v>7301.046875</v>
      </c>
      <c r="X188" s="29">
        <v>1043.0066964285711</v>
      </c>
      <c r="Z188" s="29">
        <f t="shared" si="5"/>
        <v>1043.0066964285711</v>
      </c>
      <c r="AC188" s="30">
        <f>SUMIFS(InterconnectionQueue_bySub!$R$5:$R$322,InterconnectionQueue_bySub!$B$5:$B$322,$D188)</f>
        <v>0</v>
      </c>
      <c r="AD188"/>
    </row>
    <row r="189" spans="1:31" x14ac:dyDescent="0.35">
      <c r="A189" s="23">
        <v>110</v>
      </c>
      <c r="B189">
        <v>107</v>
      </c>
      <c r="C189">
        <v>108</v>
      </c>
      <c r="D189" t="s">
        <v>261</v>
      </c>
      <c r="E189">
        <f>_xlfn.MAXIFS(First_20year_outlook_solar!$C$5:$C$325,First_20year_outlook_solar!$B$5:$B$325,D189)</f>
        <v>115</v>
      </c>
      <c r="F189" t="s">
        <v>398</v>
      </c>
      <c r="H189" t="s">
        <v>216</v>
      </c>
      <c r="I189">
        <v>183884.390625</v>
      </c>
      <c r="J189">
        <v>41208.26171875</v>
      </c>
      <c r="K189">
        <v>22.409874801601308</v>
      </c>
      <c r="L189">
        <v>5886.89453125</v>
      </c>
      <c r="V189" s="28">
        <f>SUMIFS(First_20year_outlook_solar!$D$5:$D$325,First_20year_outlook_solar!$B$5:$B$325,$D189)</f>
        <v>0</v>
      </c>
      <c r="W189" s="29">
        <v>20604.130859375</v>
      </c>
      <c r="X189" s="29">
        <v>2943.447265625</v>
      </c>
      <c r="Z189" s="29">
        <f t="shared" si="5"/>
        <v>2943.447265625</v>
      </c>
      <c r="AC189" s="30">
        <f>SUMIFS(InterconnectionQueue_bySub!$R$5:$R$322,InterconnectionQueue_bySub!$B$5:$B$322,$D189)</f>
        <v>0</v>
      </c>
      <c r="AD189"/>
    </row>
    <row r="190" spans="1:31" x14ac:dyDescent="0.35">
      <c r="A190" s="23">
        <v>193</v>
      </c>
      <c r="B190">
        <v>188</v>
      </c>
      <c r="C190">
        <v>189</v>
      </c>
      <c r="D190" t="s">
        <v>158</v>
      </c>
      <c r="E190">
        <f>_xlfn.MAXIFS(First_20year_outlook_solar!$C$5:$C$325,First_20year_outlook_solar!$B$5:$B$325,D190)</f>
        <v>115</v>
      </c>
      <c r="F190" t="s">
        <v>398</v>
      </c>
      <c r="G190">
        <v>115</v>
      </c>
      <c r="H190" t="s">
        <v>111</v>
      </c>
      <c r="I190">
        <v>331821.4375</v>
      </c>
      <c r="J190">
        <v>50965.12109375</v>
      </c>
      <c r="K190">
        <v>15.35920086349153</v>
      </c>
      <c r="L190">
        <v>7280.7315848214284</v>
      </c>
      <c r="V190" s="28">
        <f>SUMIFS(First_20year_outlook_solar!$D$5:$D$325,First_20year_outlook_solar!$B$5:$B$325,$D190)</f>
        <v>0</v>
      </c>
      <c r="W190" s="29">
        <v>25482.560546875</v>
      </c>
      <c r="X190" s="29">
        <v>3640.3657924107142</v>
      </c>
      <c r="Z190" s="29">
        <f t="shared" si="5"/>
        <v>3640.3657924107142</v>
      </c>
      <c r="AC190" s="30">
        <f>SUMIFS(InterconnectionQueue_bySub!$R$5:$R$322,InterconnectionQueue_bySub!$B$5:$B$322,$D190)</f>
        <v>0</v>
      </c>
      <c r="AD190"/>
    </row>
    <row r="191" spans="1:31" x14ac:dyDescent="0.35">
      <c r="A191" s="23">
        <v>257</v>
      </c>
      <c r="B191">
        <v>248</v>
      </c>
      <c r="C191">
        <v>249</v>
      </c>
      <c r="D191" t="s">
        <v>161</v>
      </c>
      <c r="E191">
        <f>_xlfn.MAXIFS(First_20year_outlook_solar!$C$5:$C$325,First_20year_outlook_solar!$B$5:$B$325,D191)</f>
        <v>230</v>
      </c>
      <c r="I191">
        <v>932.7747802734375</v>
      </c>
      <c r="J191">
        <v>8.0224170684814453</v>
      </c>
      <c r="K191">
        <v>0.86005938819762262</v>
      </c>
      <c r="L191">
        <v>1.146059581211635</v>
      </c>
      <c r="V191" s="28">
        <f>SUMIFS(First_20year_outlook_solar!$D$5:$D$325,First_20year_outlook_solar!$B$5:$B$325,$D191)</f>
        <v>0</v>
      </c>
      <c r="W191" s="29">
        <v>4.0112085342407227</v>
      </c>
      <c r="X191" s="29">
        <v>0.57302979060581749</v>
      </c>
      <c r="Z191" s="29">
        <f t="shared" si="5"/>
        <v>0.57302979060581749</v>
      </c>
      <c r="AC191" s="30">
        <f>SUMIFS(InterconnectionQueue_bySub!$R$5:$R$322,InterconnectionQueue_bySub!$B$5:$B$322,$D191)</f>
        <v>0</v>
      </c>
      <c r="AD191"/>
    </row>
    <row r="192" spans="1:31" x14ac:dyDescent="0.35">
      <c r="A192" s="23">
        <v>172</v>
      </c>
      <c r="B192">
        <v>167</v>
      </c>
      <c r="C192">
        <v>168</v>
      </c>
      <c r="D192" t="s">
        <v>253</v>
      </c>
      <c r="E192">
        <f>_xlfn.MAXIFS(First_20year_outlook_solar!$C$5:$C$325,First_20year_outlook_solar!$B$5:$B$325,D192)</f>
        <v>115</v>
      </c>
      <c r="F192" t="s">
        <v>398</v>
      </c>
      <c r="G192">
        <v>115</v>
      </c>
      <c r="H192" t="s">
        <v>216</v>
      </c>
      <c r="I192">
        <v>252822.21875</v>
      </c>
      <c r="J192">
        <v>22463.84375</v>
      </c>
      <c r="K192">
        <v>8.8852332129135707</v>
      </c>
      <c r="L192">
        <v>3209.1205357142858</v>
      </c>
      <c r="M192" t="s">
        <v>253</v>
      </c>
      <c r="N192">
        <v>115</v>
      </c>
      <c r="P192" t="s">
        <v>26</v>
      </c>
      <c r="Q192" s="29">
        <v>3</v>
      </c>
      <c r="R192">
        <v>3</v>
      </c>
      <c r="S192">
        <v>0</v>
      </c>
      <c r="T192">
        <v>0</v>
      </c>
      <c r="U192">
        <v>21</v>
      </c>
      <c r="V192" s="28">
        <f>SUMIFS(First_20year_outlook_solar!$D$5:$D$325,First_20year_outlook_solar!$B$5:$B$325,$D192)</f>
        <v>0</v>
      </c>
      <c r="W192" s="29">
        <v>11231.921875</v>
      </c>
      <c r="X192" s="29">
        <v>1604.5602678571429</v>
      </c>
      <c r="Y192" s="29">
        <v>11210.921875</v>
      </c>
      <c r="Z192" s="29">
        <f t="shared" si="5"/>
        <v>1601.5602678571429</v>
      </c>
      <c r="AA192" s="29">
        <v>22442.84375</v>
      </c>
      <c r="AB192" s="29">
        <v>3206.1205357142858</v>
      </c>
      <c r="AC192" s="30">
        <f>SUMIFS(InterconnectionQueue_bySub!$R$5:$R$322,InterconnectionQueue_bySub!$B$5:$B$322,$D192)</f>
        <v>0</v>
      </c>
      <c r="AD192"/>
    </row>
    <row r="193" spans="1:31" x14ac:dyDescent="0.35">
      <c r="A193" s="23">
        <v>266</v>
      </c>
      <c r="B193">
        <v>257</v>
      </c>
      <c r="C193">
        <v>258</v>
      </c>
      <c r="D193" t="s">
        <v>212</v>
      </c>
      <c r="E193">
        <f>_xlfn.MAXIFS(First_20year_outlook_solar!$C$5:$C$325,First_20year_outlook_solar!$B$5:$B$325,D193)</f>
        <v>230</v>
      </c>
      <c r="F193" t="s">
        <v>398</v>
      </c>
      <c r="H193" t="s">
        <v>111</v>
      </c>
      <c r="I193">
        <v>228306.46875</v>
      </c>
      <c r="J193">
        <v>25169.634765625</v>
      </c>
      <c r="K193">
        <v>11.02449479571524</v>
      </c>
      <c r="L193">
        <v>3595.662109375</v>
      </c>
      <c r="V193" s="28">
        <f>SUMIFS(First_20year_outlook_solar!$D$5:$D$325,First_20year_outlook_solar!$B$5:$B$325,$D193)</f>
        <v>0</v>
      </c>
      <c r="W193" s="29">
        <v>12584.8173828125</v>
      </c>
      <c r="X193" s="29">
        <v>1797.8310546875</v>
      </c>
      <c r="Z193" s="29">
        <f t="shared" si="5"/>
        <v>1797.8310546875</v>
      </c>
      <c r="AC193" s="30">
        <f>SUMIFS(InterconnectionQueue_bySub!$R$5:$R$322,InterconnectionQueue_bySub!$B$5:$B$322,$D193)</f>
        <v>0</v>
      </c>
      <c r="AD193"/>
    </row>
    <row r="194" spans="1:31" x14ac:dyDescent="0.35">
      <c r="A194" s="23">
        <v>183</v>
      </c>
      <c r="B194">
        <v>178</v>
      </c>
      <c r="C194">
        <v>179</v>
      </c>
      <c r="D194" t="s">
        <v>90</v>
      </c>
      <c r="E194">
        <f>_xlfn.MAXIFS(First_20year_outlook_solar!$C$5:$C$325,First_20year_outlook_solar!$B$5:$B$325,D194)</f>
        <v>500</v>
      </c>
      <c r="F194" t="s">
        <v>399</v>
      </c>
      <c r="G194">
        <v>500</v>
      </c>
      <c r="H194" t="s">
        <v>46</v>
      </c>
      <c r="I194">
        <v>25675.173828125</v>
      </c>
      <c r="J194">
        <v>4167.75537109375</v>
      </c>
      <c r="K194">
        <v>16.232627669801101</v>
      </c>
      <c r="L194">
        <v>595.39362444196433</v>
      </c>
      <c r="V194" s="28">
        <f>SUMIFS(First_20year_outlook_solar!$D$5:$D$325,First_20year_outlook_solar!$B$5:$B$325,$D194)</f>
        <v>0</v>
      </c>
      <c r="W194" s="29">
        <v>2083.877685546875</v>
      </c>
      <c r="X194" s="29">
        <v>297.69681222098222</v>
      </c>
      <c r="Z194" s="29">
        <f t="shared" si="5"/>
        <v>297.69681222098222</v>
      </c>
      <c r="AC194" s="30">
        <f>SUMIFS(InterconnectionQueue_bySub!$R$5:$R$322,InterconnectionQueue_bySub!$B$5:$B$322,$D194)</f>
        <v>0</v>
      </c>
      <c r="AD194"/>
    </row>
    <row r="195" spans="1:31" x14ac:dyDescent="0.35">
      <c r="A195" s="23">
        <v>64</v>
      </c>
      <c r="B195">
        <v>61</v>
      </c>
      <c r="C195">
        <v>62</v>
      </c>
      <c r="D195" t="s">
        <v>139</v>
      </c>
      <c r="E195">
        <f>_xlfn.MAXIFS(First_20year_outlook_solar!$C$5:$C$325,First_20year_outlook_solar!$B$5:$B$325,D195)</f>
        <v>115</v>
      </c>
      <c r="F195" t="s">
        <v>399</v>
      </c>
      <c r="H195" t="s">
        <v>102</v>
      </c>
      <c r="I195">
        <v>50125.7421875</v>
      </c>
      <c r="J195">
        <v>7902.74169921875</v>
      </c>
      <c r="K195">
        <v>15.76583478735898</v>
      </c>
      <c r="L195">
        <v>1128.9630998883929</v>
      </c>
      <c r="V195" s="28">
        <f>SUMIFS(First_20year_outlook_solar!$D$5:$D$325,First_20year_outlook_solar!$B$5:$B$325,$D195)</f>
        <v>0</v>
      </c>
      <c r="W195" s="29">
        <v>3951.370849609375</v>
      </c>
      <c r="X195" s="29">
        <v>564.48154994419644</v>
      </c>
      <c r="Z195" s="29">
        <f t="shared" ref="Z195:Z226" si="6">X195-Q195</f>
        <v>564.48154994419644</v>
      </c>
      <c r="AC195" s="30">
        <f>SUMIFS(InterconnectionQueue_bySub!$R$5:$R$322,InterconnectionQueue_bySub!$B$5:$B$322,$D195)</f>
        <v>0</v>
      </c>
      <c r="AD195"/>
    </row>
    <row r="196" spans="1:31" x14ac:dyDescent="0.35">
      <c r="A196" s="23">
        <v>163</v>
      </c>
      <c r="B196">
        <v>158</v>
      </c>
      <c r="C196">
        <v>159</v>
      </c>
      <c r="D196" t="s">
        <v>182</v>
      </c>
      <c r="E196">
        <f>_xlfn.MAXIFS(First_20year_outlook_solar!$C$5:$C$325,First_20year_outlook_solar!$B$5:$B$325,D196)</f>
        <v>230</v>
      </c>
      <c r="F196" t="s">
        <v>399</v>
      </c>
      <c r="H196" t="s">
        <v>113</v>
      </c>
      <c r="I196">
        <v>326149.9375</v>
      </c>
      <c r="J196">
        <v>83910.8046875</v>
      </c>
      <c r="K196">
        <v>25.727677684285929</v>
      </c>
      <c r="L196">
        <v>11987.2578125</v>
      </c>
      <c r="M196" t="s">
        <v>182</v>
      </c>
      <c r="N196">
        <v>230</v>
      </c>
      <c r="P196" t="s">
        <v>26</v>
      </c>
      <c r="Q196" s="29">
        <v>200</v>
      </c>
      <c r="R196">
        <v>0</v>
      </c>
      <c r="S196">
        <v>0</v>
      </c>
      <c r="T196">
        <v>200</v>
      </c>
      <c r="U196">
        <v>1400</v>
      </c>
      <c r="V196" s="28">
        <f>SUMIFS(First_20year_outlook_solar!$D$5:$D$325,First_20year_outlook_solar!$B$5:$B$325,$D196)</f>
        <v>0</v>
      </c>
      <c r="W196" s="29">
        <v>41955.40234375</v>
      </c>
      <c r="X196" s="29">
        <v>5993.62890625</v>
      </c>
      <c r="Y196" s="29">
        <v>40555.40234375</v>
      </c>
      <c r="Z196" s="29">
        <f t="shared" si="6"/>
        <v>5793.62890625</v>
      </c>
      <c r="AA196" s="29">
        <v>82510.8046875</v>
      </c>
      <c r="AB196" s="29">
        <v>11787.2578125</v>
      </c>
      <c r="AC196" s="30">
        <f>SUMIFS(InterconnectionQueue_bySub!$R$5:$R$322,InterconnectionQueue_bySub!$B$5:$B$322,$D196)</f>
        <v>200</v>
      </c>
      <c r="AD196" s="32">
        <v>400</v>
      </c>
      <c r="AE196" s="29">
        <v>150</v>
      </c>
    </row>
    <row r="197" spans="1:31" x14ac:dyDescent="0.35">
      <c r="A197" s="23">
        <v>229</v>
      </c>
      <c r="B197">
        <v>222</v>
      </c>
      <c r="C197">
        <v>223</v>
      </c>
      <c r="D197" t="s">
        <v>58</v>
      </c>
      <c r="E197">
        <f>_xlfn.MAXIFS(First_20year_outlook_solar!$C$5:$C$325,First_20year_outlook_solar!$B$5:$B$325,D197)</f>
        <v>500</v>
      </c>
      <c r="F197" t="s">
        <v>399</v>
      </c>
      <c r="H197" t="s">
        <v>53</v>
      </c>
      <c r="I197">
        <v>37951.9453125</v>
      </c>
      <c r="J197">
        <v>8895.4208984375</v>
      </c>
      <c r="K197">
        <v>23.438642802606669</v>
      </c>
      <c r="L197">
        <v>1270.7744140625</v>
      </c>
      <c r="M197" t="s">
        <v>58</v>
      </c>
      <c r="N197">
        <v>500</v>
      </c>
      <c r="P197" t="s">
        <v>26</v>
      </c>
      <c r="Q197" s="29">
        <v>900</v>
      </c>
      <c r="R197">
        <v>0</v>
      </c>
      <c r="S197">
        <v>500</v>
      </c>
      <c r="T197">
        <v>400</v>
      </c>
      <c r="U197">
        <v>6300</v>
      </c>
      <c r="V197" s="28">
        <f>SUMIFS(First_20year_outlook_solar!$D$5:$D$325,First_20year_outlook_solar!$B$5:$B$325,$D197)</f>
        <v>2500</v>
      </c>
      <c r="W197" s="29">
        <v>4447.71044921875</v>
      </c>
      <c r="X197" s="29">
        <v>635.38720703125</v>
      </c>
      <c r="Y197" s="29">
        <v>-1852.28955078125</v>
      </c>
      <c r="Z197" s="29">
        <f t="shared" si="6"/>
        <v>-264.61279296875</v>
      </c>
      <c r="AA197" s="29">
        <v>2595.4208984375</v>
      </c>
      <c r="AB197" s="29">
        <v>370.7744140625</v>
      </c>
      <c r="AC197" s="30">
        <f>SUMIFS(InterconnectionQueue_bySub!$R$5:$R$322,InterconnectionQueue_bySub!$B$5:$B$322,$D197)</f>
        <v>3837</v>
      </c>
      <c r="AD197"/>
    </row>
    <row r="198" spans="1:31" x14ac:dyDescent="0.35">
      <c r="A198" s="23">
        <v>230</v>
      </c>
      <c r="B198">
        <v>222</v>
      </c>
      <c r="C198">
        <v>223</v>
      </c>
      <c r="D198" t="s">
        <v>58</v>
      </c>
      <c r="E198">
        <f>_xlfn.MAXIFS(First_20year_outlook_solar!$C$5:$C$325,First_20year_outlook_solar!$B$5:$B$325,D198)</f>
        <v>500</v>
      </c>
      <c r="F198" t="s">
        <v>399</v>
      </c>
      <c r="H198" t="s">
        <v>53</v>
      </c>
      <c r="I198">
        <v>37951.9453125</v>
      </c>
      <c r="J198">
        <v>8895.4208984375</v>
      </c>
      <c r="K198">
        <v>23.438642802606669</v>
      </c>
      <c r="L198">
        <v>1270.7744140625</v>
      </c>
      <c r="M198" t="s">
        <v>58</v>
      </c>
      <c r="N198">
        <v>230</v>
      </c>
      <c r="P198" t="s">
        <v>26</v>
      </c>
      <c r="Q198" s="29">
        <v>2004</v>
      </c>
      <c r="R198">
        <v>932</v>
      </c>
      <c r="S198">
        <v>463</v>
      </c>
      <c r="T198">
        <v>609</v>
      </c>
      <c r="U198">
        <v>14028</v>
      </c>
      <c r="V198" s="28">
        <f>SUMIFS(First_20year_outlook_solar!$D$5:$D$325,First_20year_outlook_solar!$B$5:$B$325,$D198)</f>
        <v>2500</v>
      </c>
      <c r="W198" s="29">
        <v>4447.71044921875</v>
      </c>
      <c r="X198" s="29">
        <v>635.38720703125</v>
      </c>
      <c r="Y198" s="29">
        <v>-9580.28955078125</v>
      </c>
      <c r="Z198" s="29">
        <f t="shared" si="6"/>
        <v>-1368.61279296875</v>
      </c>
      <c r="AA198" s="29">
        <v>-5132.5791015625</v>
      </c>
      <c r="AB198" s="29">
        <v>-733.2255859375</v>
      </c>
      <c r="AC198" s="30">
        <f>SUMIFS(InterconnectionQueue_bySub!$R$5:$R$322,InterconnectionQueue_bySub!$B$5:$B$322,$D198)</f>
        <v>3837</v>
      </c>
      <c r="AD198"/>
    </row>
    <row r="199" spans="1:31" x14ac:dyDescent="0.35">
      <c r="A199" s="23">
        <v>216</v>
      </c>
      <c r="B199">
        <v>211</v>
      </c>
      <c r="C199">
        <v>212</v>
      </c>
      <c r="D199" t="s">
        <v>71</v>
      </c>
      <c r="E199">
        <f>_xlfn.MAXIFS(First_20year_outlook_solar!$C$5:$C$325,First_20year_outlook_solar!$B$5:$B$325,D199)</f>
        <v>230</v>
      </c>
      <c r="F199" t="s">
        <v>399</v>
      </c>
      <c r="G199">
        <v>66</v>
      </c>
      <c r="H199" t="s">
        <v>46</v>
      </c>
      <c r="I199">
        <v>5090.59619140625</v>
      </c>
      <c r="J199">
        <v>2273.376953125</v>
      </c>
      <c r="K199">
        <v>44.658363532405652</v>
      </c>
      <c r="L199">
        <v>324.76813616071428</v>
      </c>
      <c r="V199" s="28">
        <f>SUMIFS(First_20year_outlook_solar!$D$5:$D$325,First_20year_outlook_solar!$B$5:$B$325,$D199)</f>
        <v>0</v>
      </c>
      <c r="W199" s="29">
        <v>1136.6884765625</v>
      </c>
      <c r="X199" s="29">
        <v>162.38406808035711</v>
      </c>
      <c r="Z199" s="29">
        <f t="shared" si="6"/>
        <v>162.38406808035711</v>
      </c>
      <c r="AC199" s="30">
        <f>SUMIFS(InterconnectionQueue_bySub!$R$5:$R$322,InterconnectionQueue_bySub!$B$5:$B$322,$D199)</f>
        <v>0</v>
      </c>
      <c r="AD199"/>
    </row>
    <row r="200" spans="1:31" x14ac:dyDescent="0.35">
      <c r="A200" s="23">
        <v>27</v>
      </c>
      <c r="B200">
        <v>27</v>
      </c>
      <c r="C200">
        <v>28</v>
      </c>
      <c r="D200" t="s">
        <v>193</v>
      </c>
      <c r="E200">
        <f>_xlfn.MAXIFS(First_20year_outlook_solar!$C$5:$C$325,First_20year_outlook_solar!$B$5:$B$325,D200)</f>
        <v>115</v>
      </c>
      <c r="F200" t="s">
        <v>398</v>
      </c>
      <c r="G200">
        <v>115</v>
      </c>
      <c r="H200" t="s">
        <v>111</v>
      </c>
      <c r="I200">
        <v>329917.90625</v>
      </c>
      <c r="J200">
        <v>61085.453125</v>
      </c>
      <c r="K200">
        <v>18.515349415048611</v>
      </c>
      <c r="L200">
        <v>8726.4933035714294</v>
      </c>
      <c r="V200" s="28">
        <f>SUMIFS(First_20year_outlook_solar!$D$5:$D$325,First_20year_outlook_solar!$B$5:$B$325,$D200)</f>
        <v>0</v>
      </c>
      <c r="W200" s="29">
        <v>30542.7265625</v>
      </c>
      <c r="X200" s="29">
        <v>4363.2466517857147</v>
      </c>
      <c r="Z200" s="29">
        <f t="shared" si="6"/>
        <v>4363.2466517857147</v>
      </c>
      <c r="AC200" s="30">
        <f>SUMIFS(InterconnectionQueue_bySub!$R$5:$R$322,InterconnectionQueue_bySub!$B$5:$B$322,$D200)</f>
        <v>0</v>
      </c>
      <c r="AD200"/>
    </row>
    <row r="201" spans="1:31" x14ac:dyDescent="0.35">
      <c r="A201" s="23">
        <v>209</v>
      </c>
      <c r="B201">
        <v>204</v>
      </c>
      <c r="C201">
        <v>205</v>
      </c>
      <c r="D201" t="s">
        <v>146</v>
      </c>
      <c r="E201">
        <f>_xlfn.MAXIFS(First_20year_outlook_solar!$C$5:$C$325,First_20year_outlook_solar!$B$5:$B$325,D201)</f>
        <v>115</v>
      </c>
      <c r="F201" t="s">
        <v>398</v>
      </c>
      <c r="G201">
        <v>230</v>
      </c>
      <c r="H201" t="s">
        <v>111</v>
      </c>
      <c r="I201">
        <v>303958.84375</v>
      </c>
      <c r="J201">
        <v>49207.921875</v>
      </c>
      <c r="K201">
        <v>16.189008113043261</v>
      </c>
      <c r="L201">
        <v>7029.703125</v>
      </c>
      <c r="V201" s="28">
        <f>SUMIFS(First_20year_outlook_solar!$D$5:$D$325,First_20year_outlook_solar!$B$5:$B$325,$D201)</f>
        <v>600</v>
      </c>
      <c r="W201" s="29">
        <v>24603.9609375</v>
      </c>
      <c r="X201" s="29">
        <v>3514.8515625</v>
      </c>
      <c r="Z201" s="29">
        <f t="shared" si="6"/>
        <v>3514.8515625</v>
      </c>
      <c r="AC201" s="30">
        <f>SUMIFS(InterconnectionQueue_bySub!$R$5:$R$322,InterconnectionQueue_bySub!$B$5:$B$322,$D201)</f>
        <v>0</v>
      </c>
      <c r="AD201" s="31">
        <v>500</v>
      </c>
      <c r="AE201">
        <v>100</v>
      </c>
    </row>
    <row r="202" spans="1:31" x14ac:dyDescent="0.35">
      <c r="A202" s="23">
        <v>182</v>
      </c>
      <c r="B202">
        <v>177</v>
      </c>
      <c r="C202">
        <v>178</v>
      </c>
      <c r="D202" t="s">
        <v>279</v>
      </c>
      <c r="E202">
        <f>_xlfn.MAXIFS(First_20year_outlook_solar!$C$5:$C$325,First_20year_outlook_solar!$B$5:$B$325,D202)</f>
        <v>115</v>
      </c>
      <c r="F202" t="s">
        <v>401</v>
      </c>
      <c r="G202">
        <v>60</v>
      </c>
      <c r="H202" t="s">
        <v>216</v>
      </c>
      <c r="I202">
        <v>238424.96875</v>
      </c>
      <c r="J202">
        <v>51324.53125</v>
      </c>
      <c r="K202">
        <v>21.526491759265461</v>
      </c>
      <c r="L202">
        <v>7332.0758928571431</v>
      </c>
      <c r="V202" s="28">
        <f>SUMIFS(First_20year_outlook_solar!$D$5:$D$325,First_20year_outlook_solar!$B$5:$B$325,$D202)</f>
        <v>0</v>
      </c>
      <c r="W202" s="29">
        <v>25662.265625</v>
      </c>
      <c r="X202" s="29">
        <v>3666.037946428572</v>
      </c>
      <c r="Z202" s="29">
        <f t="shared" si="6"/>
        <v>3666.037946428572</v>
      </c>
      <c r="AC202" s="30">
        <f>SUMIFS(InterconnectionQueue_bySub!$R$5:$R$322,InterconnectionQueue_bySub!$B$5:$B$322,$D202)</f>
        <v>0</v>
      </c>
      <c r="AD202"/>
    </row>
    <row r="203" spans="1:31" x14ac:dyDescent="0.35">
      <c r="A203" s="23">
        <v>49</v>
      </c>
      <c r="B203">
        <v>47</v>
      </c>
      <c r="C203">
        <v>48</v>
      </c>
      <c r="D203" t="s">
        <v>152</v>
      </c>
      <c r="E203">
        <f>_xlfn.MAXIFS(First_20year_outlook_solar!$C$5:$C$325,First_20year_outlook_solar!$B$5:$B$325,D203)</f>
        <v>115</v>
      </c>
      <c r="F203" t="s">
        <v>398</v>
      </c>
      <c r="G203">
        <v>115</v>
      </c>
      <c r="H203" t="s">
        <v>111</v>
      </c>
      <c r="I203">
        <v>328603.4375</v>
      </c>
      <c r="J203">
        <v>42169.5625</v>
      </c>
      <c r="K203">
        <v>12.832964506039289</v>
      </c>
      <c r="L203">
        <v>6024.2232142857147</v>
      </c>
      <c r="M203" t="s">
        <v>152</v>
      </c>
      <c r="N203">
        <v>115</v>
      </c>
      <c r="P203" t="s">
        <v>26</v>
      </c>
      <c r="Q203" s="29">
        <v>56</v>
      </c>
      <c r="R203">
        <v>0</v>
      </c>
      <c r="S203">
        <v>0</v>
      </c>
      <c r="T203">
        <v>56</v>
      </c>
      <c r="U203">
        <v>392</v>
      </c>
      <c r="V203" s="28">
        <f>SUMIFS(First_20year_outlook_solar!$D$5:$D$325,First_20year_outlook_solar!$B$5:$B$325,$D203)</f>
        <v>0</v>
      </c>
      <c r="W203" s="29">
        <v>21084.78125</v>
      </c>
      <c r="X203" s="29">
        <v>3012.1116071428569</v>
      </c>
      <c r="Y203" s="29">
        <v>20692.78125</v>
      </c>
      <c r="Z203" s="29">
        <f t="shared" si="6"/>
        <v>2956.1116071428569</v>
      </c>
      <c r="AA203" s="29">
        <v>41777.5625</v>
      </c>
      <c r="AB203" s="29">
        <v>5968.2232142857147</v>
      </c>
      <c r="AC203" s="30">
        <f>SUMIFS(InterconnectionQueue_bySub!$R$5:$R$322,InterconnectionQueue_bySub!$B$5:$B$322,$D203)</f>
        <v>155</v>
      </c>
      <c r="AD203" s="32">
        <v>0</v>
      </c>
      <c r="AE203" s="29">
        <v>100</v>
      </c>
    </row>
    <row r="204" spans="1:31" x14ac:dyDescent="0.35">
      <c r="A204" s="23">
        <v>87</v>
      </c>
      <c r="B204">
        <v>84</v>
      </c>
      <c r="C204">
        <v>85</v>
      </c>
      <c r="D204" t="s">
        <v>92</v>
      </c>
      <c r="E204">
        <f>_xlfn.MAXIFS(First_20year_outlook_solar!$C$5:$C$325,First_20year_outlook_solar!$B$5:$B$325,D204)</f>
        <v>230</v>
      </c>
      <c r="F204" t="s">
        <v>399</v>
      </c>
      <c r="H204" t="s">
        <v>46</v>
      </c>
      <c r="I204">
        <v>19052.47265625</v>
      </c>
      <c r="J204">
        <v>2226.56396484375</v>
      </c>
      <c r="K204">
        <v>11.686482930672749</v>
      </c>
      <c r="L204">
        <v>318.08056640625</v>
      </c>
      <c r="V204" s="28">
        <f>SUMIFS(First_20year_outlook_solar!$D$5:$D$325,First_20year_outlook_solar!$B$5:$B$325,$D204)</f>
        <v>0</v>
      </c>
      <c r="W204" s="29">
        <v>1113.281982421875</v>
      </c>
      <c r="X204" s="29">
        <v>159.040283203125</v>
      </c>
      <c r="Z204" s="29">
        <f t="shared" si="6"/>
        <v>159.040283203125</v>
      </c>
      <c r="AC204" s="30">
        <f>SUMIFS(InterconnectionQueue_bySub!$R$5:$R$322,InterconnectionQueue_bySub!$B$5:$B$322,$D204)</f>
        <v>0</v>
      </c>
      <c r="AD204"/>
    </row>
    <row r="205" spans="1:31" x14ac:dyDescent="0.35">
      <c r="A205" s="23">
        <v>161</v>
      </c>
      <c r="B205">
        <v>156</v>
      </c>
      <c r="C205">
        <v>157</v>
      </c>
      <c r="D205" t="s">
        <v>263</v>
      </c>
      <c r="E205">
        <f>_xlfn.MAXIFS(First_20year_outlook_solar!$C$5:$C$325,First_20year_outlook_solar!$B$5:$B$325,D205)</f>
        <v>230</v>
      </c>
      <c r="F205" t="s">
        <v>398</v>
      </c>
      <c r="G205">
        <v>230</v>
      </c>
      <c r="H205" t="s">
        <v>216</v>
      </c>
      <c r="I205">
        <v>296721.78125</v>
      </c>
      <c r="J205">
        <v>46009.2265625</v>
      </c>
      <c r="K205">
        <v>15.50584738628789</v>
      </c>
      <c r="L205">
        <v>6572.7466517857147</v>
      </c>
      <c r="M205" t="s">
        <v>263</v>
      </c>
      <c r="N205">
        <v>230</v>
      </c>
      <c r="P205" t="s">
        <v>26</v>
      </c>
      <c r="Q205" s="29">
        <v>41.354599999999998</v>
      </c>
      <c r="R205">
        <v>0</v>
      </c>
      <c r="S205">
        <v>0</v>
      </c>
      <c r="T205">
        <v>41.354599999999998</v>
      </c>
      <c r="U205">
        <v>289.48219999999998</v>
      </c>
      <c r="V205" s="28">
        <f>SUMIFS(First_20year_outlook_solar!$D$5:$D$325,First_20year_outlook_solar!$B$5:$B$325,$D205)</f>
        <v>200</v>
      </c>
      <c r="W205" s="29">
        <v>23004.61328125</v>
      </c>
      <c r="X205" s="29">
        <v>3286.3733258928569</v>
      </c>
      <c r="Y205" s="29">
        <v>22715.131081250001</v>
      </c>
      <c r="Z205" s="29">
        <f t="shared" si="6"/>
        <v>3245.0187258928568</v>
      </c>
      <c r="AA205" s="29">
        <v>45719.744362500001</v>
      </c>
      <c r="AB205" s="29">
        <v>6531.3920517857141</v>
      </c>
      <c r="AC205" s="30">
        <f>SUMIFS(InterconnectionQueue_bySub!$R$5:$R$322,InterconnectionQueue_bySub!$B$5:$B$322,$D205)</f>
        <v>265.3</v>
      </c>
      <c r="AD205" s="32">
        <v>359</v>
      </c>
    </row>
    <row r="206" spans="1:31" x14ac:dyDescent="0.35">
      <c r="A206" s="23">
        <v>139</v>
      </c>
      <c r="B206">
        <v>134</v>
      </c>
      <c r="C206">
        <v>135</v>
      </c>
      <c r="D206" t="s">
        <v>226</v>
      </c>
      <c r="E206">
        <f>_xlfn.MAXIFS(First_20year_outlook_solar!$C$5:$C$325,First_20year_outlook_solar!$B$5:$B$325,D206)</f>
        <v>115</v>
      </c>
      <c r="F206" t="s">
        <v>398</v>
      </c>
      <c r="H206" t="s">
        <v>216</v>
      </c>
      <c r="I206">
        <v>280166.53125</v>
      </c>
      <c r="J206">
        <v>43130.34375</v>
      </c>
      <c r="K206">
        <v>15.39453822609299</v>
      </c>
      <c r="L206">
        <v>6161.4776785714284</v>
      </c>
      <c r="V206" s="28">
        <f>SUMIFS(First_20year_outlook_solar!$D$5:$D$325,First_20year_outlook_solar!$B$5:$B$325,$D206)</f>
        <v>0</v>
      </c>
      <c r="W206" s="29">
        <v>21565.171875</v>
      </c>
      <c r="X206" s="29">
        <v>3080.7388392857142</v>
      </c>
      <c r="Z206" s="29">
        <f t="shared" si="6"/>
        <v>3080.7388392857142</v>
      </c>
      <c r="AC206" s="30">
        <f>SUMIFS(InterconnectionQueue_bySub!$R$5:$R$322,InterconnectionQueue_bySub!$B$5:$B$322,$D206)</f>
        <v>0</v>
      </c>
      <c r="AD206"/>
    </row>
    <row r="207" spans="1:31" x14ac:dyDescent="0.35">
      <c r="A207" s="23">
        <v>159</v>
      </c>
      <c r="B207">
        <v>154</v>
      </c>
      <c r="C207">
        <v>155</v>
      </c>
      <c r="D207" t="s">
        <v>227</v>
      </c>
      <c r="E207">
        <f>_xlfn.MAXIFS(First_20year_outlook_solar!$C$5:$C$325,First_20year_outlook_solar!$B$5:$B$325,D207)</f>
        <v>115</v>
      </c>
      <c r="F207" t="s">
        <v>398</v>
      </c>
      <c r="G207">
        <v>115</v>
      </c>
      <c r="H207" t="s">
        <v>111</v>
      </c>
      <c r="I207">
        <v>319547.40625</v>
      </c>
      <c r="J207">
        <v>49318.01171875</v>
      </c>
      <c r="K207">
        <v>15.43370741058863</v>
      </c>
      <c r="L207">
        <v>7045.4302455357147</v>
      </c>
      <c r="V207" s="28">
        <f>SUMIFS(First_20year_outlook_solar!$D$5:$D$325,First_20year_outlook_solar!$B$5:$B$325,$D207)</f>
        <v>0</v>
      </c>
      <c r="W207" s="29">
        <v>24659.005859375</v>
      </c>
      <c r="X207" s="29">
        <v>3522.7151227678569</v>
      </c>
      <c r="Z207" s="29">
        <f t="shared" si="6"/>
        <v>3522.7151227678569</v>
      </c>
      <c r="AC207" s="30">
        <f>SUMIFS(InterconnectionQueue_bySub!$R$5:$R$322,InterconnectionQueue_bySub!$B$5:$B$322,$D207)</f>
        <v>0</v>
      </c>
      <c r="AD207"/>
    </row>
    <row r="208" spans="1:31" x14ac:dyDescent="0.35">
      <c r="A208" s="23">
        <v>124</v>
      </c>
      <c r="B208">
        <v>120</v>
      </c>
      <c r="C208">
        <v>121</v>
      </c>
      <c r="D208" t="s">
        <v>109</v>
      </c>
      <c r="E208">
        <f>_xlfn.MAXIFS(First_20year_outlook_solar!$C$5:$C$325,First_20year_outlook_solar!$B$5:$B$325,D208)</f>
        <v>115</v>
      </c>
      <c r="F208" t="s">
        <v>399</v>
      </c>
      <c r="G208">
        <v>115</v>
      </c>
      <c r="H208" t="s">
        <v>102</v>
      </c>
      <c r="I208">
        <v>155316.84375</v>
      </c>
      <c r="J208">
        <v>48976.02734375</v>
      </c>
      <c r="K208">
        <v>31.53297875572494</v>
      </c>
      <c r="L208">
        <v>6996.5753348214284</v>
      </c>
      <c r="M208" t="s">
        <v>109</v>
      </c>
      <c r="N208">
        <v>115</v>
      </c>
      <c r="P208" t="s">
        <v>26</v>
      </c>
      <c r="Q208" s="29">
        <v>200</v>
      </c>
      <c r="R208">
        <v>0</v>
      </c>
      <c r="S208">
        <v>150</v>
      </c>
      <c r="T208">
        <v>49.999999999999993</v>
      </c>
      <c r="U208">
        <v>1400</v>
      </c>
      <c r="V208" s="28">
        <f>SUMIFS(First_20year_outlook_solar!$D$5:$D$325,First_20year_outlook_solar!$B$5:$B$325,$D208)</f>
        <v>0</v>
      </c>
      <c r="W208" s="29">
        <v>24488.013671875</v>
      </c>
      <c r="X208" s="29">
        <v>3498.2876674107142</v>
      </c>
      <c r="Y208" s="29">
        <v>23088.013671875</v>
      </c>
      <c r="Z208" s="29">
        <f t="shared" si="6"/>
        <v>3298.2876674107142</v>
      </c>
      <c r="AA208" s="29">
        <v>47576.02734375</v>
      </c>
      <c r="AB208" s="29">
        <v>6796.5753348214284</v>
      </c>
      <c r="AC208" s="30">
        <f>SUMIFS(InterconnectionQueue_bySub!$R$5:$R$322,InterconnectionQueue_bySub!$B$5:$B$322,$D208)</f>
        <v>200</v>
      </c>
      <c r="AD208"/>
    </row>
    <row r="209" spans="1:31" x14ac:dyDescent="0.35">
      <c r="A209" s="23">
        <v>50</v>
      </c>
      <c r="B209">
        <v>48</v>
      </c>
      <c r="C209">
        <v>49</v>
      </c>
      <c r="D209" t="s">
        <v>141</v>
      </c>
      <c r="E209">
        <f>_xlfn.MAXIFS(First_20year_outlook_solar!$C$5:$C$325,First_20year_outlook_solar!$B$5:$B$325,D209)</f>
        <v>115</v>
      </c>
      <c r="F209" t="s">
        <v>398</v>
      </c>
      <c r="G209">
        <v>115</v>
      </c>
      <c r="H209" t="s">
        <v>111</v>
      </c>
      <c r="I209">
        <v>297308.1875</v>
      </c>
      <c r="J209">
        <v>55632.671875</v>
      </c>
      <c r="K209">
        <v>18.712122374699149</v>
      </c>
      <c r="L209">
        <v>7947.5245535714284</v>
      </c>
      <c r="V209" s="28">
        <f>SUMIFS(First_20year_outlook_solar!$D$5:$D$325,First_20year_outlook_solar!$B$5:$B$325,$D209)</f>
        <v>0</v>
      </c>
      <c r="W209" s="29">
        <v>27816.3359375</v>
      </c>
      <c r="X209" s="29">
        <v>3973.7622767857142</v>
      </c>
      <c r="Z209" s="29">
        <f t="shared" si="6"/>
        <v>3973.7622767857142</v>
      </c>
      <c r="AC209" s="30">
        <f>SUMIFS(InterconnectionQueue_bySub!$R$5:$R$322,InterconnectionQueue_bySub!$B$5:$B$322,$D209)</f>
        <v>0</v>
      </c>
      <c r="AD209"/>
    </row>
    <row r="210" spans="1:31" x14ac:dyDescent="0.35">
      <c r="A210" s="23">
        <v>151</v>
      </c>
      <c r="B210">
        <v>146</v>
      </c>
      <c r="C210">
        <v>147</v>
      </c>
      <c r="D210" t="s">
        <v>283</v>
      </c>
      <c r="E210">
        <f>_xlfn.MAXIFS(First_20year_outlook_solar!$C$5:$C$325,First_20year_outlook_solar!$B$5:$B$325,D210)</f>
        <v>500</v>
      </c>
      <c r="F210" t="s">
        <v>398</v>
      </c>
      <c r="G210">
        <v>500</v>
      </c>
      <c r="H210" t="s">
        <v>216</v>
      </c>
      <c r="I210">
        <v>274904.53125</v>
      </c>
      <c r="J210">
        <v>22144.287109375</v>
      </c>
      <c r="K210">
        <v>8.0552644980729102</v>
      </c>
      <c r="L210">
        <v>3163.469587053572</v>
      </c>
      <c r="V210" s="28">
        <f>SUMIFS(First_20year_outlook_solar!$D$5:$D$325,First_20year_outlook_solar!$B$5:$B$325,$D210)</f>
        <v>0</v>
      </c>
      <c r="W210" s="29">
        <v>11072.1435546875</v>
      </c>
      <c r="X210" s="29">
        <v>1581.734793526786</v>
      </c>
      <c r="Z210" s="29">
        <f t="shared" si="6"/>
        <v>1581.734793526786</v>
      </c>
      <c r="AC210" s="30">
        <f>SUMIFS(InterconnectionQueue_bySub!$R$5:$R$322,InterconnectionQueue_bySub!$B$5:$B$322,$D210)</f>
        <v>0</v>
      </c>
      <c r="AD210"/>
    </row>
    <row r="211" spans="1:31" x14ac:dyDescent="0.35">
      <c r="A211" s="23">
        <v>12</v>
      </c>
      <c r="B211">
        <v>12</v>
      </c>
      <c r="C211">
        <v>13</v>
      </c>
      <c r="D211" t="s">
        <v>89</v>
      </c>
      <c r="E211">
        <f>_xlfn.MAXIFS(First_20year_outlook_solar!$C$5:$C$325,First_20year_outlook_solar!$B$5:$B$325,D211)</f>
        <v>230</v>
      </c>
      <c r="F211" t="s">
        <v>399</v>
      </c>
      <c r="H211" t="s">
        <v>53</v>
      </c>
      <c r="I211">
        <v>70800.0625</v>
      </c>
      <c r="J211">
        <v>7027.14599609375</v>
      </c>
      <c r="K211">
        <v>9.9253386903348417</v>
      </c>
      <c r="L211">
        <v>1003.877999441964</v>
      </c>
      <c r="V211" s="28">
        <f>SUMIFS(First_20year_outlook_solar!$D$5:$D$325,First_20year_outlook_solar!$B$5:$B$325,$D211)</f>
        <v>0</v>
      </c>
      <c r="W211" s="29">
        <v>3513.572998046875</v>
      </c>
      <c r="X211" s="29">
        <v>501.93899972098222</v>
      </c>
      <c r="Z211" s="29">
        <f t="shared" si="6"/>
        <v>501.93899972098222</v>
      </c>
      <c r="AC211" s="30">
        <f>SUMIFS(InterconnectionQueue_bySub!$R$5:$R$322,InterconnectionQueue_bySub!$B$5:$B$322,$D211)</f>
        <v>0</v>
      </c>
      <c r="AD211"/>
    </row>
    <row r="212" spans="1:31" x14ac:dyDescent="0.35">
      <c r="A212" s="23">
        <v>144</v>
      </c>
      <c r="B212">
        <v>139</v>
      </c>
      <c r="C212">
        <v>140</v>
      </c>
      <c r="D212" t="s">
        <v>131</v>
      </c>
      <c r="E212">
        <f>_xlfn.MAXIFS(First_20year_outlook_solar!$C$5:$C$325,First_20year_outlook_solar!$B$5:$B$325,D212)</f>
        <v>115</v>
      </c>
      <c r="F212" t="s">
        <v>398</v>
      </c>
      <c r="G212">
        <v>115</v>
      </c>
      <c r="H212" t="s">
        <v>111</v>
      </c>
      <c r="I212">
        <v>169288.34375</v>
      </c>
      <c r="J212">
        <v>27616.806640625</v>
      </c>
      <c r="K212">
        <v>16.31347204944522</v>
      </c>
      <c r="L212">
        <v>3945.2580915178569</v>
      </c>
      <c r="V212" s="28">
        <f>SUMIFS(First_20year_outlook_solar!$D$5:$D$325,First_20year_outlook_solar!$B$5:$B$325,$D212)</f>
        <v>0</v>
      </c>
      <c r="W212" s="29">
        <v>13808.4033203125</v>
      </c>
      <c r="X212" s="29">
        <v>1972.6290457589289</v>
      </c>
      <c r="Z212" s="29">
        <f t="shared" si="6"/>
        <v>1972.6290457589289</v>
      </c>
      <c r="AC212" s="30">
        <f>SUMIFS(InterconnectionQueue_bySub!$R$5:$R$322,InterconnectionQueue_bySub!$B$5:$B$322,$D212)</f>
        <v>0</v>
      </c>
      <c r="AD212"/>
    </row>
    <row r="213" spans="1:31" x14ac:dyDescent="0.35">
      <c r="A213" s="23">
        <v>134</v>
      </c>
      <c r="B213">
        <v>130</v>
      </c>
      <c r="C213">
        <v>131</v>
      </c>
      <c r="D213" t="s">
        <v>43</v>
      </c>
      <c r="E213">
        <f>_xlfn.MAXIFS(First_20year_outlook_solar!$C$5:$C$325,First_20year_outlook_solar!$B$5:$B$325,D213)</f>
        <v>230</v>
      </c>
      <c r="F213" t="s">
        <v>400</v>
      </c>
      <c r="G213">
        <v>230</v>
      </c>
      <c r="H213" t="s">
        <v>22</v>
      </c>
      <c r="I213">
        <v>31596.0703125</v>
      </c>
      <c r="J213">
        <v>5104.353515625</v>
      </c>
      <c r="K213">
        <v>16.15502644835431</v>
      </c>
      <c r="L213">
        <v>729.193359375</v>
      </c>
      <c r="V213" s="28">
        <f>SUMIFS(First_20year_outlook_solar!$D$5:$D$325,First_20year_outlook_solar!$B$5:$B$325,$D213)</f>
        <v>495</v>
      </c>
      <c r="W213" s="29">
        <v>2552.1767578125</v>
      </c>
      <c r="X213" s="29">
        <v>364.5966796875</v>
      </c>
      <c r="Z213" s="29">
        <f t="shared" si="6"/>
        <v>364.5966796875</v>
      </c>
      <c r="AC213" s="30">
        <f>SUMIFS(InterconnectionQueue_bySub!$R$5:$R$322,InterconnectionQueue_bySub!$B$5:$B$322,$D213)</f>
        <v>0</v>
      </c>
      <c r="AD213">
        <v>0</v>
      </c>
    </row>
    <row r="214" spans="1:31" x14ac:dyDescent="0.35">
      <c r="A214" s="23">
        <v>203</v>
      </c>
      <c r="B214">
        <v>198</v>
      </c>
      <c r="C214">
        <v>199</v>
      </c>
      <c r="D214" t="s">
        <v>45</v>
      </c>
      <c r="E214">
        <f>_xlfn.MAXIFS(First_20year_outlook_solar!$C$5:$C$325,First_20year_outlook_solar!$B$5:$B$325,D214)</f>
        <v>230</v>
      </c>
      <c r="F214" t="s">
        <v>399</v>
      </c>
      <c r="G214">
        <v>230</v>
      </c>
      <c r="H214" t="s">
        <v>46</v>
      </c>
      <c r="I214">
        <v>22234.134765625</v>
      </c>
      <c r="J214">
        <v>1042.773071289062</v>
      </c>
      <c r="K214">
        <v>4.6899646974400726</v>
      </c>
      <c r="L214">
        <v>148.96758161272319</v>
      </c>
      <c r="V214" s="28">
        <f>SUMIFS(First_20year_outlook_solar!$D$5:$D$325,First_20year_outlook_solar!$B$5:$B$325,$D214)</f>
        <v>0</v>
      </c>
      <c r="W214" s="29">
        <v>521.38653564453102</v>
      </c>
      <c r="X214" s="29">
        <v>74.483790806361569</v>
      </c>
      <c r="Z214" s="29">
        <f t="shared" si="6"/>
        <v>74.483790806361569</v>
      </c>
      <c r="AC214" s="30">
        <f>SUMIFS(InterconnectionQueue_bySub!$R$5:$R$322,InterconnectionQueue_bySub!$B$5:$B$322,$D214)</f>
        <v>0</v>
      </c>
      <c r="AD214"/>
    </row>
    <row r="215" spans="1:31" x14ac:dyDescent="0.35">
      <c r="A215" s="23">
        <v>267</v>
      </c>
      <c r="B215">
        <v>258</v>
      </c>
      <c r="C215">
        <v>259</v>
      </c>
      <c r="D215" t="s">
        <v>171</v>
      </c>
      <c r="E215">
        <f>_xlfn.MAXIFS(First_20year_outlook_solar!$C$5:$C$325,First_20year_outlook_solar!$B$5:$B$325,D215)</f>
        <v>138</v>
      </c>
      <c r="F215" t="s">
        <v>401</v>
      </c>
      <c r="G215">
        <v>161</v>
      </c>
      <c r="I215">
        <v>10235.1494140625</v>
      </c>
      <c r="J215">
        <v>2631.400146484375</v>
      </c>
      <c r="K215">
        <v>25.709445363533089</v>
      </c>
      <c r="L215">
        <v>375.914306640625</v>
      </c>
      <c r="V215" s="28">
        <f>SUMIFS(First_20year_outlook_solar!$D$5:$D$325,First_20year_outlook_solar!$B$5:$B$325,$D215)</f>
        <v>0</v>
      </c>
      <c r="W215" s="29">
        <v>1315.700073242188</v>
      </c>
      <c r="X215" s="29">
        <v>187.9571533203125</v>
      </c>
      <c r="Z215" s="29">
        <f t="shared" si="6"/>
        <v>187.9571533203125</v>
      </c>
      <c r="AC215" s="30">
        <f>SUMIFS(InterconnectionQueue_bySub!$R$5:$R$322,InterconnectionQueue_bySub!$B$5:$B$322,$D215)</f>
        <v>0</v>
      </c>
      <c r="AD215"/>
    </row>
    <row r="216" spans="1:31" x14ac:dyDescent="0.35">
      <c r="A216" s="23">
        <v>28</v>
      </c>
      <c r="B216">
        <v>28</v>
      </c>
      <c r="C216">
        <v>29</v>
      </c>
      <c r="D216" t="s">
        <v>201</v>
      </c>
      <c r="E216">
        <f>_xlfn.MAXIFS(First_20year_outlook_solar!$C$5:$C$325,First_20year_outlook_solar!$B$5:$B$325,D216)</f>
        <v>115</v>
      </c>
      <c r="F216" t="s">
        <v>398</v>
      </c>
      <c r="G216">
        <v>115</v>
      </c>
      <c r="H216" t="s">
        <v>111</v>
      </c>
      <c r="I216">
        <v>272959.28125</v>
      </c>
      <c r="J216">
        <v>48912.90234375</v>
      </c>
      <c r="K216">
        <v>17.919486789295611</v>
      </c>
      <c r="L216">
        <v>6987.5574776785716</v>
      </c>
      <c r="V216" s="28">
        <f>SUMIFS(First_20year_outlook_solar!$D$5:$D$325,First_20year_outlook_solar!$B$5:$B$325,$D216)</f>
        <v>0</v>
      </c>
      <c r="W216" s="29">
        <v>24456.451171875</v>
      </c>
      <c r="X216" s="29">
        <v>3493.7787388392858</v>
      </c>
      <c r="Z216" s="29">
        <f t="shared" si="6"/>
        <v>3493.7787388392858</v>
      </c>
      <c r="AC216" s="30">
        <f>SUMIFS(InterconnectionQueue_bySub!$R$5:$R$322,InterconnectionQueue_bySub!$B$5:$B$322,$D216)</f>
        <v>0</v>
      </c>
      <c r="AD216"/>
    </row>
    <row r="217" spans="1:31" x14ac:dyDescent="0.35">
      <c r="A217" s="23">
        <v>170</v>
      </c>
      <c r="B217">
        <v>165</v>
      </c>
      <c r="C217">
        <v>166</v>
      </c>
      <c r="D217" t="s">
        <v>98</v>
      </c>
      <c r="E217">
        <f>_xlfn.MAXIFS(First_20year_outlook_solar!$C$5:$C$325,First_20year_outlook_solar!$B$5:$B$325,D217)</f>
        <v>230</v>
      </c>
      <c r="F217" t="s">
        <v>399</v>
      </c>
      <c r="H217" t="s">
        <v>46</v>
      </c>
      <c r="I217">
        <v>145546.21875</v>
      </c>
      <c r="J217">
        <v>48732.83984375</v>
      </c>
      <c r="K217">
        <v>33.4827247744971</v>
      </c>
      <c r="L217">
        <v>6961.8342633928569</v>
      </c>
      <c r="M217" t="s">
        <v>98</v>
      </c>
      <c r="N217">
        <v>230</v>
      </c>
      <c r="P217" t="s">
        <v>26</v>
      </c>
      <c r="Q217" s="29">
        <v>250</v>
      </c>
      <c r="R217">
        <v>0</v>
      </c>
      <c r="S217">
        <v>0</v>
      </c>
      <c r="T217">
        <v>250</v>
      </c>
      <c r="U217">
        <v>1750</v>
      </c>
      <c r="V217" s="28">
        <f>SUMIFS(First_20year_outlook_solar!$D$5:$D$325,First_20year_outlook_solar!$B$5:$B$325,$D217)</f>
        <v>1000</v>
      </c>
      <c r="W217" s="29">
        <v>24366.419921875</v>
      </c>
      <c r="X217" s="29">
        <v>3480.917131696428</v>
      </c>
      <c r="Y217" s="29">
        <v>22616.419921875</v>
      </c>
      <c r="Z217" s="29">
        <f t="shared" si="6"/>
        <v>3230.917131696428</v>
      </c>
      <c r="AA217" s="29">
        <v>46982.83984375</v>
      </c>
      <c r="AB217" s="29">
        <v>6711.8342633928569</v>
      </c>
      <c r="AC217" s="30">
        <f>SUMIFS(InterconnectionQueue_bySub!$R$5:$R$322,InterconnectionQueue_bySub!$B$5:$B$322,$D217)</f>
        <v>0</v>
      </c>
      <c r="AD217" s="32">
        <v>500</v>
      </c>
      <c r="AE217" s="29">
        <v>250</v>
      </c>
    </row>
    <row r="218" spans="1:31" x14ac:dyDescent="0.35">
      <c r="A218" s="23">
        <v>105</v>
      </c>
      <c r="B218">
        <v>102</v>
      </c>
      <c r="C218">
        <v>103</v>
      </c>
      <c r="D218" t="s">
        <v>55</v>
      </c>
      <c r="E218">
        <f>_xlfn.MAXIFS(First_20year_outlook_solar!$C$5:$C$325,First_20year_outlook_solar!$B$5:$B$325,D218)</f>
        <v>230</v>
      </c>
      <c r="F218" t="s">
        <v>399</v>
      </c>
      <c r="G218">
        <v>230</v>
      </c>
      <c r="H218" t="s">
        <v>46</v>
      </c>
      <c r="I218">
        <v>22255.2109375</v>
      </c>
      <c r="J218">
        <v>1040.187377929688</v>
      </c>
      <c r="K218">
        <v>4.6739048254850424</v>
      </c>
      <c r="L218">
        <v>148.59819684709819</v>
      </c>
      <c r="V218" s="28">
        <f>SUMIFS(First_20year_outlook_solar!$D$5:$D$325,First_20year_outlook_solar!$B$5:$B$325,$D218)</f>
        <v>0</v>
      </c>
      <c r="W218" s="29">
        <v>520.09368896484398</v>
      </c>
      <c r="X218" s="29">
        <v>74.29909842354914</v>
      </c>
      <c r="Z218" s="29">
        <f t="shared" si="6"/>
        <v>74.29909842354914</v>
      </c>
      <c r="AC218" s="30">
        <f>SUMIFS(InterconnectionQueue_bySub!$R$5:$R$322,InterconnectionQueue_bySub!$B$5:$B$322,$D218)</f>
        <v>0</v>
      </c>
      <c r="AD218"/>
    </row>
    <row r="219" spans="1:31" x14ac:dyDescent="0.35">
      <c r="A219" s="23">
        <v>88</v>
      </c>
      <c r="B219">
        <v>85</v>
      </c>
      <c r="C219">
        <v>86</v>
      </c>
      <c r="D219" t="s">
        <v>103</v>
      </c>
      <c r="E219">
        <f>_xlfn.MAXIFS(First_20year_outlook_solar!$C$5:$C$325,First_20year_outlook_solar!$B$5:$B$325,D219)</f>
        <v>230</v>
      </c>
      <c r="F219" t="s">
        <v>399</v>
      </c>
      <c r="H219" t="s">
        <v>46</v>
      </c>
      <c r="I219">
        <v>129901.078125</v>
      </c>
      <c r="J219">
        <v>17507.60546875</v>
      </c>
      <c r="K219">
        <v>13.47764446720215</v>
      </c>
      <c r="L219">
        <v>2501.0864955357142</v>
      </c>
      <c r="V219" s="28">
        <f>SUMIFS(First_20year_outlook_solar!$D$5:$D$325,First_20year_outlook_solar!$B$5:$B$325,$D219)</f>
        <v>0</v>
      </c>
      <c r="W219" s="29">
        <v>8753.802734375</v>
      </c>
      <c r="X219" s="29">
        <v>1250.5432477678571</v>
      </c>
      <c r="Z219" s="29">
        <f t="shared" si="6"/>
        <v>1250.5432477678571</v>
      </c>
      <c r="AC219" s="30">
        <f>SUMIFS(InterconnectionQueue_bySub!$R$5:$R$322,InterconnectionQueue_bySub!$B$5:$B$322,$D219)</f>
        <v>0</v>
      </c>
      <c r="AD219"/>
    </row>
    <row r="220" spans="1:31" x14ac:dyDescent="0.35">
      <c r="A220" s="23">
        <v>29</v>
      </c>
      <c r="B220">
        <v>29</v>
      </c>
      <c r="C220">
        <v>30</v>
      </c>
      <c r="D220" t="s">
        <v>185</v>
      </c>
      <c r="E220">
        <f>_xlfn.MAXIFS(First_20year_outlook_solar!$C$5:$C$325,First_20year_outlook_solar!$B$5:$B$325,D220)</f>
        <v>115</v>
      </c>
      <c r="F220" t="s">
        <v>398</v>
      </c>
      <c r="G220">
        <v>115</v>
      </c>
      <c r="H220" t="s">
        <v>111</v>
      </c>
      <c r="I220">
        <v>390772.3125</v>
      </c>
      <c r="J220">
        <v>124151.046875</v>
      </c>
      <c r="K220">
        <v>31.77068663865483</v>
      </c>
      <c r="L220">
        <v>17735.86383928571</v>
      </c>
      <c r="V220" s="28">
        <f>SUMIFS(First_20year_outlook_solar!$D$5:$D$325,First_20year_outlook_solar!$B$5:$B$325,$D220)</f>
        <v>0</v>
      </c>
      <c r="W220" s="29">
        <v>62075.5234375</v>
      </c>
      <c r="X220" s="29">
        <v>8867.9319196428569</v>
      </c>
      <c r="Z220" s="29">
        <f t="shared" si="6"/>
        <v>8867.9319196428569</v>
      </c>
      <c r="AC220" s="30">
        <f>SUMIFS(InterconnectionQueue_bySub!$R$5:$R$322,InterconnectionQueue_bySub!$B$5:$B$322,$D220)</f>
        <v>125</v>
      </c>
      <c r="AD220" s="31">
        <v>0</v>
      </c>
      <c r="AE220">
        <v>125</v>
      </c>
    </row>
    <row r="221" spans="1:31" x14ac:dyDescent="0.35">
      <c r="A221" s="23">
        <v>148</v>
      </c>
      <c r="B221">
        <v>143</v>
      </c>
      <c r="C221">
        <v>144</v>
      </c>
      <c r="D221" t="s">
        <v>220</v>
      </c>
      <c r="E221">
        <f>_xlfn.MAXIFS(First_20year_outlook_solar!$C$5:$C$325,First_20year_outlook_solar!$B$5:$B$325,D221)</f>
        <v>115</v>
      </c>
      <c r="F221" t="s">
        <v>402</v>
      </c>
      <c r="G221">
        <v>115</v>
      </c>
      <c r="H221" t="s">
        <v>216</v>
      </c>
      <c r="I221">
        <v>36752.875</v>
      </c>
      <c r="J221">
        <v>3764.794677734375</v>
      </c>
      <c r="K221">
        <v>10.243537893931769</v>
      </c>
      <c r="L221">
        <v>537.82781110491067</v>
      </c>
      <c r="V221" s="28">
        <f>SUMIFS(First_20year_outlook_solar!$D$5:$D$325,First_20year_outlook_solar!$B$5:$B$325,$D221)</f>
        <v>0</v>
      </c>
      <c r="W221" s="29">
        <v>1882.397338867188</v>
      </c>
      <c r="X221" s="29">
        <v>268.91390555245528</v>
      </c>
      <c r="Z221" s="29">
        <f t="shared" si="6"/>
        <v>268.91390555245528</v>
      </c>
      <c r="AC221" s="30">
        <f>SUMIFS(InterconnectionQueue_bySub!$R$5:$R$322,InterconnectionQueue_bySub!$B$5:$B$322,$D221)</f>
        <v>0</v>
      </c>
      <c r="AD221"/>
    </row>
    <row r="222" spans="1:31" x14ac:dyDescent="0.35">
      <c r="A222" s="23">
        <v>51</v>
      </c>
      <c r="B222">
        <v>49</v>
      </c>
      <c r="C222">
        <v>50</v>
      </c>
      <c r="D222" t="s">
        <v>159</v>
      </c>
      <c r="E222">
        <f>_xlfn.MAXIFS(First_20year_outlook_solar!$C$5:$C$325,First_20year_outlook_solar!$B$5:$B$325,D222)</f>
        <v>115</v>
      </c>
      <c r="F222" t="s">
        <v>398</v>
      </c>
      <c r="G222">
        <v>115</v>
      </c>
      <c r="H222" t="s">
        <v>111</v>
      </c>
      <c r="I222">
        <v>326049.4375</v>
      </c>
      <c r="J222">
        <v>49999.73828125</v>
      </c>
      <c r="K222">
        <v>15.33501749447122</v>
      </c>
      <c r="L222">
        <v>7142.8197544642853</v>
      </c>
      <c r="V222" s="28">
        <f>SUMIFS(First_20year_outlook_solar!$D$5:$D$325,First_20year_outlook_solar!$B$5:$B$325,$D222)</f>
        <v>0</v>
      </c>
      <c r="W222" s="29">
        <v>24999.869140625</v>
      </c>
      <c r="X222" s="29">
        <v>3571.4098772321431</v>
      </c>
      <c r="Z222" s="29">
        <f t="shared" si="6"/>
        <v>3571.4098772321431</v>
      </c>
      <c r="AC222" s="30">
        <f>SUMIFS(InterconnectionQueue_bySub!$R$5:$R$322,InterconnectionQueue_bySub!$B$5:$B$322,$D222)</f>
        <v>100</v>
      </c>
      <c r="AD222" s="31">
        <v>0</v>
      </c>
      <c r="AE222">
        <v>100</v>
      </c>
    </row>
    <row r="223" spans="1:31" x14ac:dyDescent="0.35">
      <c r="A223" s="23">
        <v>106</v>
      </c>
      <c r="B223">
        <v>103</v>
      </c>
      <c r="C223">
        <v>104</v>
      </c>
      <c r="D223" t="s">
        <v>69</v>
      </c>
      <c r="E223">
        <f>_xlfn.MAXIFS(First_20year_outlook_solar!$C$5:$C$325,First_20year_outlook_solar!$B$5:$B$325,D223)</f>
        <v>500</v>
      </c>
      <c r="F223" t="s">
        <v>399</v>
      </c>
      <c r="G223">
        <v>500</v>
      </c>
      <c r="H223" t="s">
        <v>46</v>
      </c>
      <c r="I223">
        <v>25479.638671875</v>
      </c>
      <c r="J223">
        <v>3904.556640625</v>
      </c>
      <c r="K223">
        <v>15.32422296449179</v>
      </c>
      <c r="L223">
        <v>557.79380580357144</v>
      </c>
      <c r="V223" s="28">
        <f>SUMIFS(First_20year_outlook_solar!$D$5:$D$325,First_20year_outlook_solar!$B$5:$B$325,$D223)</f>
        <v>0</v>
      </c>
      <c r="W223" s="29">
        <v>1952.2783203125</v>
      </c>
      <c r="X223" s="29">
        <v>278.89690290178572</v>
      </c>
      <c r="Z223" s="29">
        <f t="shared" si="6"/>
        <v>278.89690290178572</v>
      </c>
      <c r="AC223" s="30">
        <f>SUMIFS(InterconnectionQueue_bySub!$R$5:$R$322,InterconnectionQueue_bySub!$B$5:$B$322,$D223)</f>
        <v>0</v>
      </c>
      <c r="AD223"/>
    </row>
    <row r="224" spans="1:31" x14ac:dyDescent="0.35">
      <c r="A224" s="23">
        <v>52</v>
      </c>
      <c r="B224">
        <v>50</v>
      </c>
      <c r="C224">
        <v>51</v>
      </c>
      <c r="D224" t="s">
        <v>155</v>
      </c>
      <c r="E224">
        <f>_xlfn.MAXIFS(First_20year_outlook_solar!$C$5:$C$325,First_20year_outlook_solar!$B$5:$B$325,D224)</f>
        <v>115</v>
      </c>
      <c r="F224" t="s">
        <v>398</v>
      </c>
      <c r="G224">
        <v>115</v>
      </c>
      <c r="H224" t="s">
        <v>111</v>
      </c>
      <c r="I224">
        <v>371313.46875</v>
      </c>
      <c r="J224">
        <v>45593.31640625</v>
      </c>
      <c r="K224">
        <v>12.278928787511161</v>
      </c>
      <c r="L224">
        <v>6513.3309151785716</v>
      </c>
      <c r="V224" s="28">
        <f>SUMIFS(First_20year_outlook_solar!$D$5:$D$325,First_20year_outlook_solar!$B$5:$B$325,$D224)</f>
        <v>0</v>
      </c>
      <c r="W224" s="29">
        <v>22796.658203125</v>
      </c>
      <c r="X224" s="29">
        <v>3256.6654575892858</v>
      </c>
      <c r="Z224" s="29">
        <f t="shared" si="6"/>
        <v>3256.6654575892858</v>
      </c>
      <c r="AC224" s="30">
        <f>SUMIFS(InterconnectionQueue_bySub!$R$5:$R$322,InterconnectionQueue_bySub!$B$5:$B$322,$D224)</f>
        <v>100</v>
      </c>
      <c r="AD224" s="31">
        <v>0</v>
      </c>
      <c r="AE224">
        <v>100</v>
      </c>
    </row>
    <row r="225" spans="1:32" x14ac:dyDescent="0.35">
      <c r="A225" s="23">
        <v>234</v>
      </c>
      <c r="B225">
        <v>226</v>
      </c>
      <c r="C225">
        <v>227</v>
      </c>
      <c r="D225" t="s">
        <v>244</v>
      </c>
      <c r="E225">
        <f>_xlfn.MAXIFS(First_20year_outlook_solar!$C$5:$C$325,First_20year_outlook_solar!$B$5:$B$325,D225)</f>
        <v>230</v>
      </c>
      <c r="F225" t="s">
        <v>398</v>
      </c>
      <c r="G225">
        <v>230</v>
      </c>
      <c r="H225" t="s">
        <v>216</v>
      </c>
      <c r="I225">
        <v>201609.265625</v>
      </c>
      <c r="J225">
        <v>34200.41015625</v>
      </c>
      <c r="K225">
        <v>16.963709505228749</v>
      </c>
      <c r="L225">
        <v>4885.7728794642853</v>
      </c>
      <c r="V225" s="28">
        <f>SUMIFS(First_20year_outlook_solar!$D$5:$D$325,First_20year_outlook_solar!$B$5:$B$325,$D225)</f>
        <v>0</v>
      </c>
      <c r="W225" s="29">
        <v>17100.205078125</v>
      </c>
      <c r="X225" s="29">
        <v>2442.8864397321431</v>
      </c>
      <c r="Z225" s="29">
        <f t="shared" si="6"/>
        <v>2442.8864397321431</v>
      </c>
      <c r="AC225" s="30">
        <f>SUMIFS(InterconnectionQueue_bySub!$R$5:$R$322,InterconnectionQueue_bySub!$B$5:$B$322,$D225)</f>
        <v>0</v>
      </c>
      <c r="AD225"/>
    </row>
    <row r="226" spans="1:32" x14ac:dyDescent="0.35">
      <c r="A226" s="23">
        <v>181</v>
      </c>
      <c r="B226">
        <v>176</v>
      </c>
      <c r="C226">
        <v>177</v>
      </c>
      <c r="D226" t="s">
        <v>28</v>
      </c>
      <c r="E226">
        <f>_xlfn.MAXIFS(First_20year_outlook_solar!$C$5:$C$325,First_20year_outlook_solar!$B$5:$B$325,D226)</f>
        <v>230</v>
      </c>
      <c r="F226" t="s">
        <v>400</v>
      </c>
      <c r="G226">
        <v>230</v>
      </c>
      <c r="H226" t="s">
        <v>22</v>
      </c>
      <c r="I226">
        <v>14920.349609375</v>
      </c>
      <c r="J226">
        <v>1094.735229492188</v>
      </c>
      <c r="K226">
        <v>7.3371955627924796</v>
      </c>
      <c r="L226">
        <v>156.3907470703125</v>
      </c>
      <c r="V226" s="28">
        <f>SUMIFS(First_20year_outlook_solar!$D$5:$D$325,First_20year_outlook_solar!$B$5:$B$325,$D226)</f>
        <v>0</v>
      </c>
      <c r="W226" s="29">
        <v>547.36761474609398</v>
      </c>
      <c r="X226" s="29">
        <v>78.195373535156278</v>
      </c>
      <c r="Z226" s="29">
        <f t="shared" si="6"/>
        <v>78.195373535156278</v>
      </c>
      <c r="AC226" s="30">
        <f>SUMIFS(InterconnectionQueue_bySub!$R$5:$R$322,InterconnectionQueue_bySub!$B$5:$B$322,$D226)</f>
        <v>0</v>
      </c>
      <c r="AD226"/>
    </row>
    <row r="227" spans="1:32" x14ac:dyDescent="0.35">
      <c r="A227" s="23">
        <v>146</v>
      </c>
      <c r="B227">
        <v>141</v>
      </c>
      <c r="C227">
        <v>142</v>
      </c>
      <c r="D227" t="s">
        <v>118</v>
      </c>
      <c r="E227">
        <f>_xlfn.MAXIFS(First_20year_outlook_solar!$C$5:$C$325,First_20year_outlook_solar!$B$5:$B$325,D227)</f>
        <v>115</v>
      </c>
      <c r="F227" t="s">
        <v>398</v>
      </c>
      <c r="G227">
        <v>115</v>
      </c>
      <c r="H227" t="s">
        <v>111</v>
      </c>
      <c r="I227">
        <v>263137.6875</v>
      </c>
      <c r="J227">
        <v>44550.3046875</v>
      </c>
      <c r="K227">
        <v>16.930415825555201</v>
      </c>
      <c r="L227">
        <v>6364.3292410714284</v>
      </c>
      <c r="V227" s="28">
        <f>SUMIFS(First_20year_outlook_solar!$D$5:$D$325,First_20year_outlook_solar!$B$5:$B$325,$D227)</f>
        <v>0</v>
      </c>
      <c r="W227" s="29">
        <v>22275.15234375</v>
      </c>
      <c r="X227" s="29">
        <v>3182.1646205357142</v>
      </c>
      <c r="Z227" s="29">
        <f t="shared" ref="Z227:Z236" si="7">X227-Q227</f>
        <v>3182.1646205357142</v>
      </c>
      <c r="AC227" s="30">
        <f>SUMIFS(InterconnectionQueue_bySub!$R$5:$R$322,InterconnectionQueue_bySub!$B$5:$B$322,$D227)</f>
        <v>0</v>
      </c>
      <c r="AD227"/>
    </row>
    <row r="228" spans="1:32" x14ac:dyDescent="0.35">
      <c r="A228" s="23">
        <v>258</v>
      </c>
      <c r="B228">
        <v>249</v>
      </c>
      <c r="C228">
        <v>250</v>
      </c>
      <c r="D228" t="s">
        <v>167</v>
      </c>
      <c r="E228">
        <f>_xlfn.MAXIFS(First_20year_outlook_solar!$C$5:$C$325,First_20year_outlook_solar!$B$5:$B$325,D228)</f>
        <v>230</v>
      </c>
      <c r="V228" s="28">
        <f>SUMIFS(First_20year_outlook_solar!$D$5:$D$325,First_20year_outlook_solar!$B$5:$B$325,$D228)</f>
        <v>0</v>
      </c>
      <c r="Z228" s="29">
        <f t="shared" si="7"/>
        <v>0</v>
      </c>
      <c r="AC228" s="30">
        <f>SUMIFS(InterconnectionQueue_bySub!$R$5:$R$322,InterconnectionQueue_bySub!$B$5:$B$322,$D228)</f>
        <v>0</v>
      </c>
      <c r="AD228"/>
    </row>
    <row r="229" spans="1:32" x14ac:dyDescent="0.35">
      <c r="A229" s="23">
        <v>53</v>
      </c>
      <c r="B229">
        <v>51</v>
      </c>
      <c r="C229">
        <v>52</v>
      </c>
      <c r="D229" t="s">
        <v>164</v>
      </c>
      <c r="E229">
        <f>_xlfn.MAXIFS(First_20year_outlook_solar!$C$5:$C$325,First_20year_outlook_solar!$B$5:$B$325,D229)</f>
        <v>115</v>
      </c>
      <c r="F229" t="s">
        <v>398</v>
      </c>
      <c r="G229">
        <v>115</v>
      </c>
      <c r="H229" t="s">
        <v>111</v>
      </c>
      <c r="I229">
        <v>299222.28125</v>
      </c>
      <c r="J229">
        <v>60740.90625</v>
      </c>
      <c r="K229">
        <v>20.29959333117009</v>
      </c>
      <c r="L229">
        <v>8677.2723214285706</v>
      </c>
      <c r="V229" s="28">
        <f>SUMIFS(First_20year_outlook_solar!$D$5:$D$325,First_20year_outlook_solar!$B$5:$B$325,$D229)</f>
        <v>0</v>
      </c>
      <c r="W229" s="29">
        <v>30370.453125</v>
      </c>
      <c r="X229" s="29">
        <v>4338.6361607142853</v>
      </c>
      <c r="Z229" s="29">
        <f t="shared" si="7"/>
        <v>4338.6361607142853</v>
      </c>
      <c r="AC229" s="30">
        <f>SUMIFS(InterconnectionQueue_bySub!$R$5:$R$322,InterconnectionQueue_bySub!$B$5:$B$322,$D229)</f>
        <v>100</v>
      </c>
      <c r="AD229" s="31">
        <v>0</v>
      </c>
      <c r="AE229">
        <v>100</v>
      </c>
    </row>
    <row r="230" spans="1:32" x14ac:dyDescent="0.35">
      <c r="A230" s="23">
        <v>271</v>
      </c>
      <c r="B230">
        <v>262</v>
      </c>
      <c r="C230">
        <v>263</v>
      </c>
      <c r="D230" t="s">
        <v>408</v>
      </c>
      <c r="H230" t="s">
        <v>25</v>
      </c>
      <c r="I230">
        <v>206887.5625</v>
      </c>
      <c r="J230">
        <v>48706.22265625</v>
      </c>
      <c r="K230">
        <v>23.5423638171821</v>
      </c>
      <c r="L230">
        <v>6958.0318080357147</v>
      </c>
      <c r="V230" s="28">
        <f>SUMIFS(First_20year_outlook_solar!$D$5:$D$325,First_20year_outlook_solar!$B$5:$B$325,$D230)</f>
        <v>0</v>
      </c>
      <c r="W230" s="29">
        <v>24353.111328125</v>
      </c>
      <c r="X230" s="29">
        <v>3479.0159040178569</v>
      </c>
      <c r="Z230" s="29">
        <f t="shared" si="7"/>
        <v>3479.0159040178569</v>
      </c>
      <c r="AC230" s="30">
        <f>SUMIFS(InterconnectionQueue_bySub!$R$5:$R$322,InterconnectionQueue_bySub!$B$5:$B$322,$D230)</f>
        <v>0</v>
      </c>
      <c r="AD230"/>
    </row>
    <row r="231" spans="1:32" x14ac:dyDescent="0.35">
      <c r="A231" s="23">
        <v>164</v>
      </c>
      <c r="B231">
        <v>159</v>
      </c>
      <c r="C231">
        <v>160</v>
      </c>
      <c r="D231" t="s">
        <v>173</v>
      </c>
      <c r="E231">
        <f>_xlfn.MAXIFS(First_20year_outlook_solar!$C$5:$C$325,First_20year_outlook_solar!$B$5:$B$325,D231)</f>
        <v>230</v>
      </c>
      <c r="F231" t="s">
        <v>399</v>
      </c>
      <c r="H231" t="s">
        <v>113</v>
      </c>
      <c r="I231">
        <v>261056.875</v>
      </c>
      <c r="J231">
        <v>53606.5390625</v>
      </c>
      <c r="K231">
        <v>20.534429159354641</v>
      </c>
      <c r="L231">
        <v>7658.0770089285716</v>
      </c>
      <c r="M231" t="s">
        <v>173</v>
      </c>
      <c r="N231">
        <v>230</v>
      </c>
      <c r="P231" t="s">
        <v>26</v>
      </c>
      <c r="Q231" s="29">
        <v>200</v>
      </c>
      <c r="R231">
        <v>0</v>
      </c>
      <c r="S231">
        <v>0</v>
      </c>
      <c r="T231">
        <v>200</v>
      </c>
      <c r="U231">
        <v>1400</v>
      </c>
      <c r="V231" s="28">
        <f>SUMIFS(First_20year_outlook_solar!$D$5:$D$325,First_20year_outlook_solar!$B$5:$B$325,$D231)</f>
        <v>0</v>
      </c>
      <c r="W231" s="29">
        <v>26803.26953125</v>
      </c>
      <c r="X231" s="29">
        <v>3829.0385044642858</v>
      </c>
      <c r="Y231" s="29">
        <v>25403.26953125</v>
      </c>
      <c r="Z231" s="29">
        <f t="shared" si="7"/>
        <v>3629.0385044642858</v>
      </c>
      <c r="AA231" s="29">
        <v>52206.5390625</v>
      </c>
      <c r="AB231" s="29">
        <v>7458.0770089285716</v>
      </c>
      <c r="AC231" s="30">
        <f>SUMIFS(InterconnectionQueue_bySub!$R$5:$R$322,InterconnectionQueue_bySub!$B$5:$B$322,$D231)</f>
        <v>460</v>
      </c>
      <c r="AD231" s="32">
        <v>300</v>
      </c>
      <c r="AE231" s="29">
        <v>250</v>
      </c>
    </row>
    <row r="232" spans="1:32" x14ac:dyDescent="0.35">
      <c r="A232" s="23">
        <v>141</v>
      </c>
      <c r="B232">
        <v>136</v>
      </c>
      <c r="C232">
        <v>137</v>
      </c>
      <c r="D232" t="s">
        <v>237</v>
      </c>
      <c r="E232">
        <f>_xlfn.MAXIFS(First_20year_outlook_solar!$C$5:$C$325,First_20year_outlook_solar!$B$5:$B$325,D232)</f>
        <v>230</v>
      </c>
      <c r="F232" t="s">
        <v>398</v>
      </c>
      <c r="G232">
        <v>230</v>
      </c>
      <c r="H232" t="s">
        <v>216</v>
      </c>
      <c r="I232">
        <v>300699.21875</v>
      </c>
      <c r="J232">
        <v>27554.66796875</v>
      </c>
      <c r="K232">
        <v>9.1635316125176995</v>
      </c>
      <c r="L232">
        <v>3936.3811383928569</v>
      </c>
      <c r="V232" s="28">
        <f>SUMIFS(First_20year_outlook_solar!$D$5:$D$325,First_20year_outlook_solar!$B$5:$B$325,$D232)</f>
        <v>0</v>
      </c>
      <c r="W232" s="29">
        <v>13777.333984375</v>
      </c>
      <c r="X232" s="29">
        <v>1968.1905691964289</v>
      </c>
      <c r="Z232" s="29">
        <f t="shared" si="7"/>
        <v>1968.1905691964289</v>
      </c>
      <c r="AC232" s="30">
        <f>SUMIFS(InterconnectionQueue_bySub!$R$5:$R$322,InterconnectionQueue_bySub!$B$5:$B$322,$D232)</f>
        <v>0</v>
      </c>
      <c r="AD232" s="31">
        <v>0</v>
      </c>
      <c r="AE232">
        <v>270</v>
      </c>
    </row>
    <row r="233" spans="1:32" x14ac:dyDescent="0.35">
      <c r="A233" s="23">
        <v>54</v>
      </c>
      <c r="B233">
        <v>52</v>
      </c>
      <c r="C233">
        <v>53</v>
      </c>
      <c r="D233" t="s">
        <v>135</v>
      </c>
      <c r="E233">
        <f>_xlfn.MAXIFS(First_20year_outlook_solar!$C$5:$C$325,First_20year_outlook_solar!$B$5:$B$325,D233)</f>
        <v>230</v>
      </c>
      <c r="F233" t="s">
        <v>398</v>
      </c>
      <c r="G233">
        <v>230</v>
      </c>
      <c r="H233" t="s">
        <v>111</v>
      </c>
      <c r="I233">
        <v>296943.03125</v>
      </c>
      <c r="J233">
        <v>52049.0859375</v>
      </c>
      <c r="K233">
        <v>17.528306934295159</v>
      </c>
      <c r="L233">
        <v>7435.5837053571431</v>
      </c>
      <c r="V233" s="28">
        <f>SUMIFS(First_20year_outlook_solar!$D$5:$D$325,First_20year_outlook_solar!$B$5:$B$325,$D233)</f>
        <v>700</v>
      </c>
      <c r="W233" s="29">
        <v>26024.54296875</v>
      </c>
      <c r="X233" s="29">
        <v>3717.791852678572</v>
      </c>
      <c r="Z233" s="29">
        <f t="shared" si="7"/>
        <v>3717.791852678572</v>
      </c>
      <c r="AC233" s="30">
        <f>SUMIFS(InterconnectionQueue_bySub!$R$5:$R$322,InterconnectionQueue_bySub!$B$5:$B$322,$D233)</f>
        <v>0</v>
      </c>
      <c r="AD233" s="31">
        <v>700</v>
      </c>
    </row>
    <row r="234" spans="1:32" x14ac:dyDescent="0.35">
      <c r="A234" s="23">
        <v>111</v>
      </c>
      <c r="B234">
        <v>108</v>
      </c>
      <c r="C234">
        <v>109</v>
      </c>
      <c r="D234" t="s">
        <v>270</v>
      </c>
      <c r="E234">
        <f>_xlfn.MAXIFS(First_20year_outlook_solar!$C$5:$C$325,First_20year_outlook_solar!$B$5:$B$325,D234)</f>
        <v>115</v>
      </c>
      <c r="F234" t="s">
        <v>398</v>
      </c>
      <c r="H234" t="s">
        <v>216</v>
      </c>
      <c r="I234">
        <v>157841.171875</v>
      </c>
      <c r="J234">
        <v>24783.509765625</v>
      </c>
      <c r="K234">
        <v>15.701549520458411</v>
      </c>
      <c r="L234">
        <v>3540.5013950892858</v>
      </c>
      <c r="V234" s="28">
        <f>SUMIFS(First_20year_outlook_solar!$D$5:$D$325,First_20year_outlook_solar!$B$5:$B$325,$D234)</f>
        <v>0</v>
      </c>
      <c r="W234" s="29">
        <v>12391.7548828125</v>
      </c>
      <c r="X234" s="29">
        <v>1770.2506975446429</v>
      </c>
      <c r="Z234" s="29">
        <f t="shared" si="7"/>
        <v>1770.2506975446429</v>
      </c>
      <c r="AC234" s="30">
        <f>SUMIFS(InterconnectionQueue_bySub!$R$5:$R$322,InterconnectionQueue_bySub!$B$5:$B$322,$D234)</f>
        <v>0</v>
      </c>
      <c r="AD234"/>
    </row>
    <row r="235" spans="1:32" x14ac:dyDescent="0.35">
      <c r="A235" s="23">
        <v>226</v>
      </c>
      <c r="B235">
        <v>220</v>
      </c>
      <c r="C235">
        <v>221</v>
      </c>
      <c r="D235" t="s">
        <v>34</v>
      </c>
      <c r="E235">
        <f>_xlfn.MAXIFS(First_20year_outlook_solar!$C$5:$C$325,First_20year_outlook_solar!$B$5:$B$325,D235)</f>
        <v>500</v>
      </c>
      <c r="F235" t="s">
        <v>400</v>
      </c>
      <c r="G235">
        <v>500</v>
      </c>
      <c r="H235" t="s">
        <v>22</v>
      </c>
      <c r="I235">
        <v>151061.8125</v>
      </c>
      <c r="J235">
        <v>8296.9501953125</v>
      </c>
      <c r="K235">
        <v>5.4924206574792027</v>
      </c>
      <c r="L235">
        <v>1185.2785993303571</v>
      </c>
      <c r="V235" s="28">
        <f>SUMIFS(First_20year_outlook_solar!$D$5:$D$325,First_20year_outlook_solar!$B$5:$B$325,$D235)</f>
        <v>0</v>
      </c>
      <c r="W235" s="29">
        <v>4148.47509765625</v>
      </c>
      <c r="X235" s="29">
        <v>592.63929966517856</v>
      </c>
      <c r="Z235" s="29">
        <f t="shared" si="7"/>
        <v>592.63929966517856</v>
      </c>
      <c r="AC235" s="30">
        <f>SUMIFS(InterconnectionQueue_bySub!$R$5:$R$322,InterconnectionQueue_bySub!$B$5:$B$322,$D235)</f>
        <v>0</v>
      </c>
      <c r="AD235"/>
    </row>
    <row r="236" spans="1:32" x14ac:dyDescent="0.35">
      <c r="A236" s="23">
        <v>65</v>
      </c>
      <c r="B236">
        <v>62</v>
      </c>
      <c r="C236">
        <v>63</v>
      </c>
      <c r="D236" t="s">
        <v>153</v>
      </c>
      <c r="E236">
        <f>_xlfn.MAXIFS(First_20year_outlook_solar!$C$5:$C$325,First_20year_outlook_solar!$B$5:$B$325,D236)</f>
        <v>0</v>
      </c>
      <c r="F236" t="s">
        <v>399</v>
      </c>
      <c r="H236" t="s">
        <v>111</v>
      </c>
      <c r="I236">
        <v>290058.5625</v>
      </c>
      <c r="J236">
        <v>47047.44921875</v>
      </c>
      <c r="K236">
        <v>16.219982893540681</v>
      </c>
      <c r="L236">
        <v>6721.0641741071431</v>
      </c>
      <c r="V236" s="28">
        <f>SUMIFS(First_20year_outlook_solar!$D$5:$D$325,First_20year_outlook_solar!$B$5:$B$325,$D236)</f>
        <v>0</v>
      </c>
      <c r="W236" s="29">
        <v>23523.724609375</v>
      </c>
      <c r="X236" s="29">
        <v>3360.532087053572</v>
      </c>
      <c r="Z236" s="29">
        <f t="shared" si="7"/>
        <v>3360.532087053572</v>
      </c>
      <c r="AC236" s="30">
        <f>SUMIFS(InterconnectionQueue_bySub!$R$5:$R$322,InterconnectionQueue_bySub!$B$5:$B$322,$D236)</f>
        <v>0</v>
      </c>
      <c r="AD236" s="31">
        <v>500</v>
      </c>
    </row>
    <row r="237" spans="1:32" x14ac:dyDescent="0.35">
      <c r="A237" s="23">
        <v>2</v>
      </c>
      <c r="B237">
        <v>2</v>
      </c>
      <c r="C237">
        <v>3</v>
      </c>
      <c r="D237" t="s">
        <v>413</v>
      </c>
      <c r="E237">
        <f>_xlfn.MAXIFS(First_20year_outlook_solar!$C$5:$C$325,First_20year_outlook_solar!$B$5:$B$325,D237)</f>
        <v>230</v>
      </c>
      <c r="F237" t="s">
        <v>400</v>
      </c>
      <c r="G237">
        <v>230</v>
      </c>
      <c r="H237" t="s">
        <v>22</v>
      </c>
      <c r="I237">
        <v>49901.47265625</v>
      </c>
      <c r="J237">
        <v>4434.52099609375</v>
      </c>
      <c r="K237">
        <v>8.8865533621447952</v>
      </c>
      <c r="L237">
        <v>633.50299944196433</v>
      </c>
      <c r="Q237"/>
      <c r="V237" s="28">
        <f>SUMIFS(First_20year_outlook_solar!$D$5:$D$325,First_20year_outlook_solar!$B$5:$B$325,$D237)</f>
        <v>500</v>
      </c>
      <c r="W237">
        <v>2217.260498046875</v>
      </c>
      <c r="X237">
        <v>316.75149972098222</v>
      </c>
      <c r="AC237" s="30">
        <f>SUMIFS(InterconnectionQueue_bySub!$R$5:$R$322,InterconnectionQueue_bySub!$B$5:$B$322,$D237)</f>
        <v>0</v>
      </c>
    </row>
    <row r="238" spans="1:32" x14ac:dyDescent="0.35">
      <c r="A238" s="23">
        <v>211</v>
      </c>
      <c r="B238">
        <v>206</v>
      </c>
      <c r="C238">
        <v>207</v>
      </c>
      <c r="D238" t="s">
        <v>99</v>
      </c>
      <c r="E238">
        <f>_xlfn.MAXIFS(First_20year_outlook_solar!$C$5:$C$325,First_20year_outlook_solar!$B$5:$B$325,D238)</f>
        <v>230</v>
      </c>
      <c r="F238" t="s">
        <v>399</v>
      </c>
      <c r="H238" t="s">
        <v>46</v>
      </c>
      <c r="I238">
        <v>70275.2109375</v>
      </c>
      <c r="J238">
        <v>13185.8525390625</v>
      </c>
      <c r="K238">
        <v>18.763163230900119</v>
      </c>
      <c r="L238">
        <v>1883.6932198660711</v>
      </c>
      <c r="V238" s="28">
        <f>SUMIFS(First_20year_outlook_solar!$D$5:$D$325,First_20year_outlook_solar!$B$5:$B$325,$D238)</f>
        <v>0</v>
      </c>
      <c r="W238" s="29">
        <v>6592.92626953125</v>
      </c>
      <c r="X238" s="29">
        <v>941.84660993303567</v>
      </c>
      <c r="Z238" s="29">
        <f t="shared" ref="Z238:Z265" si="8">X238-Q238</f>
        <v>941.84660993303567</v>
      </c>
      <c r="AC238" s="30">
        <f>SUMIFS(InterconnectionQueue_bySub!$R$5:$R$322,InterconnectionQueue_bySub!$B$5:$B$322,$D238)</f>
        <v>0</v>
      </c>
      <c r="AD238"/>
    </row>
    <row r="239" spans="1:32" x14ac:dyDescent="0.35">
      <c r="A239" s="23">
        <v>4</v>
      </c>
      <c r="B239">
        <v>4</v>
      </c>
      <c r="C239">
        <v>5</v>
      </c>
      <c r="D239" t="s">
        <v>276</v>
      </c>
      <c r="E239">
        <f>_xlfn.MAXIFS(First_20year_outlook_solar!$C$5:$C$325,First_20year_outlook_solar!$B$5:$B$325,D239)</f>
        <v>115</v>
      </c>
      <c r="F239" t="s">
        <v>398</v>
      </c>
      <c r="G239">
        <v>500</v>
      </c>
      <c r="H239" t="s">
        <v>216</v>
      </c>
      <c r="I239">
        <v>266975.34375</v>
      </c>
      <c r="J239">
        <v>26421.43359375</v>
      </c>
      <c r="K239">
        <v>9.8965819175015106</v>
      </c>
      <c r="L239">
        <v>3774.4905133928569</v>
      </c>
      <c r="V239" s="28">
        <f>SUMIFS(First_20year_outlook_solar!$D$5:$D$325,First_20year_outlook_solar!$B$5:$B$325,$D239)</f>
        <v>0</v>
      </c>
      <c r="W239" s="29">
        <v>13210.716796875</v>
      </c>
      <c r="X239" s="29">
        <v>1887.2452566964289</v>
      </c>
      <c r="Z239" s="29">
        <f t="shared" si="8"/>
        <v>1887.2452566964289</v>
      </c>
      <c r="AC239" s="30">
        <f>SUMIFS(InterconnectionQueue_bySub!$R$5:$R$322,InterconnectionQueue_bySub!$B$5:$B$322,$D239)</f>
        <v>225</v>
      </c>
      <c r="AD239" s="31">
        <v>200</v>
      </c>
      <c r="AF239" t="s">
        <v>410</v>
      </c>
    </row>
    <row r="240" spans="1:32" x14ac:dyDescent="0.35">
      <c r="A240" s="23">
        <v>55</v>
      </c>
      <c r="B240">
        <v>53</v>
      </c>
      <c r="C240">
        <v>54</v>
      </c>
      <c r="D240" t="s">
        <v>125</v>
      </c>
      <c r="E240">
        <f>_xlfn.MAXIFS(First_20year_outlook_solar!$C$5:$C$325,First_20year_outlook_solar!$B$5:$B$325,D240)</f>
        <v>115</v>
      </c>
      <c r="F240" t="s">
        <v>401</v>
      </c>
      <c r="G240">
        <v>115</v>
      </c>
      <c r="H240" t="s">
        <v>111</v>
      </c>
      <c r="I240">
        <v>148002.515625</v>
      </c>
      <c r="J240">
        <v>14145.79296875</v>
      </c>
      <c r="K240">
        <v>9.55780576364781</v>
      </c>
      <c r="L240">
        <v>2020.827566964286</v>
      </c>
      <c r="V240" s="28">
        <f>SUMIFS(First_20year_outlook_solar!$D$5:$D$325,First_20year_outlook_solar!$B$5:$B$325,$D240)</f>
        <v>0</v>
      </c>
      <c r="W240" s="29">
        <v>7072.896484375</v>
      </c>
      <c r="X240" s="29">
        <v>1010.413783482143</v>
      </c>
      <c r="Z240" s="29">
        <f t="shared" si="8"/>
        <v>1010.413783482143</v>
      </c>
      <c r="AC240" s="30">
        <f>SUMIFS(InterconnectionQueue_bySub!$R$5:$R$322,InterconnectionQueue_bySub!$B$5:$B$322,$D240)</f>
        <v>0</v>
      </c>
      <c r="AD240"/>
    </row>
    <row r="241" spans="1:31" x14ac:dyDescent="0.35">
      <c r="A241" s="23">
        <v>135</v>
      </c>
      <c r="B241">
        <v>131</v>
      </c>
      <c r="C241">
        <v>132</v>
      </c>
      <c r="D241" t="s">
        <v>48</v>
      </c>
      <c r="E241">
        <f>_xlfn.MAXIFS(First_20year_outlook_solar!$C$5:$C$325,First_20year_outlook_solar!$B$5:$B$325,D241)</f>
        <v>230</v>
      </c>
      <c r="F241" t="s">
        <v>400</v>
      </c>
      <c r="G241">
        <v>230</v>
      </c>
      <c r="H241" t="s">
        <v>46</v>
      </c>
      <c r="I241">
        <v>28793.953125</v>
      </c>
      <c r="J241">
        <v>1136.3837890625</v>
      </c>
      <c r="K241">
        <v>3.9466056783840791</v>
      </c>
      <c r="L241">
        <v>162.34054129464289</v>
      </c>
      <c r="V241" s="28">
        <f>SUMIFS(First_20year_outlook_solar!$D$5:$D$325,First_20year_outlook_solar!$B$5:$B$325,$D241)</f>
        <v>0</v>
      </c>
      <c r="W241" s="29">
        <v>568.19189453125</v>
      </c>
      <c r="X241" s="29">
        <v>81.170270647321431</v>
      </c>
      <c r="Z241" s="29">
        <f t="shared" si="8"/>
        <v>81.170270647321431</v>
      </c>
      <c r="AC241" s="30">
        <f>SUMIFS(InterconnectionQueue_bySub!$R$5:$R$322,InterconnectionQueue_bySub!$B$5:$B$322,$D241)</f>
        <v>0</v>
      </c>
      <c r="AD241"/>
    </row>
    <row r="242" spans="1:31" x14ac:dyDescent="0.35">
      <c r="A242" s="23">
        <v>56</v>
      </c>
      <c r="B242">
        <v>54</v>
      </c>
      <c r="C242">
        <v>55</v>
      </c>
      <c r="D242" t="s">
        <v>144</v>
      </c>
      <c r="E242">
        <f>_xlfn.MAXIFS(First_20year_outlook_solar!$C$5:$C$325,First_20year_outlook_solar!$B$5:$B$325,D242)</f>
        <v>115</v>
      </c>
      <c r="F242" t="s">
        <v>398</v>
      </c>
      <c r="G242">
        <v>115</v>
      </c>
      <c r="H242" t="s">
        <v>111</v>
      </c>
      <c r="I242">
        <v>255507.984375</v>
      </c>
      <c r="J242">
        <v>43442.328125</v>
      </c>
      <c r="K242">
        <v>17.002336827659072</v>
      </c>
      <c r="L242">
        <v>6206.046875</v>
      </c>
      <c r="V242" s="28">
        <f>SUMIFS(First_20year_outlook_solar!$D$5:$D$325,First_20year_outlook_solar!$B$5:$B$325,$D242)</f>
        <v>0</v>
      </c>
      <c r="W242" s="29">
        <v>21721.1640625</v>
      </c>
      <c r="X242" s="29">
        <v>3103.0234375</v>
      </c>
      <c r="Z242" s="29">
        <f t="shared" si="8"/>
        <v>3103.0234375</v>
      </c>
      <c r="AC242" s="30">
        <f>SUMIFS(InterconnectionQueue_bySub!$R$5:$R$322,InterconnectionQueue_bySub!$B$5:$B$322,$D242)</f>
        <v>0</v>
      </c>
      <c r="AD242"/>
    </row>
    <row r="243" spans="1:31" x14ac:dyDescent="0.35">
      <c r="A243" s="23">
        <v>145</v>
      </c>
      <c r="B243">
        <v>140</v>
      </c>
      <c r="C243">
        <v>141</v>
      </c>
      <c r="D243" t="s">
        <v>157</v>
      </c>
      <c r="E243">
        <f>_xlfn.MAXIFS(First_20year_outlook_solar!$C$5:$C$325,First_20year_outlook_solar!$B$5:$B$325,D243)</f>
        <v>230</v>
      </c>
      <c r="F243" t="s">
        <v>398</v>
      </c>
      <c r="H243" t="s">
        <v>111</v>
      </c>
      <c r="I243">
        <v>315575.6875</v>
      </c>
      <c r="J243">
        <v>95191.3984375</v>
      </c>
      <c r="K243">
        <v>30.16436379862121</v>
      </c>
      <c r="L243">
        <v>13598.771205357139</v>
      </c>
      <c r="V243" s="28">
        <f>SUMIFS(First_20year_outlook_solar!$D$5:$D$325,First_20year_outlook_solar!$B$5:$B$325,$D243)</f>
        <v>0</v>
      </c>
      <c r="W243" s="29">
        <v>47595.69921875</v>
      </c>
      <c r="X243" s="29">
        <v>6799.3856026785716</v>
      </c>
      <c r="Z243" s="29">
        <f t="shared" si="8"/>
        <v>6799.3856026785716</v>
      </c>
      <c r="AC243" s="30">
        <f>SUMIFS(InterconnectionQueue_bySub!$R$5:$R$322,InterconnectionQueue_bySub!$B$5:$B$322,$D243)</f>
        <v>0</v>
      </c>
      <c r="AD243" s="31">
        <v>500</v>
      </c>
    </row>
    <row r="244" spans="1:31" x14ac:dyDescent="0.35">
      <c r="A244" s="23">
        <v>0</v>
      </c>
      <c r="B244">
        <v>0</v>
      </c>
      <c r="C244">
        <v>1</v>
      </c>
      <c r="D244" t="s">
        <v>224</v>
      </c>
      <c r="E244">
        <f>_xlfn.MAXIFS(First_20year_outlook_solar!$C$5:$C$325,First_20year_outlook_solar!$B$5:$B$325,D244)</f>
        <v>500</v>
      </c>
      <c r="F244" t="s">
        <v>398</v>
      </c>
      <c r="G244">
        <v>500</v>
      </c>
      <c r="H244" t="s">
        <v>216</v>
      </c>
      <c r="I244">
        <v>268490.875</v>
      </c>
      <c r="J244">
        <v>3818.503173828125</v>
      </c>
      <c r="K244">
        <v>1.422209664975812</v>
      </c>
      <c r="L244">
        <v>545.50045340401789</v>
      </c>
      <c r="M244" t="s">
        <v>224</v>
      </c>
      <c r="N244">
        <v>500</v>
      </c>
      <c r="P244" t="s">
        <v>26</v>
      </c>
      <c r="Q244" s="29">
        <v>410</v>
      </c>
      <c r="R244">
        <v>0</v>
      </c>
      <c r="S244">
        <v>0</v>
      </c>
      <c r="T244">
        <v>410</v>
      </c>
      <c r="U244">
        <v>2870</v>
      </c>
      <c r="V244" s="28">
        <f>SUMIFS(First_20year_outlook_solar!$D$5:$D$325,First_20year_outlook_solar!$B$5:$B$325,$D244)</f>
        <v>0</v>
      </c>
      <c r="W244" s="29">
        <v>1909.251586914062</v>
      </c>
      <c r="X244" s="29">
        <v>272.75022670200889</v>
      </c>
      <c r="Y244" s="29">
        <v>-960.7484130859375</v>
      </c>
      <c r="Z244" s="29">
        <f t="shared" si="8"/>
        <v>-137.24977329799111</v>
      </c>
      <c r="AA244" s="29">
        <v>948.503173828125</v>
      </c>
      <c r="AB244" s="29">
        <v>135.50045340401789</v>
      </c>
      <c r="AC244" s="30">
        <f>SUMIFS(InterconnectionQueue_bySub!$R$5:$R$322,InterconnectionQueue_bySub!$B$5:$B$322,$D244)</f>
        <v>400</v>
      </c>
      <c r="AD244"/>
    </row>
    <row r="245" spans="1:31" x14ac:dyDescent="0.35">
      <c r="A245" s="23">
        <v>214</v>
      </c>
      <c r="B245">
        <v>209</v>
      </c>
      <c r="C245">
        <v>210</v>
      </c>
      <c r="D245" t="s">
        <v>136</v>
      </c>
      <c r="E245">
        <f>_xlfn.MAXIFS(First_20year_outlook_solar!$C$5:$C$325,First_20year_outlook_solar!$B$5:$B$325,D245)</f>
        <v>115</v>
      </c>
      <c r="F245" t="s">
        <v>398</v>
      </c>
      <c r="G245">
        <v>70</v>
      </c>
      <c r="H245" t="s">
        <v>111</v>
      </c>
      <c r="I245">
        <v>298520.75</v>
      </c>
      <c r="J245">
        <v>51351.88671875</v>
      </c>
      <c r="K245">
        <v>17.20211634157759</v>
      </c>
      <c r="L245">
        <v>7335.9838169642853</v>
      </c>
      <c r="V245" s="28">
        <f>SUMIFS(First_20year_outlook_solar!$D$5:$D$325,First_20year_outlook_solar!$B$5:$B$325,$D245)</f>
        <v>0</v>
      </c>
      <c r="W245" s="29">
        <v>25675.943359375</v>
      </c>
      <c r="X245" s="29">
        <v>3667.9919084821431</v>
      </c>
      <c r="Z245" s="29">
        <f t="shared" si="8"/>
        <v>3667.9919084821431</v>
      </c>
      <c r="AC245" s="30">
        <f>SUMIFS(InterconnectionQueue_bySub!$R$5:$R$322,InterconnectionQueue_bySub!$B$5:$B$322,$D245)</f>
        <v>0</v>
      </c>
      <c r="AD245"/>
    </row>
    <row r="246" spans="1:31" x14ac:dyDescent="0.35">
      <c r="A246" s="23">
        <v>184</v>
      </c>
      <c r="B246">
        <v>179</v>
      </c>
      <c r="C246">
        <v>180</v>
      </c>
      <c r="D246" t="s">
        <v>275</v>
      </c>
      <c r="E246">
        <f>_xlfn.MAXIFS(First_20year_outlook_solar!$C$5:$C$325,First_20year_outlook_solar!$B$5:$B$325,D246)</f>
        <v>230</v>
      </c>
      <c r="F246" t="s">
        <v>398</v>
      </c>
      <c r="H246" t="s">
        <v>216</v>
      </c>
      <c r="I246">
        <v>282981.21875</v>
      </c>
      <c r="J246">
        <v>24956.92578125</v>
      </c>
      <c r="K246">
        <v>8.819286980065705</v>
      </c>
      <c r="L246">
        <v>3565.2751116071431</v>
      </c>
      <c r="V246" s="28">
        <f>SUMIFS(First_20year_outlook_solar!$D$5:$D$325,First_20year_outlook_solar!$B$5:$B$325,$D246)</f>
        <v>198</v>
      </c>
      <c r="W246" s="29">
        <v>12478.462890625</v>
      </c>
      <c r="X246" s="29">
        <v>1782.6375558035711</v>
      </c>
      <c r="Z246" s="29">
        <f t="shared" si="8"/>
        <v>1782.6375558035711</v>
      </c>
      <c r="AC246" s="30">
        <f>SUMIFS(InterconnectionQueue_bySub!$R$5:$R$322,InterconnectionQueue_bySub!$B$5:$B$322,$D246)</f>
        <v>0</v>
      </c>
      <c r="AD246" s="31">
        <v>200</v>
      </c>
      <c r="AE246">
        <v>2</v>
      </c>
    </row>
    <row r="247" spans="1:31" x14ac:dyDescent="0.35">
      <c r="A247" s="23">
        <v>109</v>
      </c>
      <c r="B247">
        <v>106</v>
      </c>
      <c r="C247">
        <v>107</v>
      </c>
      <c r="D247" t="s">
        <v>51</v>
      </c>
      <c r="E247">
        <f>_xlfn.MAXIFS(First_20year_outlook_solar!$C$5:$C$325,First_20year_outlook_solar!$B$5:$B$325,D247)</f>
        <v>138</v>
      </c>
      <c r="F247" t="s">
        <v>400</v>
      </c>
      <c r="G247">
        <v>138</v>
      </c>
      <c r="H247" t="s">
        <v>46</v>
      </c>
      <c r="I247">
        <v>24834.498046875</v>
      </c>
      <c r="J247">
        <v>1518.724853515625</v>
      </c>
      <c r="K247">
        <v>6.1153837321335791</v>
      </c>
      <c r="L247">
        <v>216.960693359375</v>
      </c>
      <c r="V247" s="28">
        <f>SUMIFS(First_20year_outlook_solar!$D$5:$D$325,First_20year_outlook_solar!$B$5:$B$325,$D247)</f>
        <v>0</v>
      </c>
      <c r="W247" s="29">
        <v>759.3624267578125</v>
      </c>
      <c r="X247" s="29">
        <v>108.4803466796875</v>
      </c>
      <c r="Z247" s="29">
        <f t="shared" si="8"/>
        <v>108.4803466796875</v>
      </c>
      <c r="AC247" s="30">
        <f>SUMIFS(InterconnectionQueue_bySub!$R$5:$R$322,InterconnectionQueue_bySub!$B$5:$B$322,$D247)</f>
        <v>0</v>
      </c>
      <c r="AD247"/>
    </row>
    <row r="248" spans="1:31" x14ac:dyDescent="0.35">
      <c r="A248" s="23">
        <v>244</v>
      </c>
      <c r="B248">
        <v>235</v>
      </c>
      <c r="C248">
        <v>236</v>
      </c>
      <c r="D248" t="s">
        <v>190</v>
      </c>
      <c r="E248">
        <f>_xlfn.MAXIFS(First_20year_outlook_solar!$C$5:$C$325,First_20year_outlook_solar!$B$5:$B$325,D248)</f>
        <v>230</v>
      </c>
      <c r="F248" t="s">
        <v>398</v>
      </c>
      <c r="G248">
        <v>230</v>
      </c>
      <c r="H248" t="s">
        <v>111</v>
      </c>
      <c r="I248">
        <v>383369.5</v>
      </c>
      <c r="J248">
        <v>104317.4609375</v>
      </c>
      <c r="K248">
        <v>27.2106834105217</v>
      </c>
      <c r="L248">
        <v>14902.494419642861</v>
      </c>
      <c r="M248" t="s">
        <v>190</v>
      </c>
      <c r="N248">
        <v>230</v>
      </c>
      <c r="P248" t="s">
        <v>26</v>
      </c>
      <c r="Q248" s="29">
        <v>1100</v>
      </c>
      <c r="R248">
        <v>0</v>
      </c>
      <c r="S248">
        <v>400</v>
      </c>
      <c r="T248">
        <v>700</v>
      </c>
      <c r="U248">
        <v>7700</v>
      </c>
      <c r="V248" s="28">
        <f>SUMIFS(First_20year_outlook_solar!$D$5:$D$325,First_20year_outlook_solar!$B$5:$B$325,$D248)</f>
        <v>0</v>
      </c>
      <c r="W248" s="29">
        <v>52158.73046875</v>
      </c>
      <c r="X248" s="29">
        <v>7451.2472098214284</v>
      </c>
      <c r="Y248" s="29">
        <v>44458.73046875</v>
      </c>
      <c r="Z248" s="29">
        <f t="shared" si="8"/>
        <v>6351.2472098214284</v>
      </c>
      <c r="AA248" s="29">
        <v>96617.4609375</v>
      </c>
      <c r="AB248" s="29">
        <v>13802.494419642861</v>
      </c>
      <c r="AC248" s="30">
        <f>SUMIFS(InterconnectionQueue_bySub!$R$5:$R$322,InterconnectionQueue_bySub!$B$5:$B$322,$D248)</f>
        <v>1500</v>
      </c>
      <c r="AD248" s="32">
        <v>400</v>
      </c>
    </row>
    <row r="249" spans="1:31" x14ac:dyDescent="0.35">
      <c r="A249" s="23">
        <v>246</v>
      </c>
      <c r="B249">
        <v>237</v>
      </c>
      <c r="C249">
        <v>238</v>
      </c>
      <c r="D249" t="s">
        <v>172</v>
      </c>
      <c r="E249">
        <f>_xlfn.MAXIFS(First_20year_outlook_solar!$C$5:$C$325,First_20year_outlook_solar!$B$5:$B$325,D249)</f>
        <v>230</v>
      </c>
      <c r="I249">
        <v>27932.49609375</v>
      </c>
      <c r="J249">
        <v>111.886833190918</v>
      </c>
      <c r="K249">
        <v>0.40056152810472623</v>
      </c>
      <c r="L249">
        <v>15.983833312988279</v>
      </c>
      <c r="M249" t="s">
        <v>172</v>
      </c>
      <c r="N249">
        <v>230</v>
      </c>
      <c r="P249" t="s">
        <v>26</v>
      </c>
      <c r="Q249" s="29">
        <v>1756</v>
      </c>
      <c r="R249">
        <v>0</v>
      </c>
      <c r="S249">
        <v>260</v>
      </c>
      <c r="T249">
        <v>1496</v>
      </c>
      <c r="U249">
        <v>12292</v>
      </c>
      <c r="V249" s="28">
        <f>SUMIFS(First_20year_outlook_solar!$D$5:$D$325,First_20year_outlook_solar!$B$5:$B$325,$D249)</f>
        <v>1224</v>
      </c>
      <c r="W249" s="29">
        <v>55.943416595458999</v>
      </c>
      <c r="X249" s="29">
        <v>7.9919166564941424</v>
      </c>
      <c r="Y249" s="29">
        <v>-12236.056583404539</v>
      </c>
      <c r="Z249" s="29">
        <f t="shared" si="8"/>
        <v>-1748.0080833435059</v>
      </c>
      <c r="AA249" s="29">
        <v>-12180.11316680908</v>
      </c>
      <c r="AB249" s="29">
        <v>-1740.0161666870119</v>
      </c>
      <c r="AC249" s="30">
        <f>SUMIFS(InterconnectionQueue_bySub!$R$5:$R$322,InterconnectionQueue_bySub!$B$5:$B$322,$D249)</f>
        <v>3250</v>
      </c>
      <c r="AD249"/>
    </row>
    <row r="250" spans="1:31" x14ac:dyDescent="0.35">
      <c r="A250" s="23">
        <v>99</v>
      </c>
      <c r="B250">
        <v>96</v>
      </c>
      <c r="C250">
        <v>97</v>
      </c>
      <c r="D250" t="s">
        <v>247</v>
      </c>
      <c r="E250">
        <f>_xlfn.MAXIFS(First_20year_outlook_solar!$C$5:$C$325,First_20year_outlook_solar!$B$5:$B$325,D250)</f>
        <v>230</v>
      </c>
      <c r="F250" t="s">
        <v>398</v>
      </c>
      <c r="G250">
        <v>230</v>
      </c>
      <c r="H250" t="s">
        <v>216</v>
      </c>
      <c r="I250">
        <v>165277.1875</v>
      </c>
      <c r="J250">
        <v>16206.482421875</v>
      </c>
      <c r="K250">
        <v>9.8056378300090561</v>
      </c>
      <c r="L250">
        <v>2315.211774553572</v>
      </c>
      <c r="V250" s="28">
        <f>SUMIFS(First_20year_outlook_solar!$D$5:$D$325,First_20year_outlook_solar!$B$5:$B$325,$D250)</f>
        <v>0</v>
      </c>
      <c r="W250" s="29">
        <v>8103.2412109375</v>
      </c>
      <c r="X250" s="29">
        <v>1157.605887276786</v>
      </c>
      <c r="Z250" s="29">
        <f t="shared" si="8"/>
        <v>1157.605887276786</v>
      </c>
      <c r="AC250" s="30">
        <f>SUMIFS(InterconnectionQueue_bySub!$R$5:$R$322,InterconnectionQueue_bySub!$B$5:$B$322,$D250)</f>
        <v>0</v>
      </c>
      <c r="AD250"/>
    </row>
    <row r="251" spans="1:31" x14ac:dyDescent="0.35">
      <c r="A251" s="23">
        <v>57</v>
      </c>
      <c r="B251">
        <v>55</v>
      </c>
      <c r="C251">
        <v>56</v>
      </c>
      <c r="D251" t="s">
        <v>137</v>
      </c>
      <c r="E251">
        <f>_xlfn.MAXIFS(First_20year_outlook_solar!$C$5:$C$325,First_20year_outlook_solar!$B$5:$B$325,D251)</f>
        <v>115</v>
      </c>
      <c r="F251" t="s">
        <v>398</v>
      </c>
      <c r="G251">
        <v>115</v>
      </c>
      <c r="H251" t="s">
        <v>111</v>
      </c>
      <c r="I251">
        <v>309526.5</v>
      </c>
      <c r="J251">
        <v>33743.91796875</v>
      </c>
      <c r="K251">
        <v>10.90178642822181</v>
      </c>
      <c r="L251">
        <v>4820.5597098214284</v>
      </c>
      <c r="V251" s="28">
        <f>SUMIFS(First_20year_outlook_solar!$D$5:$D$325,First_20year_outlook_solar!$B$5:$B$325,$D251)</f>
        <v>0</v>
      </c>
      <c r="W251" s="29">
        <v>16871.958984375</v>
      </c>
      <c r="X251" s="29">
        <v>2410.2798549107142</v>
      </c>
      <c r="Z251" s="29">
        <f t="shared" si="8"/>
        <v>2410.2798549107142</v>
      </c>
      <c r="AC251" s="30">
        <f>SUMIFS(InterconnectionQueue_bySub!$R$5:$R$322,InterconnectionQueue_bySub!$B$5:$B$322,$D251)</f>
        <v>0</v>
      </c>
      <c r="AD251"/>
    </row>
    <row r="252" spans="1:31" x14ac:dyDescent="0.35">
      <c r="A252" s="23">
        <v>166</v>
      </c>
      <c r="B252">
        <v>161</v>
      </c>
      <c r="C252">
        <v>162</v>
      </c>
      <c r="D252" t="s">
        <v>231</v>
      </c>
      <c r="E252">
        <f>_xlfn.MAXIFS(First_20year_outlook_solar!$C$5:$C$325,First_20year_outlook_solar!$B$5:$B$325,D252)</f>
        <v>115</v>
      </c>
      <c r="F252" t="s">
        <v>398</v>
      </c>
      <c r="G252">
        <v>115</v>
      </c>
      <c r="H252" t="s">
        <v>216</v>
      </c>
      <c r="I252">
        <v>206128.875</v>
      </c>
      <c r="J252">
        <v>8795.80859375</v>
      </c>
      <c r="K252">
        <v>4.2671404449037036</v>
      </c>
      <c r="L252">
        <v>1256.5440848214289</v>
      </c>
      <c r="V252" s="28">
        <f>SUMIFS(First_20year_outlook_solar!$D$5:$D$325,First_20year_outlook_solar!$B$5:$B$325,$D252)</f>
        <v>0</v>
      </c>
      <c r="W252" s="29">
        <v>4397.904296875</v>
      </c>
      <c r="X252" s="29">
        <v>628.27204241071433</v>
      </c>
      <c r="Z252" s="29">
        <f t="shared" si="8"/>
        <v>628.27204241071433</v>
      </c>
      <c r="AC252" s="30">
        <f>SUMIFS(InterconnectionQueue_bySub!$R$5:$R$322,InterconnectionQueue_bySub!$B$5:$B$322,$D252)</f>
        <v>0</v>
      </c>
      <c r="AD252"/>
    </row>
    <row r="253" spans="1:31" x14ac:dyDescent="0.35">
      <c r="A253" s="23">
        <v>154</v>
      </c>
      <c r="B253">
        <v>149</v>
      </c>
      <c r="C253">
        <v>150</v>
      </c>
      <c r="D253" t="s">
        <v>251</v>
      </c>
      <c r="E253">
        <f>_xlfn.MAXIFS(First_20year_outlook_solar!$C$5:$C$325,First_20year_outlook_solar!$B$5:$B$325,D253)</f>
        <v>500</v>
      </c>
      <c r="F253" t="s">
        <v>398</v>
      </c>
      <c r="H253" t="s">
        <v>216</v>
      </c>
      <c r="I253">
        <v>261212.109375</v>
      </c>
      <c r="J253">
        <v>23593.65234375</v>
      </c>
      <c r="K253">
        <v>9.0323731163162133</v>
      </c>
      <c r="L253">
        <v>3370.5217633928569</v>
      </c>
      <c r="M253" t="s">
        <v>251</v>
      </c>
      <c r="N253">
        <v>115</v>
      </c>
      <c r="P253" t="s">
        <v>26</v>
      </c>
      <c r="Q253" s="29">
        <v>25</v>
      </c>
      <c r="R253">
        <v>0</v>
      </c>
      <c r="S253">
        <v>20</v>
      </c>
      <c r="T253">
        <v>5</v>
      </c>
      <c r="U253">
        <v>175</v>
      </c>
      <c r="V253" s="28">
        <f>SUMIFS(First_20year_outlook_solar!$D$5:$D$325,First_20year_outlook_solar!$B$5:$B$325,$D253)</f>
        <v>0</v>
      </c>
      <c r="W253" s="29">
        <v>11796.826171875</v>
      </c>
      <c r="X253" s="29">
        <v>1685.2608816964289</v>
      </c>
      <c r="Y253" s="29">
        <v>11621.826171875</v>
      </c>
      <c r="Z253" s="29">
        <f t="shared" si="8"/>
        <v>1660.2608816964289</v>
      </c>
      <c r="AA253" s="29">
        <v>23418.65234375</v>
      </c>
      <c r="AB253" s="29">
        <v>3345.5217633928569</v>
      </c>
      <c r="AC253" s="30">
        <f>SUMIFS(InterconnectionQueue_bySub!$R$5:$R$322,InterconnectionQueue_bySub!$B$5:$B$322,$D253)</f>
        <v>24.5</v>
      </c>
      <c r="AD253"/>
    </row>
    <row r="254" spans="1:31" x14ac:dyDescent="0.35">
      <c r="A254" s="23">
        <v>114</v>
      </c>
      <c r="B254">
        <v>111</v>
      </c>
      <c r="C254">
        <v>112</v>
      </c>
      <c r="D254" t="s">
        <v>60</v>
      </c>
      <c r="E254">
        <f>_xlfn.MAXIFS(First_20year_outlook_solar!$C$5:$C$325,First_20year_outlook_solar!$B$5:$B$325,D254)</f>
        <v>500</v>
      </c>
      <c r="F254" t="s">
        <v>399</v>
      </c>
      <c r="G254">
        <v>500</v>
      </c>
      <c r="H254" t="s">
        <v>53</v>
      </c>
      <c r="I254">
        <v>116572.515625</v>
      </c>
      <c r="J254">
        <v>31057.462890625</v>
      </c>
      <c r="K254">
        <v>26.642182957201669</v>
      </c>
      <c r="L254">
        <v>4436.7804129464284</v>
      </c>
      <c r="V254" s="28">
        <f>SUMIFS(First_20year_outlook_solar!$D$5:$D$325,First_20year_outlook_solar!$B$5:$B$325,$D254)</f>
        <v>0</v>
      </c>
      <c r="W254" s="29">
        <v>15528.7314453125</v>
      </c>
      <c r="X254" s="29">
        <v>2218.3902064732142</v>
      </c>
      <c r="Z254" s="29">
        <f t="shared" si="8"/>
        <v>2218.3902064732142</v>
      </c>
      <c r="AC254" s="30">
        <f>SUMIFS(InterconnectionQueue_bySub!$R$5:$R$322,InterconnectionQueue_bySub!$B$5:$B$322,$D254)</f>
        <v>0</v>
      </c>
      <c r="AD254"/>
    </row>
    <row r="255" spans="1:31" x14ac:dyDescent="0.35">
      <c r="A255" s="23">
        <v>259</v>
      </c>
      <c r="B255">
        <v>250</v>
      </c>
      <c r="C255">
        <v>251</v>
      </c>
      <c r="D255" t="s">
        <v>188</v>
      </c>
      <c r="E255">
        <f>_xlfn.MAXIFS(First_20year_outlook_solar!$C$5:$C$325,First_20year_outlook_solar!$B$5:$B$325,D255)</f>
        <v>138</v>
      </c>
      <c r="I255">
        <v>2871.62890625</v>
      </c>
      <c r="M255" t="s">
        <v>188</v>
      </c>
      <c r="N255">
        <v>138</v>
      </c>
      <c r="P255" t="s">
        <v>26</v>
      </c>
      <c r="Q255" s="29">
        <v>50</v>
      </c>
      <c r="R255">
        <v>0</v>
      </c>
      <c r="S255">
        <v>0</v>
      </c>
      <c r="T255">
        <v>50</v>
      </c>
      <c r="U255">
        <v>350</v>
      </c>
      <c r="V255" s="28">
        <f>SUMIFS(First_20year_outlook_solar!$D$5:$D$325,First_20year_outlook_solar!$B$5:$B$325,$D255)</f>
        <v>0</v>
      </c>
      <c r="Z255" s="29">
        <f t="shared" si="8"/>
        <v>-50</v>
      </c>
      <c r="AC255" s="30">
        <f>SUMIFS(InterconnectionQueue_bySub!$R$5:$R$322,InterconnectionQueue_bySub!$B$5:$B$322,$D255)</f>
        <v>50</v>
      </c>
      <c r="AD255">
        <v>450</v>
      </c>
    </row>
    <row r="256" spans="1:31" x14ac:dyDescent="0.35">
      <c r="A256" s="23">
        <v>165</v>
      </c>
      <c r="B256">
        <v>160</v>
      </c>
      <c r="C256">
        <v>161</v>
      </c>
      <c r="D256" t="s">
        <v>166</v>
      </c>
      <c r="E256">
        <f>_xlfn.MAXIFS(First_20year_outlook_solar!$C$5:$C$325,First_20year_outlook_solar!$B$5:$B$325,D256)</f>
        <v>230</v>
      </c>
      <c r="F256" t="s">
        <v>399</v>
      </c>
      <c r="H256" t="s">
        <v>113</v>
      </c>
      <c r="I256">
        <v>386518.9375</v>
      </c>
      <c r="J256">
        <v>106055.7890625</v>
      </c>
      <c r="K256">
        <v>27.438704491031569</v>
      </c>
      <c r="L256">
        <v>15150.827008928571</v>
      </c>
      <c r="M256" t="s">
        <v>166</v>
      </c>
      <c r="N256">
        <v>230</v>
      </c>
      <c r="P256" t="s">
        <v>26</v>
      </c>
      <c r="Q256" s="29">
        <v>805.3</v>
      </c>
      <c r="R256">
        <v>56</v>
      </c>
      <c r="S256">
        <v>350</v>
      </c>
      <c r="T256">
        <v>399.3</v>
      </c>
      <c r="U256">
        <v>5637.0999999999995</v>
      </c>
      <c r="V256" s="28">
        <f>SUMIFS(First_20year_outlook_solar!$D$5:$D$325,First_20year_outlook_solar!$B$5:$B$325,$D256)</f>
        <v>0</v>
      </c>
      <c r="W256" s="29">
        <v>53027.89453125</v>
      </c>
      <c r="X256" s="29">
        <v>7575.4135044642853</v>
      </c>
      <c r="Y256" s="29">
        <v>47390.794531250001</v>
      </c>
      <c r="Z256" s="29">
        <f t="shared" si="8"/>
        <v>6770.1135044642851</v>
      </c>
      <c r="AA256" s="29">
        <v>100418.68906249999</v>
      </c>
      <c r="AB256" s="29">
        <v>14345.52700892857</v>
      </c>
      <c r="AC256" s="30">
        <f>SUMIFS(InterconnectionQueue_bySub!$R$5:$R$322,InterconnectionQueue_bySub!$B$5:$B$322,$D256)</f>
        <v>700</v>
      </c>
      <c r="AD256" s="32">
        <v>195</v>
      </c>
    </row>
    <row r="257" spans="1:31" x14ac:dyDescent="0.35">
      <c r="A257" s="23">
        <v>125</v>
      </c>
      <c r="B257">
        <v>121</v>
      </c>
      <c r="C257">
        <v>122</v>
      </c>
      <c r="D257" t="s">
        <v>107</v>
      </c>
      <c r="E257">
        <f>_xlfn.MAXIFS(First_20year_outlook_solar!$C$5:$C$325,First_20year_outlook_solar!$B$5:$B$325,D257)</f>
        <v>230</v>
      </c>
      <c r="F257" t="s">
        <v>399</v>
      </c>
      <c r="H257" t="s">
        <v>102</v>
      </c>
      <c r="I257">
        <v>174863.25</v>
      </c>
      <c r="J257">
        <v>47273.05078125</v>
      </c>
      <c r="K257">
        <v>27.034297247277522</v>
      </c>
      <c r="L257">
        <v>6753.29296875</v>
      </c>
      <c r="M257" t="s">
        <v>107</v>
      </c>
      <c r="N257">
        <v>230</v>
      </c>
      <c r="P257" t="s">
        <v>26</v>
      </c>
      <c r="Q257" s="29">
        <v>100</v>
      </c>
      <c r="R257">
        <v>100</v>
      </c>
      <c r="S257">
        <v>0</v>
      </c>
      <c r="T257">
        <v>0</v>
      </c>
      <c r="U257">
        <v>700</v>
      </c>
      <c r="V257" s="28">
        <f>SUMIFS(First_20year_outlook_solar!$D$5:$D$325,First_20year_outlook_solar!$B$5:$B$325,$D257)</f>
        <v>450</v>
      </c>
      <c r="W257" s="29">
        <v>23636.525390625</v>
      </c>
      <c r="X257" s="29">
        <v>3376.646484375</v>
      </c>
      <c r="Y257" s="29">
        <v>22936.525390625</v>
      </c>
      <c r="Z257" s="29">
        <f t="shared" si="8"/>
        <v>3276.646484375</v>
      </c>
      <c r="AA257" s="29">
        <v>46573.05078125</v>
      </c>
      <c r="AB257" s="29">
        <v>6653.29296875</v>
      </c>
      <c r="AC257" s="30">
        <f>SUMIFS(InterconnectionQueue_bySub!$R$5:$R$322,InterconnectionQueue_bySub!$B$5:$B$322,$D257)</f>
        <v>0</v>
      </c>
      <c r="AD257" s="32">
        <v>300</v>
      </c>
      <c r="AE257" s="29">
        <v>50</v>
      </c>
    </row>
    <row r="258" spans="1:31" x14ac:dyDescent="0.35">
      <c r="A258" s="23">
        <v>219</v>
      </c>
      <c r="B258">
        <v>214</v>
      </c>
      <c r="C258">
        <v>215</v>
      </c>
      <c r="D258" t="s">
        <v>56</v>
      </c>
      <c r="E258">
        <f>_xlfn.MAXIFS(First_20year_outlook_solar!$C$5:$C$325,First_20year_outlook_solar!$B$5:$B$325,D258)</f>
        <v>230</v>
      </c>
      <c r="F258" t="s">
        <v>399</v>
      </c>
      <c r="G258">
        <v>230</v>
      </c>
      <c r="H258" t="s">
        <v>46</v>
      </c>
      <c r="I258">
        <v>37940.80859375</v>
      </c>
      <c r="J258">
        <v>1674.1015625</v>
      </c>
      <c r="K258">
        <v>4.4124034899345164</v>
      </c>
      <c r="L258">
        <v>239.15736607142861</v>
      </c>
      <c r="V258" s="28">
        <f>SUMIFS(First_20year_outlook_solar!$D$5:$D$325,First_20year_outlook_solar!$B$5:$B$325,$D258)</f>
        <v>0</v>
      </c>
      <c r="W258" s="29">
        <v>837.05078125</v>
      </c>
      <c r="X258" s="29">
        <v>119.57868303571431</v>
      </c>
      <c r="Z258" s="29">
        <f t="shared" si="8"/>
        <v>119.57868303571431</v>
      </c>
      <c r="AC258" s="30">
        <f>SUMIFS(InterconnectionQueue_bySub!$R$5:$R$322,InterconnectionQueue_bySub!$B$5:$B$322,$D258)</f>
        <v>0</v>
      </c>
      <c r="AD258"/>
    </row>
    <row r="259" spans="1:31" x14ac:dyDescent="0.35">
      <c r="A259" s="23">
        <v>199</v>
      </c>
      <c r="B259">
        <v>194</v>
      </c>
      <c r="C259">
        <v>195</v>
      </c>
      <c r="D259" t="s">
        <v>229</v>
      </c>
      <c r="E259">
        <f>_xlfn.MAXIFS(First_20year_outlook_solar!$C$5:$C$325,First_20year_outlook_solar!$B$5:$B$325,D259)</f>
        <v>115</v>
      </c>
      <c r="F259" t="s">
        <v>398</v>
      </c>
      <c r="G259">
        <v>115</v>
      </c>
      <c r="H259" t="s">
        <v>216</v>
      </c>
      <c r="I259">
        <v>289875.28125</v>
      </c>
      <c r="J259">
        <v>30920.63671875</v>
      </c>
      <c r="K259">
        <v>10.666875970042719</v>
      </c>
      <c r="L259">
        <v>4417.2338169642853</v>
      </c>
      <c r="V259" s="28">
        <f>SUMIFS(First_20year_outlook_solar!$D$5:$D$325,First_20year_outlook_solar!$B$5:$B$325,$D259)</f>
        <v>0</v>
      </c>
      <c r="W259" s="29">
        <v>15460.318359375</v>
      </c>
      <c r="X259" s="29">
        <v>2208.6169084821431</v>
      </c>
      <c r="Z259" s="29">
        <f t="shared" si="8"/>
        <v>2208.6169084821431</v>
      </c>
      <c r="AC259" s="30">
        <f>SUMIFS(InterconnectionQueue_bySub!$R$5:$R$322,InterconnectionQueue_bySub!$B$5:$B$322,$D259)</f>
        <v>0</v>
      </c>
      <c r="AD259"/>
    </row>
    <row r="260" spans="1:31" x14ac:dyDescent="0.35">
      <c r="A260" s="23">
        <v>107</v>
      </c>
      <c r="B260">
        <v>104</v>
      </c>
      <c r="C260">
        <v>105</v>
      </c>
      <c r="D260" t="s">
        <v>66</v>
      </c>
      <c r="E260">
        <f>_xlfn.MAXIFS(First_20year_outlook_solar!$C$5:$C$325,First_20year_outlook_solar!$B$5:$B$325,D260)</f>
        <v>230</v>
      </c>
      <c r="F260" t="s">
        <v>399</v>
      </c>
      <c r="H260" t="s">
        <v>46</v>
      </c>
      <c r="I260">
        <v>25310.994140625</v>
      </c>
      <c r="J260">
        <v>2598.77197265625</v>
      </c>
      <c r="K260">
        <v>10.267364285329011</v>
      </c>
      <c r="L260">
        <v>371.25313895089278</v>
      </c>
      <c r="V260" s="28">
        <f>SUMIFS(First_20year_outlook_solar!$D$5:$D$325,First_20year_outlook_solar!$B$5:$B$325,$D260)</f>
        <v>0</v>
      </c>
      <c r="W260" s="29">
        <v>1299.385986328125</v>
      </c>
      <c r="X260" s="29">
        <v>185.62656947544639</v>
      </c>
      <c r="Z260" s="29">
        <f t="shared" si="8"/>
        <v>185.62656947544639</v>
      </c>
      <c r="AC260" s="30">
        <f>SUMIFS(InterconnectionQueue_bySub!$R$5:$R$322,InterconnectionQueue_bySub!$B$5:$B$322,$D260)</f>
        <v>0</v>
      </c>
      <c r="AD260"/>
    </row>
    <row r="261" spans="1:31" x14ac:dyDescent="0.35">
      <c r="A261" s="23">
        <v>89</v>
      </c>
      <c r="B261">
        <v>86</v>
      </c>
      <c r="C261">
        <v>87</v>
      </c>
      <c r="D261" t="s">
        <v>106</v>
      </c>
      <c r="E261">
        <f>_xlfn.MAXIFS(First_20year_outlook_solar!$C$5:$C$325,First_20year_outlook_solar!$B$5:$B$325,D261)</f>
        <v>230</v>
      </c>
      <c r="F261" t="s">
        <v>399</v>
      </c>
      <c r="G261">
        <v>500</v>
      </c>
      <c r="H261" t="s">
        <v>46</v>
      </c>
      <c r="I261">
        <v>179312.265625</v>
      </c>
      <c r="J261">
        <v>44502.703125</v>
      </c>
      <c r="K261">
        <v>24.818549344566069</v>
      </c>
      <c r="L261">
        <v>6357.5290178571431</v>
      </c>
      <c r="M261" t="s">
        <v>106</v>
      </c>
      <c r="N261">
        <v>230</v>
      </c>
      <c r="P261" t="s">
        <v>26</v>
      </c>
      <c r="Q261" s="29">
        <v>1151</v>
      </c>
      <c r="R261">
        <v>0</v>
      </c>
      <c r="S261">
        <v>0</v>
      </c>
      <c r="T261">
        <v>1151</v>
      </c>
      <c r="U261">
        <v>8057</v>
      </c>
      <c r="V261" s="28">
        <f>SUMIFS(First_20year_outlook_solar!$D$5:$D$325,First_20year_outlook_solar!$B$5:$B$325,$D261)</f>
        <v>2144</v>
      </c>
      <c r="W261" s="29">
        <v>22251.3515625</v>
      </c>
      <c r="X261" s="29">
        <v>3178.764508928572</v>
      </c>
      <c r="Y261" s="29">
        <v>14194.3515625</v>
      </c>
      <c r="Z261" s="29">
        <f t="shared" si="8"/>
        <v>2027.764508928572</v>
      </c>
      <c r="AA261" s="29">
        <v>36445.703125</v>
      </c>
      <c r="AB261" s="29">
        <v>5206.5290178571431</v>
      </c>
      <c r="AC261" s="30">
        <f>SUMIFS(InterconnectionQueue_bySub!$R$5:$R$322,InterconnectionQueue_bySub!$B$5:$B$322,$D261)</f>
        <v>1301</v>
      </c>
      <c r="AD261" s="32">
        <v>349</v>
      </c>
      <c r="AE261">
        <f>1000-349</f>
        <v>651</v>
      </c>
    </row>
    <row r="262" spans="1:31" x14ac:dyDescent="0.35">
      <c r="A262" s="23">
        <v>126</v>
      </c>
      <c r="B262">
        <v>122</v>
      </c>
      <c r="C262">
        <v>123</v>
      </c>
      <c r="D262" t="s">
        <v>88</v>
      </c>
      <c r="E262">
        <f>_xlfn.MAXIFS(First_20year_outlook_solar!$C$5:$C$325,First_20year_outlook_solar!$B$5:$B$325,D262)</f>
        <v>230</v>
      </c>
      <c r="F262" t="s">
        <v>399</v>
      </c>
      <c r="H262" t="s">
        <v>53</v>
      </c>
      <c r="I262">
        <v>52236.7265625</v>
      </c>
      <c r="J262">
        <v>4147.0498046875</v>
      </c>
      <c r="K262">
        <v>7.9389542139966478</v>
      </c>
      <c r="L262">
        <v>592.43568638392856</v>
      </c>
      <c r="V262" s="28">
        <f>SUMIFS(First_20year_outlook_solar!$D$5:$D$325,First_20year_outlook_solar!$B$5:$B$325,$D262)</f>
        <v>0</v>
      </c>
      <c r="W262" s="29">
        <v>2073.52490234375</v>
      </c>
      <c r="X262" s="29">
        <v>296.21784319196428</v>
      </c>
      <c r="Z262" s="29">
        <f t="shared" si="8"/>
        <v>296.21784319196428</v>
      </c>
      <c r="AC262" s="30">
        <f>SUMIFS(InterconnectionQueue_bySub!$R$5:$R$322,InterconnectionQueue_bySub!$B$5:$B$322,$D262)</f>
        <v>0</v>
      </c>
      <c r="AD262"/>
    </row>
    <row r="263" spans="1:31" x14ac:dyDescent="0.35">
      <c r="A263" s="23">
        <v>260</v>
      </c>
      <c r="B263">
        <v>251</v>
      </c>
      <c r="C263">
        <v>252</v>
      </c>
      <c r="D263" t="s">
        <v>183</v>
      </c>
      <c r="E263">
        <f>_xlfn.MAXIFS(First_20year_outlook_solar!$C$5:$C$325,First_20year_outlook_solar!$B$5:$B$325,D263)</f>
        <v>138</v>
      </c>
      <c r="I263">
        <v>1048.943725585938</v>
      </c>
      <c r="J263">
        <v>8.0760183334350586</v>
      </c>
      <c r="K263">
        <v>0.76991912306104071</v>
      </c>
      <c r="L263">
        <v>1.1537169047764371</v>
      </c>
      <c r="M263" t="s">
        <v>183</v>
      </c>
      <c r="N263">
        <v>138</v>
      </c>
      <c r="P263" t="s">
        <v>26</v>
      </c>
      <c r="Q263" s="29">
        <v>200</v>
      </c>
      <c r="R263">
        <v>0</v>
      </c>
      <c r="S263">
        <v>0</v>
      </c>
      <c r="T263">
        <v>200</v>
      </c>
      <c r="U263">
        <v>1400</v>
      </c>
      <c r="V263" s="28">
        <f>SUMIFS(First_20year_outlook_solar!$D$5:$D$325,First_20year_outlook_solar!$B$5:$B$325,$D263)</f>
        <v>0</v>
      </c>
      <c r="W263" s="29">
        <v>4.0380091667175293</v>
      </c>
      <c r="X263" s="29">
        <v>0.57685845238821842</v>
      </c>
      <c r="Y263" s="29">
        <v>-1395.961990833282</v>
      </c>
      <c r="Z263" s="29">
        <f t="shared" si="8"/>
        <v>-199.42314154761178</v>
      </c>
      <c r="AA263" s="29">
        <v>-1391.9239816665649</v>
      </c>
      <c r="AB263" s="29">
        <v>-198.84628309522361</v>
      </c>
      <c r="AC263" s="30">
        <f>SUMIFS(InterconnectionQueue_bySub!$R$5:$R$322,InterconnectionQueue_bySub!$B$5:$B$322,$D263)</f>
        <v>220</v>
      </c>
      <c r="AD263" s="32">
        <v>0</v>
      </c>
      <c r="AE263" s="29">
        <v>200</v>
      </c>
    </row>
    <row r="264" spans="1:31" x14ac:dyDescent="0.35">
      <c r="A264" s="23">
        <v>30</v>
      </c>
      <c r="B264">
        <v>30</v>
      </c>
      <c r="C264">
        <v>31</v>
      </c>
      <c r="D264" t="s">
        <v>195</v>
      </c>
      <c r="E264">
        <f>_xlfn.MAXIFS(First_20year_outlook_solar!$C$5:$C$325,First_20year_outlook_solar!$B$5:$B$325,D264)</f>
        <v>115</v>
      </c>
      <c r="F264" t="s">
        <v>398</v>
      </c>
      <c r="G264">
        <v>115</v>
      </c>
      <c r="H264" t="s">
        <v>111</v>
      </c>
      <c r="I264">
        <v>337667.09375</v>
      </c>
      <c r="J264">
        <v>76600.6328125</v>
      </c>
      <c r="K264">
        <v>22.685252495824521</v>
      </c>
      <c r="L264">
        <v>10942.947544642861</v>
      </c>
      <c r="V264" s="28">
        <f>SUMIFS(First_20year_outlook_solar!$D$5:$D$325,First_20year_outlook_solar!$B$5:$B$325,$D264)</f>
        <v>0</v>
      </c>
      <c r="W264" s="29">
        <v>38300.31640625</v>
      </c>
      <c r="X264" s="29">
        <v>5471.4737723214284</v>
      </c>
      <c r="Z264" s="29">
        <f t="shared" si="8"/>
        <v>5471.4737723214284</v>
      </c>
      <c r="AC264" s="30">
        <f>SUMIFS(InterconnectionQueue_bySub!$R$5:$R$322,InterconnectionQueue_bySub!$B$5:$B$322,$D264)</f>
        <v>0</v>
      </c>
      <c r="AD264"/>
    </row>
    <row r="265" spans="1:31" x14ac:dyDescent="0.35">
      <c r="A265" s="23">
        <v>194</v>
      </c>
      <c r="B265">
        <v>189</v>
      </c>
      <c r="C265">
        <v>190</v>
      </c>
      <c r="D265" t="s">
        <v>86</v>
      </c>
      <c r="E265">
        <f>_xlfn.MAXIFS(First_20year_outlook_solar!$C$5:$C$325,First_20year_outlook_solar!$B$5:$B$325,D265)</f>
        <v>230</v>
      </c>
      <c r="F265" t="s">
        <v>399</v>
      </c>
      <c r="H265" t="s">
        <v>46</v>
      </c>
      <c r="I265">
        <v>11057.15625</v>
      </c>
      <c r="J265">
        <v>1867.34912109375</v>
      </c>
      <c r="K265">
        <v>16.888149890201198</v>
      </c>
      <c r="L265">
        <v>266.76416015625</v>
      </c>
      <c r="V265" s="28">
        <f>SUMIFS(First_20year_outlook_solar!$D$5:$D$325,First_20year_outlook_solar!$B$5:$B$325,$D265)</f>
        <v>0</v>
      </c>
      <c r="W265" s="29">
        <v>933.674560546875</v>
      </c>
      <c r="X265" s="29">
        <v>133.382080078125</v>
      </c>
      <c r="Z265" s="29">
        <f t="shared" si="8"/>
        <v>133.382080078125</v>
      </c>
      <c r="AC265" s="30">
        <f>SUMIFS(InterconnectionQueue_bySub!$R$5:$R$322,InterconnectionQueue_bySub!$B$5:$B$322,$D265)</f>
        <v>0</v>
      </c>
      <c r="AD265"/>
    </row>
    <row r="266" spans="1:31" x14ac:dyDescent="0.35">
      <c r="A266" s="23">
        <v>3</v>
      </c>
      <c r="B266">
        <v>3</v>
      </c>
      <c r="C266">
        <v>4</v>
      </c>
      <c r="D266" t="s">
        <v>414</v>
      </c>
      <c r="E266">
        <f>_xlfn.MAXIFS(First_20year_outlook_solar!$C$5:$C$325,First_20year_outlook_solar!$B$5:$B$325,D266)</f>
        <v>230</v>
      </c>
      <c r="F266" t="s">
        <v>401</v>
      </c>
      <c r="G266">
        <v>230</v>
      </c>
      <c r="H266" t="s">
        <v>111</v>
      </c>
      <c r="I266">
        <v>315501.34375</v>
      </c>
      <c r="J266">
        <v>44539.98046875</v>
      </c>
      <c r="K266">
        <v>14.117207850640099</v>
      </c>
      <c r="L266">
        <v>6362.8543526785716</v>
      </c>
      <c r="Q266"/>
      <c r="V266" s="28">
        <f>SUMIFS(First_20year_outlook_solar!$D$5:$D$325,First_20year_outlook_solar!$B$5:$B$325,$D266)</f>
        <v>270</v>
      </c>
      <c r="W266">
        <v>22269.990234375</v>
      </c>
      <c r="X266">
        <v>3181.4271763392858</v>
      </c>
      <c r="AC266" s="30">
        <f>SUMIFS(InterconnectionQueue_bySub!$R$5:$R$322,InterconnectionQueue_bySub!$B$5:$B$322,$D266)</f>
        <v>0</v>
      </c>
    </row>
    <row r="267" spans="1:31" x14ac:dyDescent="0.35">
      <c r="A267" s="23">
        <v>31</v>
      </c>
      <c r="B267">
        <v>31</v>
      </c>
      <c r="C267">
        <v>32</v>
      </c>
      <c r="D267" t="s">
        <v>202</v>
      </c>
      <c r="E267">
        <f>_xlfn.MAXIFS(First_20year_outlook_solar!$C$5:$C$325,First_20year_outlook_solar!$B$5:$B$325,D267)</f>
        <v>115</v>
      </c>
      <c r="F267" t="s">
        <v>398</v>
      </c>
      <c r="G267">
        <v>115</v>
      </c>
      <c r="H267" t="s">
        <v>111</v>
      </c>
      <c r="I267">
        <v>277520.375</v>
      </c>
      <c r="J267">
        <v>82098.640625</v>
      </c>
      <c r="K267">
        <v>29.58292364119211</v>
      </c>
      <c r="L267">
        <v>11728.377232142861</v>
      </c>
      <c r="V267" s="28">
        <f>SUMIFS(First_20year_outlook_solar!$D$5:$D$325,First_20year_outlook_solar!$B$5:$B$325,$D267)</f>
        <v>0</v>
      </c>
      <c r="W267" s="29">
        <v>41049.3203125</v>
      </c>
      <c r="X267" s="29">
        <v>5864.1886160714284</v>
      </c>
      <c r="Z267" s="29">
        <f t="shared" ref="Z267:Z272" si="9">X267-Q267</f>
        <v>5864.1886160714284</v>
      </c>
      <c r="AC267" s="30">
        <f>SUMIFS(InterconnectionQueue_bySub!$R$5:$R$322,InterconnectionQueue_bySub!$B$5:$B$322,$D267)</f>
        <v>0</v>
      </c>
      <c r="AD267"/>
    </row>
    <row r="268" spans="1:31" x14ac:dyDescent="0.35">
      <c r="A268" s="23">
        <v>212</v>
      </c>
      <c r="B268">
        <v>207</v>
      </c>
      <c r="C268">
        <v>208</v>
      </c>
      <c r="D268" t="s">
        <v>222</v>
      </c>
      <c r="E268">
        <f>_xlfn.MAXIFS(First_20year_outlook_solar!$C$5:$C$325,First_20year_outlook_solar!$B$5:$B$325,D268)</f>
        <v>230</v>
      </c>
      <c r="F268" t="s">
        <v>398</v>
      </c>
      <c r="G268">
        <v>115</v>
      </c>
      <c r="H268" t="s">
        <v>111</v>
      </c>
      <c r="I268">
        <v>297638.15625</v>
      </c>
      <c r="J268">
        <v>15743.0380859375</v>
      </c>
      <c r="K268">
        <v>5.2893211960076103</v>
      </c>
      <c r="L268">
        <v>2249.0054408482142</v>
      </c>
      <c r="M268" t="s">
        <v>222</v>
      </c>
      <c r="N268">
        <v>230</v>
      </c>
      <c r="P268" t="s">
        <v>26</v>
      </c>
      <c r="Q268" s="29">
        <v>250</v>
      </c>
      <c r="R268">
        <v>0</v>
      </c>
      <c r="S268">
        <v>240.32</v>
      </c>
      <c r="T268">
        <v>9.6800000000000139</v>
      </c>
      <c r="U268">
        <v>1750</v>
      </c>
      <c r="V268" s="28">
        <f>SUMIFS(First_20year_outlook_solar!$D$5:$D$325,First_20year_outlook_solar!$B$5:$B$325,$D268)</f>
        <v>0</v>
      </c>
      <c r="W268" s="29">
        <v>7871.51904296875</v>
      </c>
      <c r="X268" s="29">
        <v>1124.5027204241071</v>
      </c>
      <c r="Y268" s="29">
        <v>6121.51904296875</v>
      </c>
      <c r="Z268" s="29">
        <f t="shared" si="9"/>
        <v>874.50272042410711</v>
      </c>
      <c r="AA268" s="29">
        <v>13993.0380859375</v>
      </c>
      <c r="AB268" s="29">
        <v>1999.005440848214</v>
      </c>
      <c r="AC268" s="30">
        <f>SUMIFS(InterconnectionQueue_bySub!$R$5:$R$322,InterconnectionQueue_bySub!$B$5:$B$322,$D268)</f>
        <v>240</v>
      </c>
      <c r="AD268"/>
    </row>
    <row r="269" spans="1:31" x14ac:dyDescent="0.35">
      <c r="A269" s="23">
        <v>58</v>
      </c>
      <c r="B269">
        <v>56</v>
      </c>
      <c r="C269">
        <v>57</v>
      </c>
      <c r="D269" t="s">
        <v>140</v>
      </c>
      <c r="E269">
        <f>_xlfn.MAXIFS(First_20year_outlook_solar!$C$5:$C$325,First_20year_outlook_solar!$B$5:$B$325,D269)</f>
        <v>115</v>
      </c>
      <c r="F269" t="s">
        <v>398</v>
      </c>
      <c r="H269" t="s">
        <v>111</v>
      </c>
      <c r="I269">
        <v>299341.3125</v>
      </c>
      <c r="J269">
        <v>54779.2109375</v>
      </c>
      <c r="K269">
        <v>18.299916733845421</v>
      </c>
      <c r="L269">
        <v>7825.6015625</v>
      </c>
      <c r="V269" s="28">
        <f>SUMIFS(First_20year_outlook_solar!$D$5:$D$325,First_20year_outlook_solar!$B$5:$B$325,$D269)</f>
        <v>0</v>
      </c>
      <c r="W269" s="29">
        <v>27389.60546875</v>
      </c>
      <c r="X269" s="29">
        <v>3912.80078125</v>
      </c>
      <c r="Z269" s="29">
        <f t="shared" si="9"/>
        <v>3912.80078125</v>
      </c>
      <c r="AC269" s="30">
        <f>SUMIFS(InterconnectionQueue_bySub!$R$5:$R$322,InterconnectionQueue_bySub!$B$5:$B$322,$D269)</f>
        <v>0</v>
      </c>
      <c r="AD269"/>
    </row>
    <row r="270" spans="1:31" x14ac:dyDescent="0.35">
      <c r="A270" s="23">
        <v>59</v>
      </c>
      <c r="B270">
        <v>57</v>
      </c>
      <c r="C270">
        <v>58</v>
      </c>
      <c r="D270" t="s">
        <v>123</v>
      </c>
      <c r="E270">
        <f>_xlfn.MAXIFS(First_20year_outlook_solar!$C$5:$C$325,First_20year_outlook_solar!$B$5:$B$325,D270)</f>
        <v>230</v>
      </c>
      <c r="F270" t="s">
        <v>398</v>
      </c>
      <c r="G270">
        <v>230</v>
      </c>
      <c r="H270" t="s">
        <v>111</v>
      </c>
      <c r="I270">
        <v>288422.65625</v>
      </c>
      <c r="J270">
        <v>35145.390625</v>
      </c>
      <c r="K270">
        <v>12.185377904063319</v>
      </c>
      <c r="L270">
        <v>5020.7700892857147</v>
      </c>
      <c r="M270" t="s">
        <v>123</v>
      </c>
      <c r="N270">
        <v>115</v>
      </c>
      <c r="P270" t="s">
        <v>26</v>
      </c>
      <c r="Q270" s="29">
        <v>175.321</v>
      </c>
      <c r="R270">
        <v>0</v>
      </c>
      <c r="S270">
        <v>170</v>
      </c>
      <c r="T270">
        <v>5.3209999999999997</v>
      </c>
      <c r="U270">
        <v>1227.2470000000001</v>
      </c>
      <c r="V270" s="28">
        <f>SUMIFS(First_20year_outlook_solar!$D$5:$D$325,First_20year_outlook_solar!$B$5:$B$325,$D270)</f>
        <v>1500</v>
      </c>
      <c r="W270" s="29">
        <v>17572.6953125</v>
      </c>
      <c r="X270" s="29">
        <v>2510.3850446428569</v>
      </c>
      <c r="Y270" s="29">
        <v>16345.448312500001</v>
      </c>
      <c r="Z270" s="29">
        <f t="shared" si="9"/>
        <v>2335.064044642857</v>
      </c>
      <c r="AA270" s="29">
        <v>33918.143624999997</v>
      </c>
      <c r="AB270" s="29">
        <v>4845.4490892857139</v>
      </c>
      <c r="AC270" s="30">
        <f>SUMIFS(InterconnectionQueue_bySub!$R$5:$R$322,InterconnectionQueue_bySub!$B$5:$B$322,$D270)</f>
        <v>670</v>
      </c>
      <c r="AD270"/>
    </row>
    <row r="271" spans="1:31" x14ac:dyDescent="0.35">
      <c r="A271" s="23">
        <v>60</v>
      </c>
      <c r="B271">
        <v>57</v>
      </c>
      <c r="C271">
        <v>58</v>
      </c>
      <c r="D271" t="s">
        <v>123</v>
      </c>
      <c r="E271">
        <f>_xlfn.MAXIFS(First_20year_outlook_solar!$C$5:$C$325,First_20year_outlook_solar!$B$5:$B$325,D271)</f>
        <v>230</v>
      </c>
      <c r="F271" t="s">
        <v>398</v>
      </c>
      <c r="G271">
        <v>230</v>
      </c>
      <c r="H271" t="s">
        <v>111</v>
      </c>
      <c r="I271">
        <v>288422.65625</v>
      </c>
      <c r="J271">
        <v>35145.390625</v>
      </c>
      <c r="K271">
        <v>12.185377904063319</v>
      </c>
      <c r="L271">
        <v>5020.7700892857147</v>
      </c>
      <c r="M271" t="s">
        <v>123</v>
      </c>
      <c r="N271">
        <v>230</v>
      </c>
      <c r="P271" t="s">
        <v>26</v>
      </c>
      <c r="Q271" s="29">
        <v>490</v>
      </c>
      <c r="R271">
        <v>0</v>
      </c>
      <c r="S271">
        <v>200</v>
      </c>
      <c r="T271">
        <v>290</v>
      </c>
      <c r="U271">
        <v>3430</v>
      </c>
      <c r="V271" s="28">
        <f>SUMIFS(First_20year_outlook_solar!$D$5:$D$325,First_20year_outlook_solar!$B$5:$B$325,$D271)</f>
        <v>1500</v>
      </c>
      <c r="W271" s="29">
        <v>17572.6953125</v>
      </c>
      <c r="X271" s="29">
        <v>2510.3850446428569</v>
      </c>
      <c r="Y271" s="29">
        <v>14142.6953125</v>
      </c>
      <c r="Z271" s="29">
        <f t="shared" si="9"/>
        <v>2020.3850446428569</v>
      </c>
      <c r="AA271" s="29">
        <v>31715.390625</v>
      </c>
      <c r="AB271" s="29">
        <v>4530.7700892857147</v>
      </c>
      <c r="AC271" s="30">
        <f>SUMIFS(InterconnectionQueue_bySub!$R$5:$R$322,InterconnectionQueue_bySub!$B$5:$B$322,$D271)</f>
        <v>670</v>
      </c>
      <c r="AD271" s="31">
        <f>1500-665-300</f>
        <v>535</v>
      </c>
      <c r="AE271">
        <v>300</v>
      </c>
    </row>
    <row r="272" spans="1:31" x14ac:dyDescent="0.35">
      <c r="A272" s="23">
        <v>224</v>
      </c>
      <c r="B272">
        <v>218</v>
      </c>
      <c r="C272">
        <v>219</v>
      </c>
      <c r="D272" t="s">
        <v>116</v>
      </c>
      <c r="E272">
        <f>_xlfn.MAXIFS(First_20year_outlook_solar!$C$5:$C$325,First_20year_outlook_solar!$B$5:$B$325,D272)</f>
        <v>500</v>
      </c>
      <c r="F272" t="s">
        <v>399</v>
      </c>
      <c r="G272">
        <v>500</v>
      </c>
      <c r="H272" t="s">
        <v>113</v>
      </c>
      <c r="I272">
        <v>278960.15625</v>
      </c>
      <c r="J272">
        <v>104700.453125</v>
      </c>
      <c r="K272">
        <v>37.532404101168119</v>
      </c>
      <c r="L272">
        <v>14957.20758928571</v>
      </c>
      <c r="M272" t="s">
        <v>116</v>
      </c>
      <c r="N272">
        <v>230</v>
      </c>
      <c r="P272" t="s">
        <v>26</v>
      </c>
      <c r="Q272" s="29">
        <v>1704.825</v>
      </c>
      <c r="R272">
        <v>323.60000000000008</v>
      </c>
      <c r="S272">
        <v>657.59999999999991</v>
      </c>
      <c r="T272">
        <v>723.62499999999989</v>
      </c>
      <c r="U272">
        <v>11933.775</v>
      </c>
      <c r="V272" s="28">
        <f>SUMIFS(First_20year_outlook_solar!$D$5:$D$325,First_20year_outlook_solar!$B$5:$B$325,$D272)</f>
        <v>2600</v>
      </c>
      <c r="W272" s="29">
        <v>52350.2265625</v>
      </c>
      <c r="X272" s="29">
        <v>7478.6037946428569</v>
      </c>
      <c r="Y272" s="29">
        <v>40416.451562499999</v>
      </c>
      <c r="Z272" s="29">
        <f t="shared" si="9"/>
        <v>5773.7787946428571</v>
      </c>
      <c r="AA272" s="29">
        <v>92766.678125000006</v>
      </c>
      <c r="AB272" s="29">
        <v>13252.382589285709</v>
      </c>
      <c r="AC272" s="30">
        <f>SUMIFS(InterconnectionQueue_bySub!$R$5:$R$322,InterconnectionQueue_bySub!$B$5:$B$322,$D272)</f>
        <v>2689.75</v>
      </c>
      <c r="AD272" s="32">
        <v>800</v>
      </c>
      <c r="AE272" s="29">
        <v>100</v>
      </c>
    </row>
    <row r="273" spans="1:30" x14ac:dyDescent="0.35">
      <c r="A273" s="23">
        <v>1</v>
      </c>
      <c r="B273">
        <v>1</v>
      </c>
      <c r="C273">
        <v>2</v>
      </c>
      <c r="D273" t="s">
        <v>412</v>
      </c>
      <c r="E273">
        <f>_xlfn.MAXIFS(First_20year_outlook_solar!$C$5:$C$325,First_20year_outlook_solar!$B$5:$B$325,D273)</f>
        <v>230</v>
      </c>
      <c r="F273" t="s">
        <v>398</v>
      </c>
      <c r="G273">
        <v>230</v>
      </c>
      <c r="H273" t="s">
        <v>111</v>
      </c>
      <c r="I273">
        <v>308797.375</v>
      </c>
      <c r="J273">
        <v>35175.60546875</v>
      </c>
      <c r="K273">
        <v>11.39116077937839</v>
      </c>
      <c r="L273">
        <v>5025.0864955357147</v>
      </c>
      <c r="Q273"/>
      <c r="V273" s="28">
        <f>SUMIFS(First_20year_outlook_solar!$D$5:$D$325,First_20year_outlook_solar!$B$5:$B$325,$D273)</f>
        <v>270</v>
      </c>
      <c r="W273">
        <v>17587.802734375</v>
      </c>
      <c r="X273">
        <v>2512.5432477678569</v>
      </c>
      <c r="AC273" s="30">
        <f>SUMIFS(InterconnectionQueue_bySub!$R$5:$R$322,InterconnectionQueue_bySub!$B$5:$B$322,$D273)</f>
        <v>0</v>
      </c>
    </row>
    <row r="274" spans="1:30" x14ac:dyDescent="0.35">
      <c r="A274" s="23">
        <v>222</v>
      </c>
      <c r="B274">
        <v>217</v>
      </c>
      <c r="C274">
        <v>218</v>
      </c>
      <c r="D274" t="s">
        <v>122</v>
      </c>
      <c r="E274">
        <f>_xlfn.MAXIFS(First_20year_outlook_solar!$C$5:$C$325,First_20year_outlook_solar!$B$5:$B$325,D274)</f>
        <v>500</v>
      </c>
      <c r="F274" t="s">
        <v>399</v>
      </c>
      <c r="G274">
        <v>500</v>
      </c>
      <c r="H274" t="s">
        <v>113</v>
      </c>
      <c r="I274">
        <v>222408.015625</v>
      </c>
      <c r="J274">
        <v>79808.859375</v>
      </c>
      <c r="K274">
        <v>35.883985184043432</v>
      </c>
      <c r="L274">
        <v>11401.265625</v>
      </c>
      <c r="M274" t="s">
        <v>122</v>
      </c>
      <c r="N274">
        <v>500</v>
      </c>
      <c r="P274" t="s">
        <v>26</v>
      </c>
      <c r="Q274" s="29">
        <v>780</v>
      </c>
      <c r="R274">
        <v>0</v>
      </c>
      <c r="S274">
        <v>0</v>
      </c>
      <c r="T274">
        <v>780</v>
      </c>
      <c r="U274">
        <v>5460</v>
      </c>
      <c r="V274" s="28">
        <f>SUMIFS(First_20year_outlook_solar!$D$5:$D$325,First_20year_outlook_solar!$B$5:$B$325,$D274)</f>
        <v>2300</v>
      </c>
      <c r="W274" s="29">
        <v>39904.4296875</v>
      </c>
      <c r="X274" s="29">
        <v>5700.6328125</v>
      </c>
      <c r="Y274" s="29">
        <v>34444.4296875</v>
      </c>
      <c r="Z274" s="29">
        <f>X274-Q274</f>
        <v>4920.6328125</v>
      </c>
      <c r="AA274" s="29">
        <v>74348.859375</v>
      </c>
      <c r="AB274" s="29">
        <v>10621.265625</v>
      </c>
      <c r="AC274" s="30">
        <f>SUMIFS(InterconnectionQueue_bySub!$R$5:$R$322,InterconnectionQueue_bySub!$B$5:$B$322,$D274)</f>
        <v>3544.1370200000001</v>
      </c>
      <c r="AD274"/>
    </row>
    <row r="275" spans="1:30" x14ac:dyDescent="0.35">
      <c r="A275" s="23">
        <v>223</v>
      </c>
      <c r="B275">
        <v>217</v>
      </c>
      <c r="C275">
        <v>218</v>
      </c>
      <c r="D275" t="s">
        <v>122</v>
      </c>
      <c r="E275">
        <f>_xlfn.MAXIFS(First_20year_outlook_solar!$C$5:$C$325,First_20year_outlook_solar!$B$5:$B$325,D275)</f>
        <v>500</v>
      </c>
      <c r="F275" t="s">
        <v>399</v>
      </c>
      <c r="G275">
        <v>500</v>
      </c>
      <c r="H275" t="s">
        <v>113</v>
      </c>
      <c r="I275">
        <v>222408.015625</v>
      </c>
      <c r="J275">
        <v>79808.859375</v>
      </c>
      <c r="K275">
        <v>35.883985184043432</v>
      </c>
      <c r="L275">
        <v>11401.265625</v>
      </c>
      <c r="M275" t="s">
        <v>122</v>
      </c>
      <c r="N275">
        <v>230</v>
      </c>
      <c r="P275" t="s">
        <v>26</v>
      </c>
      <c r="Q275" s="29">
        <v>1914</v>
      </c>
      <c r="R275">
        <v>292.7</v>
      </c>
      <c r="S275">
        <v>955.2</v>
      </c>
      <c r="T275">
        <v>666.09999999999991</v>
      </c>
      <c r="U275">
        <v>13398</v>
      </c>
      <c r="V275" s="28">
        <f>SUMIFS(First_20year_outlook_solar!$D$5:$D$325,First_20year_outlook_solar!$B$5:$B$325,$D275)</f>
        <v>2300</v>
      </c>
      <c r="W275" s="29">
        <v>39904.4296875</v>
      </c>
      <c r="X275" s="29">
        <v>5700.6328125</v>
      </c>
      <c r="Y275" s="29">
        <v>26506.4296875</v>
      </c>
      <c r="Z275" s="29">
        <f>X275-Q275</f>
        <v>3786.6328125</v>
      </c>
      <c r="AA275" s="29">
        <v>66410.859375</v>
      </c>
      <c r="AB275" s="29">
        <v>9487.265625</v>
      </c>
      <c r="AC275" s="30">
        <f>SUMIFS(InterconnectionQueue_bySub!$R$5:$R$322,InterconnectionQueue_bySub!$B$5:$B$322,$D275)</f>
        <v>3544.1370200000001</v>
      </c>
      <c r="AD275"/>
    </row>
    <row r="276" spans="1:30" x14ac:dyDescent="0.35">
      <c r="A276" s="23">
        <v>204</v>
      </c>
      <c r="B276">
        <v>199</v>
      </c>
      <c r="C276">
        <v>200</v>
      </c>
      <c r="D276" t="s">
        <v>256</v>
      </c>
      <c r="E276">
        <f>_xlfn.MAXIFS(First_20year_outlook_solar!$C$5:$C$325,First_20year_outlook_solar!$B$5:$B$325,D276)</f>
        <v>115</v>
      </c>
      <c r="F276" t="s">
        <v>398</v>
      </c>
      <c r="G276">
        <v>115</v>
      </c>
      <c r="H276" t="s">
        <v>216</v>
      </c>
      <c r="I276">
        <v>314164.25</v>
      </c>
      <c r="J276">
        <v>13730.119140625</v>
      </c>
      <c r="K276">
        <v>4.370363318113057</v>
      </c>
      <c r="L276">
        <v>1961.4455915178571</v>
      </c>
      <c r="M276" t="s">
        <v>256</v>
      </c>
      <c r="N276">
        <v>115</v>
      </c>
      <c r="P276" t="s">
        <v>26</v>
      </c>
      <c r="Q276" s="29">
        <v>52</v>
      </c>
      <c r="R276">
        <v>0</v>
      </c>
      <c r="S276">
        <v>12</v>
      </c>
      <c r="T276">
        <v>40</v>
      </c>
      <c r="U276">
        <v>364</v>
      </c>
      <c r="V276" s="28">
        <f>SUMIFS(First_20year_outlook_solar!$D$5:$D$325,First_20year_outlook_solar!$B$5:$B$325,$D276)</f>
        <v>0</v>
      </c>
      <c r="W276" s="29">
        <v>6865.0595703125</v>
      </c>
      <c r="X276" s="29">
        <v>980.72279575892856</v>
      </c>
      <c r="Y276" s="29">
        <v>6501.0595703125</v>
      </c>
      <c r="Z276" s="29">
        <f>X276-Q276</f>
        <v>928.72279575892856</v>
      </c>
      <c r="AA276" s="29">
        <v>13366.119140625</v>
      </c>
      <c r="AB276" s="29">
        <v>1909.4455915178571</v>
      </c>
      <c r="AC276" s="30">
        <f>SUMIFS(InterconnectionQueue_bySub!$R$5:$R$322,InterconnectionQueue_bySub!$B$5:$B$322,$D276)</f>
        <v>92</v>
      </c>
      <c r="AD276"/>
    </row>
    <row r="277" spans="1:30" x14ac:dyDescent="0.35">
      <c r="A277" s="23">
        <v>5</v>
      </c>
      <c r="B277">
        <v>5</v>
      </c>
      <c r="C277">
        <v>6</v>
      </c>
      <c r="D277" t="s">
        <v>274</v>
      </c>
      <c r="E277">
        <f>_xlfn.MAXIFS(First_20year_outlook_solar!$C$5:$C$325,First_20year_outlook_solar!$B$5:$B$325,D277)</f>
        <v>115</v>
      </c>
      <c r="F277" t="s">
        <v>398</v>
      </c>
      <c r="G277">
        <v>115</v>
      </c>
      <c r="H277" t="s">
        <v>216</v>
      </c>
      <c r="I277">
        <v>258986.078125</v>
      </c>
      <c r="J277">
        <v>22358.802734375</v>
      </c>
      <c r="K277">
        <v>8.6332064241628821</v>
      </c>
      <c r="L277">
        <v>3194.1146763392858</v>
      </c>
      <c r="V277" s="28">
        <f>SUMIFS(First_20year_outlook_solar!$D$5:$D$325,First_20year_outlook_solar!$B$5:$B$325,$D277)</f>
        <v>0</v>
      </c>
      <c r="W277" s="29">
        <v>11179.4013671875</v>
      </c>
      <c r="X277" s="29">
        <v>1597.0573381696429</v>
      </c>
      <c r="Z277" s="29">
        <f>X277-Q277</f>
        <v>1597.0573381696429</v>
      </c>
      <c r="AC277" s="30">
        <f>SUMIFS(InterconnectionQueue_bySub!$R$5:$R$322,InterconnectionQueue_bySub!$B$5:$B$322,$D277)</f>
        <v>0</v>
      </c>
      <c r="AD277"/>
    </row>
    <row r="278" spans="1:30" x14ac:dyDescent="0.35">
      <c r="A278" s="23">
        <v>272</v>
      </c>
      <c r="E278">
        <f>_xlfn.MAXIFS(First_20year_outlook_solar!$C$5:$C$325,First_20year_outlook_solar!$B$5:$B$325,D278)</f>
        <v>0</v>
      </c>
      <c r="M278" t="s">
        <v>286</v>
      </c>
      <c r="N278">
        <v>230</v>
      </c>
      <c r="P278" t="s">
        <v>26</v>
      </c>
      <c r="Q278" s="29">
        <v>130</v>
      </c>
      <c r="R278">
        <v>0</v>
      </c>
      <c r="S278">
        <v>0</v>
      </c>
      <c r="T278">
        <v>130</v>
      </c>
      <c r="U278">
        <v>910</v>
      </c>
      <c r="V278" s="28">
        <f>SUMIFS(First_20year_outlook_solar!$D$5:$D$325,First_20year_outlook_solar!$B$5:$B$325,$D278)</f>
        <v>0</v>
      </c>
      <c r="Z278" s="29">
        <f>X278-Q278</f>
        <v>-130</v>
      </c>
      <c r="AC278" s="30">
        <f>SUMIFS(InterconnectionQueue_bySub!$R$5:$R$322,InterconnectionQueue_bySub!$B$5:$B$322,$D278)</f>
        <v>0</v>
      </c>
      <c r="AD278"/>
    </row>
  </sheetData>
  <autoFilter ref="A1:AG278" xr:uid="{26323966-16EA-4F0B-9FD1-892C74738859}">
    <sortState xmlns:xlrd2="http://schemas.microsoft.com/office/spreadsheetml/2017/richdata2" ref="A2:AG278">
      <sortCondition ref="D1"/>
    </sortState>
  </autoFilter>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B845-9B67-4563-B087-0803F8F4397E}">
  <sheetPr>
    <tabColor theme="9" tint="0.39997558519241921"/>
  </sheetPr>
  <dimension ref="A1:Z278"/>
  <sheetViews>
    <sheetView workbookViewId="0">
      <selection activeCell="I33" sqref="I33"/>
    </sheetView>
  </sheetViews>
  <sheetFormatPr defaultRowHeight="14.5" x14ac:dyDescent="0.35"/>
  <cols>
    <col min="4" max="4" width="43.26953125" customWidth="1"/>
  </cols>
  <sheetData>
    <row r="1" spans="1:26" x14ac:dyDescent="0.35">
      <c r="B1" s="23" t="s">
        <v>394</v>
      </c>
      <c r="C1" s="23" t="s">
        <v>395</v>
      </c>
      <c r="D1" s="23" t="s">
        <v>0</v>
      </c>
      <c r="E1" s="23" t="s">
        <v>396</v>
      </c>
      <c r="F1" s="23" t="s">
        <v>1</v>
      </c>
      <c r="G1" s="23" t="s">
        <v>397</v>
      </c>
      <c r="H1" s="23" t="s">
        <v>2</v>
      </c>
      <c r="I1" s="23" t="s">
        <v>3</v>
      </c>
      <c r="J1" s="23" t="s">
        <v>4</v>
      </c>
      <c r="K1" s="23" t="s">
        <v>5</v>
      </c>
      <c r="L1" s="23" t="s">
        <v>6</v>
      </c>
      <c r="M1" s="23" t="s">
        <v>7</v>
      </c>
      <c r="N1" s="23" t="s">
        <v>8</v>
      </c>
      <c r="O1" s="23" t="s">
        <v>9</v>
      </c>
      <c r="P1" s="23" t="s">
        <v>10</v>
      </c>
      <c r="Q1" s="23" t="s">
        <v>11</v>
      </c>
      <c r="R1" s="23" t="s">
        <v>12</v>
      </c>
      <c r="S1" s="23" t="s">
        <v>13</v>
      </c>
      <c r="T1" s="23" t="s">
        <v>14</v>
      </c>
      <c r="U1" s="23" t="s">
        <v>15</v>
      </c>
      <c r="V1" s="23" t="s">
        <v>16</v>
      </c>
      <c r="W1" s="23" t="s">
        <v>17</v>
      </c>
      <c r="X1" s="23" t="s">
        <v>18</v>
      </c>
      <c r="Y1" s="23" t="s">
        <v>19</v>
      </c>
      <c r="Z1" s="23" t="s">
        <v>20</v>
      </c>
    </row>
    <row r="2" spans="1:26" x14ac:dyDescent="0.35">
      <c r="A2" s="23">
        <v>245</v>
      </c>
      <c r="B2">
        <v>236</v>
      </c>
      <c r="C2">
        <v>237</v>
      </c>
      <c r="D2" t="s">
        <v>150</v>
      </c>
      <c r="E2" t="s">
        <v>398</v>
      </c>
      <c r="G2" t="s">
        <v>111</v>
      </c>
      <c r="H2">
        <v>599309.0625</v>
      </c>
      <c r="I2">
        <v>88537.3203125</v>
      </c>
      <c r="J2">
        <v>14.77323235246422</v>
      </c>
      <c r="K2">
        <v>12648.188616071429</v>
      </c>
      <c r="U2">
        <v>44268.66015625</v>
      </c>
      <c r="V2">
        <v>6324.0943080357147</v>
      </c>
    </row>
    <row r="3" spans="1:26" x14ac:dyDescent="0.35">
      <c r="A3" s="23">
        <v>236</v>
      </c>
      <c r="B3">
        <v>228</v>
      </c>
      <c r="C3">
        <v>229</v>
      </c>
      <c r="D3" t="s">
        <v>62</v>
      </c>
      <c r="E3" t="s">
        <v>399</v>
      </c>
      <c r="G3" t="s">
        <v>46</v>
      </c>
      <c r="H3">
        <v>11911.03125</v>
      </c>
      <c r="I3">
        <v>2650.664306640625</v>
      </c>
      <c r="J3">
        <v>22.25386073637096</v>
      </c>
      <c r="K3">
        <v>378.66632952008928</v>
      </c>
      <c r="U3">
        <v>1325.332153320312</v>
      </c>
      <c r="V3">
        <v>189.33316476004461</v>
      </c>
    </row>
    <row r="4" spans="1:26" x14ac:dyDescent="0.35">
      <c r="A4" s="23">
        <v>164</v>
      </c>
      <c r="B4">
        <v>159</v>
      </c>
      <c r="C4">
        <v>160</v>
      </c>
      <c r="D4" t="s">
        <v>169</v>
      </c>
      <c r="E4" t="s">
        <v>398</v>
      </c>
      <c r="F4">
        <v>115</v>
      </c>
      <c r="G4" t="s">
        <v>111</v>
      </c>
      <c r="H4">
        <v>641749.0625</v>
      </c>
      <c r="I4">
        <v>203326.84375</v>
      </c>
      <c r="J4">
        <v>31.683231909668741</v>
      </c>
      <c r="K4">
        <v>29046.69196428571</v>
      </c>
      <c r="L4" t="s">
        <v>169</v>
      </c>
      <c r="M4">
        <v>115</v>
      </c>
      <c r="O4" t="s">
        <v>26</v>
      </c>
      <c r="P4">
        <v>145</v>
      </c>
      <c r="Q4">
        <v>0</v>
      </c>
      <c r="R4">
        <v>0</v>
      </c>
      <c r="S4">
        <v>145</v>
      </c>
      <c r="T4">
        <v>1015</v>
      </c>
      <c r="U4">
        <v>101663.421875</v>
      </c>
      <c r="V4">
        <v>14523.345982142861</v>
      </c>
      <c r="W4">
        <v>100648.421875</v>
      </c>
      <c r="X4">
        <v>14378.345982142861</v>
      </c>
      <c r="Y4">
        <v>202311.84375</v>
      </c>
      <c r="Z4">
        <v>28901.69196428571</v>
      </c>
    </row>
    <row r="5" spans="1:26" x14ac:dyDescent="0.35">
      <c r="A5" s="23">
        <v>72</v>
      </c>
      <c r="B5">
        <v>69</v>
      </c>
      <c r="C5">
        <v>70</v>
      </c>
      <c r="D5" t="s">
        <v>112</v>
      </c>
      <c r="E5" t="s">
        <v>399</v>
      </c>
      <c r="G5" t="s">
        <v>113</v>
      </c>
      <c r="H5">
        <v>403216.96875</v>
      </c>
      <c r="I5">
        <v>167647.4375</v>
      </c>
      <c r="J5">
        <v>41.577475774325293</v>
      </c>
      <c r="K5">
        <v>23949.633928571431</v>
      </c>
      <c r="L5" t="s">
        <v>112</v>
      </c>
      <c r="M5">
        <v>230</v>
      </c>
      <c r="O5" t="s">
        <v>26</v>
      </c>
      <c r="P5">
        <v>1172</v>
      </c>
      <c r="Q5">
        <v>0</v>
      </c>
      <c r="R5">
        <v>200</v>
      </c>
      <c r="S5">
        <v>972</v>
      </c>
      <c r="T5">
        <v>8204</v>
      </c>
      <c r="U5">
        <v>83823.71875</v>
      </c>
      <c r="V5">
        <v>11974.81696428571</v>
      </c>
      <c r="W5">
        <v>75619.71875</v>
      </c>
      <c r="X5">
        <v>10802.81696428571</v>
      </c>
      <c r="Y5">
        <v>159443.4375</v>
      </c>
      <c r="Z5">
        <v>22777.633928571431</v>
      </c>
    </row>
    <row r="6" spans="1:26" x14ac:dyDescent="0.35">
      <c r="A6" s="23">
        <v>39</v>
      </c>
      <c r="B6">
        <v>39</v>
      </c>
      <c r="C6">
        <v>40</v>
      </c>
      <c r="D6" t="s">
        <v>165</v>
      </c>
      <c r="E6" t="s">
        <v>398</v>
      </c>
      <c r="F6">
        <v>230</v>
      </c>
      <c r="G6" t="s">
        <v>111</v>
      </c>
      <c r="H6">
        <v>668479.3125</v>
      </c>
      <c r="I6">
        <v>126269.7890625</v>
      </c>
      <c r="J6">
        <v>18.889109461035119</v>
      </c>
      <c r="K6">
        <v>18038.541294642859</v>
      </c>
      <c r="L6" t="s">
        <v>165</v>
      </c>
      <c r="M6">
        <v>230</v>
      </c>
      <c r="O6" t="s">
        <v>26</v>
      </c>
      <c r="P6">
        <v>651</v>
      </c>
      <c r="Q6">
        <v>0</v>
      </c>
      <c r="R6">
        <v>124.9</v>
      </c>
      <c r="S6">
        <v>526.1</v>
      </c>
      <c r="T6">
        <v>4557</v>
      </c>
      <c r="U6">
        <v>63134.89453125</v>
      </c>
      <c r="V6">
        <v>9019.2706473214294</v>
      </c>
      <c r="W6">
        <v>58577.89453125</v>
      </c>
      <c r="X6">
        <v>8368.2706473214294</v>
      </c>
      <c r="Y6">
        <v>121712.7890625</v>
      </c>
      <c r="Z6">
        <v>17387.541294642859</v>
      </c>
    </row>
    <row r="7" spans="1:26" x14ac:dyDescent="0.35">
      <c r="A7" s="23">
        <v>73</v>
      </c>
      <c r="B7">
        <v>70</v>
      </c>
      <c r="C7">
        <v>71</v>
      </c>
      <c r="D7" t="s">
        <v>67</v>
      </c>
      <c r="E7" t="s">
        <v>399</v>
      </c>
      <c r="F7">
        <v>230</v>
      </c>
      <c r="G7" t="s">
        <v>46</v>
      </c>
      <c r="H7">
        <v>8950.6884765625</v>
      </c>
      <c r="I7">
        <v>2373.548583984375</v>
      </c>
      <c r="J7">
        <v>26.518056015462321</v>
      </c>
      <c r="K7">
        <v>339.078369140625</v>
      </c>
      <c r="U7">
        <v>1186.774291992188</v>
      </c>
      <c r="V7">
        <v>169.5391845703125</v>
      </c>
    </row>
    <row r="8" spans="1:26" x14ac:dyDescent="0.35">
      <c r="A8" s="23">
        <v>219</v>
      </c>
      <c r="B8">
        <v>214</v>
      </c>
      <c r="C8">
        <v>215</v>
      </c>
      <c r="D8" t="s">
        <v>407</v>
      </c>
      <c r="E8" t="s">
        <v>403</v>
      </c>
      <c r="F8">
        <v>161</v>
      </c>
      <c r="G8" t="s">
        <v>25</v>
      </c>
      <c r="H8">
        <v>352408.6875</v>
      </c>
      <c r="I8">
        <v>85062.5703125</v>
      </c>
      <c r="J8">
        <v>24.137478254562041</v>
      </c>
      <c r="K8">
        <v>12151.795758928571</v>
      </c>
      <c r="U8">
        <v>42531.28515625</v>
      </c>
      <c r="V8">
        <v>6075.8978794642853</v>
      </c>
    </row>
    <row r="9" spans="1:26" x14ac:dyDescent="0.35">
      <c r="A9" s="23">
        <v>68</v>
      </c>
      <c r="B9">
        <v>65</v>
      </c>
      <c r="C9">
        <v>66</v>
      </c>
      <c r="D9" t="s">
        <v>170</v>
      </c>
      <c r="E9" t="s">
        <v>401</v>
      </c>
      <c r="F9">
        <v>60</v>
      </c>
      <c r="G9" t="s">
        <v>111</v>
      </c>
      <c r="H9">
        <v>634962.125</v>
      </c>
      <c r="I9">
        <v>126113.8046875</v>
      </c>
      <c r="J9">
        <v>19.861626343067311</v>
      </c>
      <c r="K9">
        <v>18016.2578125</v>
      </c>
      <c r="U9">
        <v>63056.90234375</v>
      </c>
      <c r="V9">
        <v>9008.12890625</v>
      </c>
    </row>
    <row r="10" spans="1:26" x14ac:dyDescent="0.35">
      <c r="A10" s="23">
        <v>74</v>
      </c>
      <c r="B10">
        <v>71</v>
      </c>
      <c r="C10">
        <v>72</v>
      </c>
      <c r="D10" t="s">
        <v>114</v>
      </c>
      <c r="E10" t="s">
        <v>399</v>
      </c>
      <c r="G10" t="s">
        <v>113</v>
      </c>
      <c r="H10">
        <v>263238.21875</v>
      </c>
      <c r="I10">
        <v>31668.326171875</v>
      </c>
      <c r="J10">
        <v>12.030291924270591</v>
      </c>
      <c r="K10">
        <v>4524.0465959821431</v>
      </c>
      <c r="U10">
        <v>15834.1630859375</v>
      </c>
      <c r="V10">
        <v>2262.023297991072</v>
      </c>
    </row>
    <row r="11" spans="1:26" x14ac:dyDescent="0.35">
      <c r="A11" s="23">
        <v>40</v>
      </c>
      <c r="B11">
        <v>40</v>
      </c>
      <c r="C11">
        <v>41</v>
      </c>
      <c r="D11" t="s">
        <v>145</v>
      </c>
      <c r="E11" t="s">
        <v>398</v>
      </c>
      <c r="F11">
        <v>230</v>
      </c>
      <c r="G11" t="s">
        <v>111</v>
      </c>
      <c r="H11">
        <v>562951.5</v>
      </c>
      <c r="I11">
        <v>81771.3203125</v>
      </c>
      <c r="J11">
        <v>14.525464504935149</v>
      </c>
      <c r="K11">
        <v>11681.6171875</v>
      </c>
      <c r="U11">
        <v>40885.66015625</v>
      </c>
      <c r="V11">
        <v>5840.80859375</v>
      </c>
    </row>
    <row r="12" spans="1:26" x14ac:dyDescent="0.35">
      <c r="A12" s="23">
        <v>103</v>
      </c>
      <c r="B12">
        <v>100</v>
      </c>
      <c r="C12">
        <v>101</v>
      </c>
      <c r="D12" t="s">
        <v>64</v>
      </c>
      <c r="E12" t="s">
        <v>399</v>
      </c>
      <c r="G12" t="s">
        <v>46</v>
      </c>
      <c r="H12">
        <v>23933.0703125</v>
      </c>
      <c r="I12">
        <v>4482.05322265625</v>
      </c>
      <c r="J12">
        <v>18.727447686957738</v>
      </c>
      <c r="K12">
        <v>640.29331752232144</v>
      </c>
      <c r="U12">
        <v>2241.026611328125</v>
      </c>
      <c r="V12">
        <v>320.14665876116072</v>
      </c>
    </row>
    <row r="13" spans="1:26" x14ac:dyDescent="0.35">
      <c r="A13" s="23">
        <v>265</v>
      </c>
      <c r="B13">
        <v>256</v>
      </c>
      <c r="C13">
        <v>257</v>
      </c>
      <c r="D13" t="s">
        <v>23</v>
      </c>
      <c r="E13" t="s">
        <v>400</v>
      </c>
      <c r="G13" t="s">
        <v>22</v>
      </c>
      <c r="H13">
        <v>27158.748046875</v>
      </c>
      <c r="I13">
        <v>1729.603759765625</v>
      </c>
      <c r="J13">
        <v>6.3684959143933746</v>
      </c>
      <c r="K13">
        <v>247.08625139508931</v>
      </c>
      <c r="U13">
        <v>864.8018798828125</v>
      </c>
      <c r="V13">
        <v>123.5431256975446</v>
      </c>
    </row>
    <row r="14" spans="1:26" x14ac:dyDescent="0.35">
      <c r="A14" s="23">
        <v>266</v>
      </c>
      <c r="B14">
        <v>257</v>
      </c>
      <c r="C14">
        <v>258</v>
      </c>
      <c r="D14" t="s">
        <v>208</v>
      </c>
      <c r="H14">
        <v>2.884077787399292</v>
      </c>
    </row>
    <row r="15" spans="1:26" x14ac:dyDescent="0.35">
      <c r="A15" s="23">
        <v>157</v>
      </c>
      <c r="B15">
        <v>152</v>
      </c>
      <c r="C15">
        <v>153</v>
      </c>
      <c r="D15" t="s">
        <v>250</v>
      </c>
      <c r="E15" t="s">
        <v>398</v>
      </c>
      <c r="F15">
        <v>115</v>
      </c>
      <c r="G15" t="s">
        <v>216</v>
      </c>
      <c r="H15">
        <v>332116.75</v>
      </c>
      <c r="I15">
        <v>20670.19921875</v>
      </c>
      <c r="J15">
        <v>6.2237749883888718</v>
      </c>
      <c r="K15">
        <v>2952.885602678572</v>
      </c>
      <c r="U15">
        <v>10335.099609375</v>
      </c>
      <c r="V15">
        <v>1476.442801339286</v>
      </c>
    </row>
    <row r="16" spans="1:26" x14ac:dyDescent="0.35">
      <c r="A16" s="23">
        <v>139</v>
      </c>
      <c r="B16">
        <v>135</v>
      </c>
      <c r="C16">
        <v>136</v>
      </c>
      <c r="D16" t="s">
        <v>240</v>
      </c>
      <c r="E16" t="s">
        <v>398</v>
      </c>
      <c r="F16">
        <v>230</v>
      </c>
      <c r="G16" t="s">
        <v>216</v>
      </c>
      <c r="H16">
        <v>507922.21875</v>
      </c>
      <c r="I16">
        <v>77533.7890625</v>
      </c>
      <c r="J16">
        <v>15.26489415117755</v>
      </c>
      <c r="K16">
        <v>11076.255580357139</v>
      </c>
      <c r="L16" t="s">
        <v>240</v>
      </c>
      <c r="M16">
        <v>230</v>
      </c>
      <c r="O16" t="s">
        <v>26</v>
      </c>
      <c r="P16">
        <v>100</v>
      </c>
      <c r="Q16">
        <v>0</v>
      </c>
      <c r="R16">
        <v>0</v>
      </c>
      <c r="S16">
        <v>100</v>
      </c>
      <c r="T16">
        <v>700</v>
      </c>
      <c r="U16">
        <v>38766.89453125</v>
      </c>
      <c r="V16">
        <v>5538.1277901785716</v>
      </c>
      <c r="W16">
        <v>38066.89453125</v>
      </c>
      <c r="X16">
        <v>5438.1277901785716</v>
      </c>
      <c r="Y16">
        <v>76833.7890625</v>
      </c>
      <c r="Z16">
        <v>10976.255580357139</v>
      </c>
    </row>
    <row r="17" spans="1:26" x14ac:dyDescent="0.35">
      <c r="A17" s="23">
        <v>140</v>
      </c>
      <c r="B17">
        <v>135</v>
      </c>
      <c r="C17">
        <v>136</v>
      </c>
      <c r="D17" t="s">
        <v>240</v>
      </c>
      <c r="E17" t="s">
        <v>398</v>
      </c>
      <c r="F17">
        <v>230</v>
      </c>
      <c r="G17" t="s">
        <v>216</v>
      </c>
      <c r="H17">
        <v>507922.21875</v>
      </c>
      <c r="I17">
        <v>77533.7890625</v>
      </c>
      <c r="J17">
        <v>15.26489415117755</v>
      </c>
      <c r="K17">
        <v>11076.255580357139</v>
      </c>
      <c r="L17" t="s">
        <v>240</v>
      </c>
      <c r="M17">
        <v>115</v>
      </c>
      <c r="O17" t="s">
        <v>26</v>
      </c>
      <c r="P17">
        <v>238.4</v>
      </c>
      <c r="Q17">
        <v>0</v>
      </c>
      <c r="R17">
        <v>0</v>
      </c>
      <c r="S17">
        <v>238.4</v>
      </c>
      <c r="T17">
        <v>1668.8</v>
      </c>
      <c r="U17">
        <v>38766.89453125</v>
      </c>
      <c r="V17">
        <v>5538.1277901785716</v>
      </c>
      <c r="W17">
        <v>37098.094531249997</v>
      </c>
      <c r="X17">
        <v>5299.727790178571</v>
      </c>
      <c r="Y17">
        <v>75864.989062499997</v>
      </c>
      <c r="Z17">
        <v>10837.85558035714</v>
      </c>
    </row>
    <row r="18" spans="1:26" x14ac:dyDescent="0.35">
      <c r="A18" s="23">
        <v>192</v>
      </c>
      <c r="B18">
        <v>187</v>
      </c>
      <c r="C18">
        <v>188</v>
      </c>
      <c r="D18" t="s">
        <v>214</v>
      </c>
      <c r="E18" t="s">
        <v>399</v>
      </c>
      <c r="G18" t="s">
        <v>111</v>
      </c>
      <c r="H18">
        <v>260846.28125</v>
      </c>
      <c r="I18">
        <v>15335.2744140625</v>
      </c>
      <c r="J18">
        <v>5.8790465942525296</v>
      </c>
      <c r="K18">
        <v>2190.7534877232142</v>
      </c>
      <c r="U18">
        <v>7667.63720703125</v>
      </c>
      <c r="V18">
        <v>1095.3767438616071</v>
      </c>
    </row>
    <row r="19" spans="1:26" x14ac:dyDescent="0.35">
      <c r="A19" s="23">
        <v>181</v>
      </c>
      <c r="B19">
        <v>176</v>
      </c>
      <c r="C19">
        <v>177</v>
      </c>
      <c r="D19" t="s">
        <v>243</v>
      </c>
      <c r="E19" t="s">
        <v>401</v>
      </c>
      <c r="F19">
        <v>230</v>
      </c>
      <c r="G19" t="s">
        <v>216</v>
      </c>
      <c r="H19">
        <v>354158.5625</v>
      </c>
      <c r="I19">
        <v>45103.32421875</v>
      </c>
      <c r="J19">
        <v>12.73534766472009</v>
      </c>
      <c r="K19">
        <v>6443.33203125</v>
      </c>
      <c r="U19">
        <v>22551.662109375</v>
      </c>
      <c r="V19">
        <v>3221.666015625</v>
      </c>
    </row>
    <row r="20" spans="1:26" x14ac:dyDescent="0.35">
      <c r="A20" s="23">
        <v>224</v>
      </c>
      <c r="B20">
        <v>219</v>
      </c>
      <c r="C20">
        <v>220</v>
      </c>
      <c r="D20" t="s">
        <v>54</v>
      </c>
      <c r="E20" t="s">
        <v>399</v>
      </c>
      <c r="G20" t="s">
        <v>53</v>
      </c>
      <c r="H20">
        <v>234518.046875</v>
      </c>
      <c r="I20">
        <v>49264.078125</v>
      </c>
      <c r="J20">
        <v>21.006519021224051</v>
      </c>
      <c r="K20">
        <v>7037.7254464285716</v>
      </c>
      <c r="U20">
        <v>24632.0390625</v>
      </c>
      <c r="V20">
        <v>3518.8627232142858</v>
      </c>
    </row>
    <row r="21" spans="1:26" x14ac:dyDescent="0.35">
      <c r="A21" s="23">
        <v>92</v>
      </c>
      <c r="B21">
        <v>89</v>
      </c>
      <c r="C21">
        <v>90</v>
      </c>
      <c r="D21" t="s">
        <v>209</v>
      </c>
      <c r="E21" t="s">
        <v>398</v>
      </c>
      <c r="G21" t="s">
        <v>111</v>
      </c>
      <c r="H21">
        <v>596217.5625</v>
      </c>
      <c r="I21">
        <v>101562.9609375</v>
      </c>
      <c r="J21">
        <v>17.034547005230159</v>
      </c>
      <c r="K21">
        <v>14508.994419642861</v>
      </c>
      <c r="L21" t="s">
        <v>209</v>
      </c>
      <c r="M21">
        <v>230</v>
      </c>
      <c r="O21" t="s">
        <v>26</v>
      </c>
      <c r="P21">
        <v>200</v>
      </c>
      <c r="Q21">
        <v>0</v>
      </c>
      <c r="R21">
        <v>0</v>
      </c>
      <c r="S21">
        <v>200</v>
      </c>
      <c r="T21">
        <v>1400</v>
      </c>
      <c r="U21">
        <v>50781.48046875</v>
      </c>
      <c r="V21">
        <v>7254.4972098214284</v>
      </c>
      <c r="W21">
        <v>49381.48046875</v>
      </c>
      <c r="X21">
        <v>7054.4972098214284</v>
      </c>
      <c r="Y21">
        <v>100162.9609375</v>
      </c>
      <c r="Z21">
        <v>14308.994419642861</v>
      </c>
    </row>
    <row r="22" spans="1:26" x14ac:dyDescent="0.35">
      <c r="A22" s="23">
        <v>8</v>
      </c>
      <c r="B22">
        <v>8</v>
      </c>
      <c r="C22">
        <v>9</v>
      </c>
      <c r="D22" t="s">
        <v>233</v>
      </c>
      <c r="E22" t="s">
        <v>398</v>
      </c>
      <c r="G22" t="s">
        <v>216</v>
      </c>
      <c r="H22">
        <v>404534.15625</v>
      </c>
      <c r="I22">
        <v>31087.01171875</v>
      </c>
      <c r="J22">
        <v>7.6846444826622724</v>
      </c>
      <c r="K22">
        <v>4441.0016741071431</v>
      </c>
      <c r="U22">
        <v>15543.505859375</v>
      </c>
      <c r="V22">
        <v>2220.500837053572</v>
      </c>
    </row>
    <row r="23" spans="1:26" x14ac:dyDescent="0.35">
      <c r="A23" s="23">
        <v>33</v>
      </c>
      <c r="B23">
        <v>33</v>
      </c>
      <c r="C23">
        <v>34</v>
      </c>
      <c r="D23" t="s">
        <v>281</v>
      </c>
      <c r="E23" t="s">
        <v>398</v>
      </c>
      <c r="F23">
        <v>115</v>
      </c>
      <c r="G23" t="s">
        <v>216</v>
      </c>
      <c r="H23">
        <v>226246.640625</v>
      </c>
      <c r="I23">
        <v>17179.95703125</v>
      </c>
      <c r="J23">
        <v>7.5934639222889011</v>
      </c>
      <c r="K23">
        <v>2454.2795758928569</v>
      </c>
      <c r="U23">
        <v>8589.978515625</v>
      </c>
      <c r="V23">
        <v>1227.1397879464289</v>
      </c>
    </row>
    <row r="24" spans="1:26" x14ac:dyDescent="0.35">
      <c r="A24" s="23">
        <v>1</v>
      </c>
      <c r="B24">
        <v>1</v>
      </c>
      <c r="C24">
        <v>2</v>
      </c>
      <c r="D24" t="s">
        <v>110</v>
      </c>
      <c r="E24" t="s">
        <v>398</v>
      </c>
      <c r="F24">
        <v>115</v>
      </c>
      <c r="G24" t="s">
        <v>111</v>
      </c>
      <c r="H24">
        <v>302348.125</v>
      </c>
      <c r="I24">
        <v>55249.59375</v>
      </c>
      <c r="J24">
        <v>18.273503019077761</v>
      </c>
      <c r="K24">
        <v>7892.7991071428569</v>
      </c>
      <c r="U24">
        <v>27624.796875</v>
      </c>
      <c r="V24">
        <v>3946.399553571428</v>
      </c>
    </row>
    <row r="25" spans="1:26" x14ac:dyDescent="0.35">
      <c r="A25" s="23">
        <v>194</v>
      </c>
      <c r="B25">
        <v>189</v>
      </c>
      <c r="C25">
        <v>190</v>
      </c>
      <c r="D25" t="s">
        <v>203</v>
      </c>
      <c r="E25" t="s">
        <v>398</v>
      </c>
      <c r="G25" t="s">
        <v>111</v>
      </c>
      <c r="H25">
        <v>568011.6875</v>
      </c>
      <c r="I25">
        <v>139415.8125</v>
      </c>
      <c r="J25">
        <v>24.544532369327349</v>
      </c>
      <c r="K25">
        <v>19916.544642857141</v>
      </c>
      <c r="U25">
        <v>69707.90625</v>
      </c>
      <c r="V25">
        <v>9958.2723214285706</v>
      </c>
    </row>
    <row r="26" spans="1:26" x14ac:dyDescent="0.35">
      <c r="A26" s="23">
        <v>249</v>
      </c>
      <c r="B26">
        <v>240</v>
      </c>
      <c r="C26">
        <v>241</v>
      </c>
      <c r="D26" t="s">
        <v>108</v>
      </c>
      <c r="G26" t="s">
        <v>102</v>
      </c>
      <c r="H26">
        <v>160422.828125</v>
      </c>
      <c r="I26">
        <v>42004.9375</v>
      </c>
      <c r="J26">
        <v>26.18389040446921</v>
      </c>
      <c r="K26">
        <v>6000.7053571428569</v>
      </c>
      <c r="L26" t="s">
        <v>108</v>
      </c>
      <c r="M26">
        <v>230</v>
      </c>
      <c r="O26" t="s">
        <v>26</v>
      </c>
      <c r="P26">
        <v>450</v>
      </c>
      <c r="Q26">
        <v>0</v>
      </c>
      <c r="R26">
        <v>0</v>
      </c>
      <c r="S26">
        <v>450</v>
      </c>
      <c r="T26">
        <v>3150</v>
      </c>
      <c r="U26">
        <v>21002.46875</v>
      </c>
      <c r="V26">
        <v>3000.352678571428</v>
      </c>
      <c r="W26">
        <v>17852.46875</v>
      </c>
      <c r="X26">
        <v>2550.352678571428</v>
      </c>
      <c r="Y26">
        <v>38854.9375</v>
      </c>
      <c r="Z26">
        <v>5550.7053571428569</v>
      </c>
    </row>
    <row r="27" spans="1:26" x14ac:dyDescent="0.35">
      <c r="A27" s="23">
        <v>242</v>
      </c>
      <c r="B27">
        <v>233</v>
      </c>
      <c r="C27">
        <v>234</v>
      </c>
      <c r="D27" t="s">
        <v>142</v>
      </c>
      <c r="G27" t="s">
        <v>111</v>
      </c>
      <c r="H27">
        <v>486963.4375</v>
      </c>
      <c r="I27">
        <v>67785.0234375</v>
      </c>
      <c r="J27">
        <v>13.919941050502381</v>
      </c>
      <c r="K27">
        <v>9683.5747767857138</v>
      </c>
      <c r="L27" t="s">
        <v>142</v>
      </c>
      <c r="M27">
        <v>230</v>
      </c>
      <c r="O27" t="s">
        <v>26</v>
      </c>
      <c r="P27">
        <v>100</v>
      </c>
      <c r="Q27">
        <v>0</v>
      </c>
      <c r="R27">
        <v>0</v>
      </c>
      <c r="S27">
        <v>100</v>
      </c>
      <c r="T27">
        <v>700</v>
      </c>
      <c r="U27">
        <v>33892.51171875</v>
      </c>
      <c r="V27">
        <v>4841.7873883928569</v>
      </c>
      <c r="W27">
        <v>33192.51171875</v>
      </c>
      <c r="X27">
        <v>4741.7873883928569</v>
      </c>
      <c r="Y27">
        <v>67085.0234375</v>
      </c>
      <c r="Z27">
        <v>9583.5747767857138</v>
      </c>
    </row>
    <row r="28" spans="1:26" x14ac:dyDescent="0.35">
      <c r="A28" s="23">
        <v>220</v>
      </c>
      <c r="B28">
        <v>215</v>
      </c>
      <c r="C28">
        <v>216</v>
      </c>
      <c r="D28" t="s">
        <v>149</v>
      </c>
      <c r="E28" t="s">
        <v>401</v>
      </c>
      <c r="G28" t="s">
        <v>111</v>
      </c>
      <c r="H28">
        <v>495276.09375</v>
      </c>
      <c r="I28">
        <v>67422.9296875</v>
      </c>
      <c r="J28">
        <v>13.61320090719602</v>
      </c>
      <c r="K28">
        <v>9631.8470982142862</v>
      </c>
      <c r="U28">
        <v>33711.46484375</v>
      </c>
      <c r="V28">
        <v>4815.9235491071431</v>
      </c>
    </row>
    <row r="29" spans="1:26" x14ac:dyDescent="0.35">
      <c r="A29" s="23">
        <v>15</v>
      </c>
      <c r="B29">
        <v>15</v>
      </c>
      <c r="C29">
        <v>16</v>
      </c>
      <c r="D29" t="s">
        <v>186</v>
      </c>
      <c r="E29" t="s">
        <v>398</v>
      </c>
      <c r="F29">
        <v>115</v>
      </c>
      <c r="G29" t="s">
        <v>111</v>
      </c>
      <c r="H29">
        <v>633339.5625</v>
      </c>
      <c r="I29">
        <v>174195.96875</v>
      </c>
      <c r="J29">
        <v>27.504356124918381</v>
      </c>
      <c r="K29">
        <v>24885.138392857141</v>
      </c>
      <c r="U29">
        <v>87097.984375</v>
      </c>
      <c r="V29">
        <v>12442.569196428571</v>
      </c>
    </row>
    <row r="30" spans="1:26" x14ac:dyDescent="0.35">
      <c r="A30" s="23">
        <v>110</v>
      </c>
      <c r="B30">
        <v>107</v>
      </c>
      <c r="C30">
        <v>108</v>
      </c>
      <c r="D30" t="s">
        <v>50</v>
      </c>
      <c r="E30" t="s">
        <v>400</v>
      </c>
      <c r="F30">
        <v>138</v>
      </c>
      <c r="G30" t="s">
        <v>46</v>
      </c>
      <c r="H30">
        <v>46638.6953125</v>
      </c>
      <c r="I30">
        <v>1861.141357421875</v>
      </c>
      <c r="J30">
        <v>3.9905519332206869</v>
      </c>
      <c r="K30">
        <v>265.87733677455361</v>
      </c>
      <c r="U30">
        <v>930.5706787109375</v>
      </c>
      <c r="V30">
        <v>132.93866838727681</v>
      </c>
    </row>
    <row r="31" spans="1:26" x14ac:dyDescent="0.35">
      <c r="A31" s="23">
        <v>253</v>
      </c>
      <c r="B31">
        <v>244</v>
      </c>
      <c r="C31">
        <v>245</v>
      </c>
      <c r="D31" t="s">
        <v>176</v>
      </c>
      <c r="H31">
        <v>31120.283203125</v>
      </c>
      <c r="I31">
        <v>145.47021484375</v>
      </c>
      <c r="J31">
        <v>0.46744502257338821</v>
      </c>
      <c r="K31">
        <v>20.781459263392861</v>
      </c>
      <c r="L31" t="s">
        <v>176</v>
      </c>
      <c r="M31">
        <v>230</v>
      </c>
      <c r="O31" t="s">
        <v>26</v>
      </c>
      <c r="P31">
        <v>465</v>
      </c>
      <c r="Q31">
        <v>0</v>
      </c>
      <c r="R31">
        <v>0</v>
      </c>
      <c r="S31">
        <v>465</v>
      </c>
      <c r="T31">
        <v>3255</v>
      </c>
      <c r="U31">
        <v>72.735107421875</v>
      </c>
      <c r="V31">
        <v>10.390729631696431</v>
      </c>
      <c r="W31">
        <v>-3182.264892578125</v>
      </c>
      <c r="X31">
        <v>-454.60927036830361</v>
      </c>
      <c r="Y31">
        <v>-3109.52978515625</v>
      </c>
      <c r="Z31">
        <v>-444.21854073660722</v>
      </c>
    </row>
    <row r="32" spans="1:26" x14ac:dyDescent="0.35">
      <c r="A32" s="23">
        <v>154</v>
      </c>
      <c r="B32">
        <v>149</v>
      </c>
      <c r="C32">
        <v>150</v>
      </c>
      <c r="D32" t="s">
        <v>347</v>
      </c>
      <c r="E32" t="s">
        <v>398</v>
      </c>
      <c r="F32">
        <v>115</v>
      </c>
      <c r="H32">
        <v>172369.734375</v>
      </c>
      <c r="I32">
        <v>26480.275390625</v>
      </c>
      <c r="J32">
        <v>15.36248546569996</v>
      </c>
      <c r="K32">
        <v>3782.896484375</v>
      </c>
      <c r="U32">
        <v>13240.1376953125</v>
      </c>
      <c r="V32">
        <v>1891.4482421875</v>
      </c>
    </row>
    <row r="33" spans="1:26" x14ac:dyDescent="0.35">
      <c r="A33" s="23">
        <v>182</v>
      </c>
      <c r="B33">
        <v>177</v>
      </c>
      <c r="C33">
        <v>178</v>
      </c>
      <c r="D33" t="s">
        <v>225</v>
      </c>
      <c r="E33" t="s">
        <v>398</v>
      </c>
      <c r="G33" t="s">
        <v>216</v>
      </c>
      <c r="H33">
        <v>293410.15625</v>
      </c>
      <c r="I33">
        <v>9062.6455078125</v>
      </c>
      <c r="J33">
        <v>3.0887293144994872</v>
      </c>
      <c r="K33">
        <v>1294.663643973214</v>
      </c>
      <c r="L33" t="s">
        <v>225</v>
      </c>
      <c r="M33">
        <v>230</v>
      </c>
      <c r="O33" t="s">
        <v>26</v>
      </c>
      <c r="P33">
        <v>100</v>
      </c>
      <c r="Q33">
        <v>0</v>
      </c>
      <c r="R33">
        <v>100</v>
      </c>
      <c r="S33">
        <v>0</v>
      </c>
      <c r="T33">
        <v>700</v>
      </c>
      <c r="U33">
        <v>4531.32275390625</v>
      </c>
      <c r="V33">
        <v>647.33182198660711</v>
      </c>
      <c r="W33">
        <v>3831.32275390625</v>
      </c>
      <c r="X33">
        <v>547.33182198660711</v>
      </c>
      <c r="Y33">
        <v>8362.6455078125</v>
      </c>
      <c r="Z33">
        <v>1194.663643973214</v>
      </c>
    </row>
    <row r="34" spans="1:26" x14ac:dyDescent="0.35">
      <c r="A34" s="23">
        <v>75</v>
      </c>
      <c r="B34">
        <v>72</v>
      </c>
      <c r="C34">
        <v>73</v>
      </c>
      <c r="D34" t="s">
        <v>78</v>
      </c>
      <c r="E34" t="s">
        <v>399</v>
      </c>
      <c r="G34" t="s">
        <v>46</v>
      </c>
      <c r="H34">
        <v>14492.0517578125</v>
      </c>
      <c r="I34">
        <v>3345.51171875</v>
      </c>
      <c r="J34">
        <v>23.08514884337529</v>
      </c>
      <c r="K34">
        <v>477.93024553571428</v>
      </c>
      <c r="U34">
        <v>1672.755859375</v>
      </c>
      <c r="V34">
        <v>238.96512276785711</v>
      </c>
    </row>
    <row r="35" spans="1:26" x14ac:dyDescent="0.35">
      <c r="A35" s="23">
        <v>16</v>
      </c>
      <c r="B35">
        <v>16</v>
      </c>
      <c r="C35">
        <v>17</v>
      </c>
      <c r="D35" t="s">
        <v>196</v>
      </c>
      <c r="E35" t="s">
        <v>398</v>
      </c>
      <c r="G35" t="s">
        <v>111</v>
      </c>
      <c r="H35">
        <v>641912</v>
      </c>
      <c r="I35">
        <v>155776.21875</v>
      </c>
      <c r="J35">
        <v>24.267534919116638</v>
      </c>
      <c r="K35">
        <v>22253.74553571429</v>
      </c>
      <c r="U35">
        <v>77888.109375</v>
      </c>
      <c r="V35">
        <v>11126.872767857139</v>
      </c>
    </row>
    <row r="36" spans="1:26" x14ac:dyDescent="0.35">
      <c r="A36" s="23">
        <v>197</v>
      </c>
      <c r="B36">
        <v>192</v>
      </c>
      <c r="C36">
        <v>193</v>
      </c>
      <c r="D36" t="s">
        <v>76</v>
      </c>
      <c r="E36" t="s">
        <v>399</v>
      </c>
      <c r="G36" t="s">
        <v>46</v>
      </c>
      <c r="H36">
        <v>10229.1982421875</v>
      </c>
      <c r="I36">
        <v>3749.246826171875</v>
      </c>
      <c r="J36">
        <v>36.652401658510662</v>
      </c>
      <c r="K36">
        <v>535.606689453125</v>
      </c>
      <c r="U36">
        <v>1874.623413085938</v>
      </c>
      <c r="V36">
        <v>267.8033447265625</v>
      </c>
    </row>
    <row r="37" spans="1:26" x14ac:dyDescent="0.35">
      <c r="A37" s="23">
        <v>119</v>
      </c>
      <c r="B37">
        <v>116</v>
      </c>
      <c r="C37">
        <v>117</v>
      </c>
      <c r="D37" t="s">
        <v>83</v>
      </c>
      <c r="E37" t="s">
        <v>399</v>
      </c>
      <c r="G37" t="s">
        <v>46</v>
      </c>
      <c r="H37">
        <v>43343.796875</v>
      </c>
      <c r="I37">
        <v>5802.77490234375</v>
      </c>
      <c r="J37">
        <v>13.38778630556636</v>
      </c>
      <c r="K37">
        <v>828.96784319196433</v>
      </c>
      <c r="U37">
        <v>2901.387451171875</v>
      </c>
      <c r="V37">
        <v>414.48392159598222</v>
      </c>
    </row>
    <row r="38" spans="1:26" x14ac:dyDescent="0.35">
      <c r="A38" s="23">
        <v>144</v>
      </c>
      <c r="B38">
        <v>139</v>
      </c>
      <c r="C38">
        <v>140</v>
      </c>
      <c r="D38" t="s">
        <v>163</v>
      </c>
      <c r="E38" t="s">
        <v>401</v>
      </c>
      <c r="F38">
        <v>70</v>
      </c>
      <c r="G38" t="s">
        <v>111</v>
      </c>
      <c r="H38">
        <v>696342.25</v>
      </c>
      <c r="I38">
        <v>141573.390625</v>
      </c>
      <c r="J38">
        <v>20.33100686120941</v>
      </c>
      <c r="K38">
        <v>20224.77008928571</v>
      </c>
      <c r="U38">
        <v>70786.6953125</v>
      </c>
      <c r="V38">
        <v>10112.385044642861</v>
      </c>
    </row>
    <row r="39" spans="1:26" x14ac:dyDescent="0.35">
      <c r="A39" s="23">
        <v>9</v>
      </c>
      <c r="B39">
        <v>9</v>
      </c>
      <c r="C39">
        <v>10</v>
      </c>
      <c r="D39" t="s">
        <v>234</v>
      </c>
      <c r="E39" t="s">
        <v>398</v>
      </c>
      <c r="F39">
        <v>115</v>
      </c>
      <c r="G39" t="s">
        <v>216</v>
      </c>
      <c r="H39">
        <v>199676.421875</v>
      </c>
      <c r="I39">
        <v>36280.953125</v>
      </c>
      <c r="J39">
        <v>18.169873430380449</v>
      </c>
      <c r="K39">
        <v>5182.9933035714284</v>
      </c>
      <c r="U39">
        <v>18140.4765625</v>
      </c>
      <c r="V39">
        <v>2591.4966517857142</v>
      </c>
    </row>
    <row r="40" spans="1:26" x14ac:dyDescent="0.35">
      <c r="A40" s="23">
        <v>158</v>
      </c>
      <c r="B40">
        <v>153</v>
      </c>
      <c r="C40">
        <v>154</v>
      </c>
      <c r="D40" t="s">
        <v>260</v>
      </c>
      <c r="E40" t="s">
        <v>398</v>
      </c>
      <c r="F40">
        <v>115</v>
      </c>
      <c r="G40" t="s">
        <v>216</v>
      </c>
      <c r="H40">
        <v>362662.3125</v>
      </c>
      <c r="I40">
        <v>21975.69921875</v>
      </c>
      <c r="J40">
        <v>6.0595486383079846</v>
      </c>
      <c r="K40">
        <v>3139.385602678572</v>
      </c>
      <c r="U40">
        <v>10987.849609375</v>
      </c>
      <c r="V40">
        <v>1569.692801339286</v>
      </c>
    </row>
    <row r="41" spans="1:26" x14ac:dyDescent="0.35">
      <c r="A41" s="23">
        <v>100</v>
      </c>
      <c r="B41">
        <v>97</v>
      </c>
      <c r="C41">
        <v>98</v>
      </c>
      <c r="D41" t="s">
        <v>180</v>
      </c>
      <c r="E41" t="s">
        <v>398</v>
      </c>
      <c r="F41">
        <v>230</v>
      </c>
      <c r="G41" t="s">
        <v>111</v>
      </c>
      <c r="H41">
        <v>490166.5625</v>
      </c>
      <c r="I41">
        <v>77396.4296875</v>
      </c>
      <c r="J41">
        <v>15.789822400931319</v>
      </c>
      <c r="K41">
        <v>11056.6328125</v>
      </c>
      <c r="U41">
        <v>38698.21484375</v>
      </c>
      <c r="V41">
        <v>5528.31640625</v>
      </c>
    </row>
    <row r="42" spans="1:26" x14ac:dyDescent="0.35">
      <c r="A42" s="23">
        <v>230</v>
      </c>
      <c r="B42">
        <v>224</v>
      </c>
      <c r="C42">
        <v>225</v>
      </c>
      <c r="D42" t="s">
        <v>52</v>
      </c>
      <c r="E42" t="s">
        <v>399</v>
      </c>
      <c r="F42">
        <v>500</v>
      </c>
      <c r="G42" t="s">
        <v>53</v>
      </c>
      <c r="H42">
        <v>238245.484375</v>
      </c>
      <c r="I42">
        <v>49539.94140625</v>
      </c>
      <c r="J42">
        <v>20.793653880244719</v>
      </c>
      <c r="K42">
        <v>7077.1344866071431</v>
      </c>
      <c r="L42" t="s">
        <v>52</v>
      </c>
      <c r="M42">
        <v>500</v>
      </c>
      <c r="O42" t="s">
        <v>26</v>
      </c>
      <c r="P42">
        <v>499.99999999999949</v>
      </c>
      <c r="Q42">
        <v>0</v>
      </c>
      <c r="R42">
        <v>0</v>
      </c>
      <c r="S42">
        <v>499.99999999999949</v>
      </c>
      <c r="T42">
        <v>3499.9999999999968</v>
      </c>
      <c r="U42">
        <v>24769.970703125</v>
      </c>
      <c r="V42">
        <v>3538.567243303572</v>
      </c>
      <c r="W42">
        <v>21269.970703125</v>
      </c>
      <c r="X42">
        <v>3038.567243303572</v>
      </c>
      <c r="Y42">
        <v>46039.94140625</v>
      </c>
      <c r="Z42">
        <v>6577.1344866071431</v>
      </c>
    </row>
    <row r="43" spans="1:26" x14ac:dyDescent="0.35">
      <c r="A43" s="23">
        <v>231</v>
      </c>
      <c r="B43">
        <v>224</v>
      </c>
      <c r="C43">
        <v>225</v>
      </c>
      <c r="D43" t="s">
        <v>52</v>
      </c>
      <c r="E43" t="s">
        <v>399</v>
      </c>
      <c r="F43">
        <v>500</v>
      </c>
      <c r="G43" t="s">
        <v>53</v>
      </c>
      <c r="H43">
        <v>238245.484375</v>
      </c>
      <c r="I43">
        <v>49539.94140625</v>
      </c>
      <c r="J43">
        <v>20.793653880244719</v>
      </c>
      <c r="K43">
        <v>7077.1344866071431</v>
      </c>
      <c r="L43" t="s">
        <v>52</v>
      </c>
      <c r="M43">
        <v>230</v>
      </c>
      <c r="O43" t="s">
        <v>26</v>
      </c>
      <c r="P43">
        <v>2513.9</v>
      </c>
      <c r="Q43">
        <v>650</v>
      </c>
      <c r="R43">
        <v>873.59999999999991</v>
      </c>
      <c r="S43">
        <v>990.30000000000007</v>
      </c>
      <c r="T43">
        <v>17597.3</v>
      </c>
      <c r="U43">
        <v>24769.970703125</v>
      </c>
      <c r="V43">
        <v>3538.567243303572</v>
      </c>
      <c r="W43">
        <v>7172.6707031250007</v>
      </c>
      <c r="X43">
        <v>1024.667243303571</v>
      </c>
      <c r="Y43">
        <v>31942.641406250001</v>
      </c>
      <c r="Z43">
        <v>4563.2344866071426</v>
      </c>
    </row>
    <row r="44" spans="1:26" x14ac:dyDescent="0.35">
      <c r="A44" s="23">
        <v>41</v>
      </c>
      <c r="B44">
        <v>41</v>
      </c>
      <c r="C44">
        <v>42</v>
      </c>
      <c r="D44" t="s">
        <v>147</v>
      </c>
      <c r="E44" t="s">
        <v>398</v>
      </c>
      <c r="F44">
        <v>115</v>
      </c>
      <c r="G44" t="s">
        <v>111</v>
      </c>
      <c r="H44">
        <v>521600.25</v>
      </c>
      <c r="I44">
        <v>70986.2734375</v>
      </c>
      <c r="J44">
        <v>13.60932504106353</v>
      </c>
      <c r="K44">
        <v>10140.896205357139</v>
      </c>
      <c r="U44">
        <v>35493.13671875</v>
      </c>
      <c r="V44">
        <v>5070.4481026785716</v>
      </c>
    </row>
    <row r="45" spans="1:26" x14ac:dyDescent="0.35">
      <c r="A45" s="23">
        <v>10</v>
      </c>
      <c r="B45">
        <v>10</v>
      </c>
      <c r="C45">
        <v>11</v>
      </c>
      <c r="D45" t="s">
        <v>238</v>
      </c>
      <c r="E45" t="s">
        <v>398</v>
      </c>
      <c r="F45">
        <v>230</v>
      </c>
      <c r="G45" t="s">
        <v>216</v>
      </c>
      <c r="H45">
        <v>357141.96875</v>
      </c>
      <c r="I45">
        <v>35875.59765625</v>
      </c>
      <c r="J45">
        <v>10.04519233116592</v>
      </c>
      <c r="K45">
        <v>5125.0853794642853</v>
      </c>
      <c r="U45">
        <v>17937.798828125</v>
      </c>
      <c r="V45">
        <v>2562.5426897321431</v>
      </c>
    </row>
    <row r="46" spans="1:26" x14ac:dyDescent="0.35">
      <c r="A46" s="23">
        <v>191</v>
      </c>
      <c r="B46">
        <v>186</v>
      </c>
      <c r="C46">
        <v>187</v>
      </c>
      <c r="D46" t="s">
        <v>218</v>
      </c>
      <c r="E46" t="s">
        <v>399</v>
      </c>
      <c r="G46" t="s">
        <v>102</v>
      </c>
      <c r="H46">
        <v>78588.9765625</v>
      </c>
      <c r="I46">
        <v>12716.30859375</v>
      </c>
      <c r="J46">
        <v>16.180778971764589</v>
      </c>
      <c r="K46">
        <v>1816.6155133928571</v>
      </c>
      <c r="U46">
        <v>6358.154296875</v>
      </c>
      <c r="V46">
        <v>908.30775669642856</v>
      </c>
    </row>
    <row r="47" spans="1:26" x14ac:dyDescent="0.35">
      <c r="A47" s="23">
        <v>204</v>
      </c>
      <c r="B47">
        <v>199</v>
      </c>
      <c r="C47">
        <v>200</v>
      </c>
      <c r="D47" t="s">
        <v>117</v>
      </c>
      <c r="E47" t="s">
        <v>399</v>
      </c>
      <c r="G47" t="s">
        <v>102</v>
      </c>
      <c r="H47">
        <v>153484.265625</v>
      </c>
      <c r="I47">
        <v>38825.0546875</v>
      </c>
      <c r="J47">
        <v>25.29578815743837</v>
      </c>
      <c r="K47">
        <v>5546.4363839285716</v>
      </c>
      <c r="L47" t="s">
        <v>117</v>
      </c>
      <c r="M47">
        <v>115</v>
      </c>
      <c r="O47" t="s">
        <v>26</v>
      </c>
      <c r="P47">
        <v>349.96</v>
      </c>
      <c r="Q47">
        <v>0</v>
      </c>
      <c r="R47">
        <v>0</v>
      </c>
      <c r="S47">
        <v>349.96</v>
      </c>
      <c r="T47">
        <v>2449.7199999999998</v>
      </c>
      <c r="U47">
        <v>19412.52734375</v>
      </c>
      <c r="V47">
        <v>2773.2181919642858</v>
      </c>
      <c r="W47">
        <v>16962.807343749999</v>
      </c>
      <c r="X47">
        <v>2423.2581919642862</v>
      </c>
      <c r="Y47">
        <v>36375.334687499999</v>
      </c>
      <c r="Z47">
        <v>5196.4763839285724</v>
      </c>
    </row>
    <row r="48" spans="1:26" x14ac:dyDescent="0.35">
      <c r="A48" s="23">
        <v>69</v>
      </c>
      <c r="B48">
        <v>66</v>
      </c>
      <c r="C48">
        <v>67</v>
      </c>
      <c r="D48" t="s">
        <v>174</v>
      </c>
      <c r="E48" t="s">
        <v>398</v>
      </c>
      <c r="F48">
        <v>115</v>
      </c>
      <c r="G48" t="s">
        <v>111</v>
      </c>
      <c r="H48">
        <v>658953.875</v>
      </c>
      <c r="I48">
        <v>282007.65625</v>
      </c>
      <c r="J48">
        <v>42.796266468574913</v>
      </c>
      <c r="K48">
        <v>40286.808035714283</v>
      </c>
      <c r="U48">
        <v>141003.828125</v>
      </c>
      <c r="V48">
        <v>20143.404017857141</v>
      </c>
    </row>
    <row r="49" spans="1:26" x14ac:dyDescent="0.35">
      <c r="A49" s="23">
        <v>6</v>
      </c>
      <c r="B49">
        <v>6</v>
      </c>
      <c r="C49">
        <v>7</v>
      </c>
      <c r="D49" t="s">
        <v>266</v>
      </c>
      <c r="E49" t="s">
        <v>398</v>
      </c>
      <c r="G49" t="s">
        <v>216</v>
      </c>
      <c r="H49">
        <v>547139.5625</v>
      </c>
      <c r="I49">
        <v>34810.98046875</v>
      </c>
      <c r="J49">
        <v>6.3623585013101653</v>
      </c>
      <c r="K49">
        <v>4972.9972098214284</v>
      </c>
      <c r="L49" t="s">
        <v>266</v>
      </c>
      <c r="M49">
        <v>115</v>
      </c>
      <c r="O49" t="s">
        <v>26</v>
      </c>
      <c r="P49">
        <v>230</v>
      </c>
      <c r="Q49">
        <v>0</v>
      </c>
      <c r="R49">
        <v>0</v>
      </c>
      <c r="S49">
        <v>230</v>
      </c>
      <c r="T49">
        <v>1610</v>
      </c>
      <c r="U49">
        <v>17405.490234375</v>
      </c>
      <c r="V49">
        <v>2486.4986049107142</v>
      </c>
      <c r="W49">
        <v>15795.490234375</v>
      </c>
      <c r="X49">
        <v>2256.4986049107142</v>
      </c>
      <c r="Y49">
        <v>33200.98046875</v>
      </c>
      <c r="Z49">
        <v>4742.9972098214284</v>
      </c>
    </row>
    <row r="50" spans="1:26" x14ac:dyDescent="0.35">
      <c r="A50" s="23">
        <v>151</v>
      </c>
      <c r="B50">
        <v>146</v>
      </c>
      <c r="C50">
        <v>147</v>
      </c>
      <c r="D50" t="s">
        <v>278</v>
      </c>
      <c r="E50" t="s">
        <v>398</v>
      </c>
      <c r="F50">
        <v>230</v>
      </c>
      <c r="G50" t="s">
        <v>216</v>
      </c>
      <c r="H50">
        <v>506968.78125</v>
      </c>
      <c r="I50">
        <v>74815.0625</v>
      </c>
      <c r="J50">
        <v>14.757331273048679</v>
      </c>
      <c r="K50">
        <v>10687.866071428571</v>
      </c>
      <c r="L50" t="s">
        <v>278</v>
      </c>
      <c r="M50">
        <v>230</v>
      </c>
      <c r="O50" t="s">
        <v>26</v>
      </c>
      <c r="P50">
        <v>75</v>
      </c>
      <c r="Q50">
        <v>0</v>
      </c>
      <c r="R50">
        <v>0</v>
      </c>
      <c r="S50">
        <v>75</v>
      </c>
      <c r="T50">
        <v>525</v>
      </c>
      <c r="U50">
        <v>37407.53125</v>
      </c>
      <c r="V50">
        <v>5343.9330357142853</v>
      </c>
      <c r="W50">
        <v>36882.53125</v>
      </c>
      <c r="X50">
        <v>5268.9330357142853</v>
      </c>
      <c r="Y50">
        <v>74290.0625</v>
      </c>
      <c r="Z50">
        <v>10612.866071428571</v>
      </c>
    </row>
    <row r="51" spans="1:26" x14ac:dyDescent="0.35">
      <c r="A51" s="23">
        <v>200</v>
      </c>
      <c r="B51">
        <v>195</v>
      </c>
      <c r="C51">
        <v>196</v>
      </c>
      <c r="D51" t="s">
        <v>284</v>
      </c>
      <c r="E51" t="s">
        <v>398</v>
      </c>
      <c r="F51">
        <v>230</v>
      </c>
      <c r="G51" t="s">
        <v>216</v>
      </c>
      <c r="H51">
        <v>422614</v>
      </c>
      <c r="I51">
        <v>44244.05859375</v>
      </c>
      <c r="J51">
        <v>10.46914172122788</v>
      </c>
      <c r="K51">
        <v>6320.5797991071431</v>
      </c>
      <c r="U51">
        <v>22122.029296875</v>
      </c>
      <c r="V51">
        <v>3160.289899553572</v>
      </c>
    </row>
    <row r="52" spans="1:26" x14ac:dyDescent="0.35">
      <c r="A52" s="23">
        <v>169</v>
      </c>
      <c r="B52">
        <v>164</v>
      </c>
      <c r="C52">
        <v>165</v>
      </c>
      <c r="D52" t="s">
        <v>236</v>
      </c>
      <c r="E52" t="s">
        <v>398</v>
      </c>
      <c r="F52">
        <v>115</v>
      </c>
      <c r="G52" t="s">
        <v>216</v>
      </c>
      <c r="H52">
        <v>348363.03125</v>
      </c>
      <c r="I52">
        <v>38697.13671875</v>
      </c>
      <c r="J52">
        <v>11.10827879178124</v>
      </c>
      <c r="K52">
        <v>5528.1623883928569</v>
      </c>
      <c r="U52">
        <v>19348.568359375</v>
      </c>
      <c r="V52">
        <v>2764.081194196428</v>
      </c>
    </row>
    <row r="53" spans="1:26" x14ac:dyDescent="0.35">
      <c r="A53" s="23">
        <v>93</v>
      </c>
      <c r="B53">
        <v>90</v>
      </c>
      <c r="C53">
        <v>91</v>
      </c>
      <c r="D53" t="s">
        <v>211</v>
      </c>
      <c r="E53" t="s">
        <v>398</v>
      </c>
      <c r="F53">
        <v>115</v>
      </c>
      <c r="G53" t="s">
        <v>111</v>
      </c>
      <c r="H53">
        <v>690831.375</v>
      </c>
      <c r="I53">
        <v>155588.390625</v>
      </c>
      <c r="J53">
        <v>22.52190567126457</v>
      </c>
      <c r="K53">
        <v>22226.912946428569</v>
      </c>
      <c r="U53">
        <v>77794.1953125</v>
      </c>
      <c r="V53">
        <v>11113.45647321429</v>
      </c>
    </row>
    <row r="54" spans="1:26" x14ac:dyDescent="0.35">
      <c r="A54" s="23">
        <v>173</v>
      </c>
      <c r="B54">
        <v>168</v>
      </c>
      <c r="C54">
        <v>169</v>
      </c>
      <c r="D54" t="s">
        <v>254</v>
      </c>
      <c r="E54" t="s">
        <v>401</v>
      </c>
      <c r="F54">
        <v>115</v>
      </c>
      <c r="G54" t="s">
        <v>216</v>
      </c>
      <c r="H54">
        <v>469563.53125</v>
      </c>
      <c r="I54">
        <v>27948.83203125</v>
      </c>
      <c r="J54">
        <v>5.9520874538209787</v>
      </c>
      <c r="K54">
        <v>3992.690290178572</v>
      </c>
      <c r="U54">
        <v>13974.416015625</v>
      </c>
      <c r="V54">
        <v>1996.345145089286</v>
      </c>
    </row>
    <row r="55" spans="1:26" x14ac:dyDescent="0.35">
      <c r="A55" s="23">
        <v>76</v>
      </c>
      <c r="B55">
        <v>73</v>
      </c>
      <c r="C55">
        <v>74</v>
      </c>
      <c r="D55" t="s">
        <v>70</v>
      </c>
      <c r="E55" t="s">
        <v>399</v>
      </c>
      <c r="G55" t="s">
        <v>46</v>
      </c>
      <c r="H55">
        <v>15256.9345703125</v>
      </c>
      <c r="I55">
        <v>2848.175048828125</v>
      </c>
      <c r="J55">
        <v>18.668068842414829</v>
      </c>
      <c r="K55">
        <v>406.88214983258928</v>
      </c>
      <c r="U55">
        <v>1424.087524414062</v>
      </c>
      <c r="V55">
        <v>203.44107491629461</v>
      </c>
    </row>
    <row r="56" spans="1:26" x14ac:dyDescent="0.35">
      <c r="A56" s="23">
        <v>251</v>
      </c>
      <c r="B56">
        <v>242</v>
      </c>
      <c r="C56">
        <v>243</v>
      </c>
      <c r="D56" t="s">
        <v>49</v>
      </c>
      <c r="L56" t="s">
        <v>49</v>
      </c>
      <c r="M56">
        <v>500</v>
      </c>
      <c r="O56" t="s">
        <v>26</v>
      </c>
      <c r="P56">
        <v>3000</v>
      </c>
      <c r="Q56">
        <v>0</v>
      </c>
      <c r="R56">
        <v>350</v>
      </c>
      <c r="S56">
        <v>2650</v>
      </c>
      <c r="T56">
        <v>21000</v>
      </c>
    </row>
    <row r="57" spans="1:26" x14ac:dyDescent="0.35">
      <c r="A57" s="23">
        <v>246</v>
      </c>
      <c r="B57">
        <v>237</v>
      </c>
      <c r="C57">
        <v>238</v>
      </c>
      <c r="D57" t="s">
        <v>272</v>
      </c>
      <c r="G57" t="s">
        <v>216</v>
      </c>
      <c r="H57">
        <v>638085</v>
      </c>
      <c r="I57">
        <v>100279.4921875</v>
      </c>
      <c r="J57">
        <v>15.71569496031093</v>
      </c>
      <c r="K57">
        <v>14325.641741071429</v>
      </c>
      <c r="L57" t="s">
        <v>272</v>
      </c>
      <c r="M57">
        <v>230</v>
      </c>
      <c r="O57" t="s">
        <v>26</v>
      </c>
      <c r="P57">
        <v>460</v>
      </c>
      <c r="Q57">
        <v>0</v>
      </c>
      <c r="R57">
        <v>0</v>
      </c>
      <c r="S57">
        <v>460</v>
      </c>
      <c r="T57">
        <v>3220</v>
      </c>
      <c r="U57">
        <v>50139.74609375</v>
      </c>
      <c r="V57">
        <v>7162.8208705357147</v>
      </c>
      <c r="W57">
        <v>46919.74609375</v>
      </c>
      <c r="X57">
        <v>6702.8208705357147</v>
      </c>
      <c r="Y57">
        <v>97059.4921875</v>
      </c>
      <c r="Z57">
        <v>13865.641741071429</v>
      </c>
    </row>
    <row r="58" spans="1:26" x14ac:dyDescent="0.35">
      <c r="A58" s="23">
        <v>189</v>
      </c>
      <c r="B58">
        <v>184</v>
      </c>
      <c r="C58">
        <v>185</v>
      </c>
      <c r="D58" t="s">
        <v>230</v>
      </c>
      <c r="E58" t="s">
        <v>401</v>
      </c>
      <c r="G58" t="s">
        <v>216</v>
      </c>
      <c r="H58">
        <v>399061.9375</v>
      </c>
      <c r="I58">
        <v>8584.4638671875</v>
      </c>
      <c r="J58">
        <v>2.151160774932964</v>
      </c>
      <c r="K58">
        <v>1226.351981026786</v>
      </c>
      <c r="U58">
        <v>4292.23193359375</v>
      </c>
      <c r="V58">
        <v>613.17599051339289</v>
      </c>
    </row>
    <row r="59" spans="1:26" x14ac:dyDescent="0.35">
      <c r="A59" s="23">
        <v>252</v>
      </c>
      <c r="B59">
        <v>243</v>
      </c>
      <c r="C59">
        <v>244</v>
      </c>
      <c r="D59" t="s">
        <v>184</v>
      </c>
      <c r="L59" t="s">
        <v>184</v>
      </c>
      <c r="M59">
        <v>230</v>
      </c>
      <c r="O59" t="s">
        <v>26</v>
      </c>
      <c r="P59">
        <v>150</v>
      </c>
      <c r="Q59">
        <v>0</v>
      </c>
      <c r="R59">
        <v>0</v>
      </c>
      <c r="S59">
        <v>150</v>
      </c>
      <c r="T59">
        <v>1050</v>
      </c>
    </row>
    <row r="60" spans="1:26" x14ac:dyDescent="0.35">
      <c r="A60" s="23">
        <v>114</v>
      </c>
      <c r="B60">
        <v>111</v>
      </c>
      <c r="C60">
        <v>112</v>
      </c>
      <c r="D60" t="s">
        <v>79</v>
      </c>
      <c r="E60" t="s">
        <v>399</v>
      </c>
      <c r="G60" t="s">
        <v>53</v>
      </c>
      <c r="H60">
        <v>80485.9765625</v>
      </c>
      <c r="I60">
        <v>6885.783203125</v>
      </c>
      <c r="J60">
        <v>8.5552583160595237</v>
      </c>
      <c r="K60">
        <v>983.68331473214289</v>
      </c>
      <c r="L60" t="s">
        <v>79</v>
      </c>
      <c r="M60">
        <v>230</v>
      </c>
      <c r="O60" t="s">
        <v>26</v>
      </c>
      <c r="P60">
        <v>575</v>
      </c>
      <c r="Q60">
        <v>0</v>
      </c>
      <c r="R60">
        <v>0</v>
      </c>
      <c r="S60">
        <v>575</v>
      </c>
      <c r="T60">
        <v>4025</v>
      </c>
      <c r="U60">
        <v>3442.8916015625</v>
      </c>
      <c r="V60">
        <v>491.84165736607139</v>
      </c>
      <c r="W60">
        <v>-582.1083984375</v>
      </c>
      <c r="X60">
        <v>-83.158342633928569</v>
      </c>
      <c r="Y60">
        <v>2860.783203125</v>
      </c>
      <c r="Z60">
        <v>408.68331473214278</v>
      </c>
    </row>
    <row r="61" spans="1:26" x14ac:dyDescent="0.35">
      <c r="A61" s="23">
        <v>203</v>
      </c>
      <c r="B61">
        <v>198</v>
      </c>
      <c r="C61">
        <v>199</v>
      </c>
      <c r="D61" t="s">
        <v>128</v>
      </c>
      <c r="E61" t="s">
        <v>398</v>
      </c>
      <c r="F61">
        <v>500</v>
      </c>
      <c r="G61" t="s">
        <v>111</v>
      </c>
      <c r="H61">
        <v>126320.59375</v>
      </c>
      <c r="I61">
        <v>16296.587890625</v>
      </c>
      <c r="J61">
        <v>12.900974739619601</v>
      </c>
      <c r="K61">
        <v>2328.083984375</v>
      </c>
      <c r="U61">
        <v>8148.2939453125</v>
      </c>
      <c r="V61">
        <v>1164.0419921875</v>
      </c>
    </row>
    <row r="62" spans="1:26" x14ac:dyDescent="0.35">
      <c r="A62" s="23">
        <v>207</v>
      </c>
      <c r="B62">
        <v>202</v>
      </c>
      <c r="C62">
        <v>203</v>
      </c>
      <c r="D62" t="s">
        <v>246</v>
      </c>
      <c r="E62" t="s">
        <v>398</v>
      </c>
      <c r="F62">
        <v>115</v>
      </c>
      <c r="G62" t="s">
        <v>216</v>
      </c>
      <c r="H62">
        <v>291310.09375</v>
      </c>
      <c r="I62">
        <v>81914.5859375</v>
      </c>
      <c r="J62">
        <v>28.119377836525789</v>
      </c>
      <c r="K62">
        <v>11702.083705357139</v>
      </c>
      <c r="U62">
        <v>40957.29296875</v>
      </c>
      <c r="V62">
        <v>5851.0418526785716</v>
      </c>
    </row>
    <row r="63" spans="1:26" x14ac:dyDescent="0.35">
      <c r="A63" s="23">
        <v>71</v>
      </c>
      <c r="B63">
        <v>68</v>
      </c>
      <c r="C63">
        <v>69</v>
      </c>
      <c r="D63" t="s">
        <v>262</v>
      </c>
      <c r="E63" t="s">
        <v>398</v>
      </c>
      <c r="G63" t="s">
        <v>216</v>
      </c>
      <c r="H63">
        <v>366127.03125</v>
      </c>
      <c r="I63">
        <v>30388.505859375</v>
      </c>
      <c r="J63">
        <v>8.2999896936386062</v>
      </c>
      <c r="K63">
        <v>4341.2151227678569</v>
      </c>
      <c r="U63">
        <v>15194.2529296875</v>
      </c>
      <c r="V63">
        <v>2170.607561383928</v>
      </c>
    </row>
    <row r="64" spans="1:26" x14ac:dyDescent="0.35">
      <c r="A64" s="23">
        <v>175</v>
      </c>
      <c r="B64">
        <v>170</v>
      </c>
      <c r="C64">
        <v>171</v>
      </c>
      <c r="D64" t="s">
        <v>267</v>
      </c>
      <c r="E64" t="s">
        <v>398</v>
      </c>
      <c r="F64">
        <v>60</v>
      </c>
      <c r="G64" t="s">
        <v>216</v>
      </c>
      <c r="H64">
        <v>543725.4375</v>
      </c>
      <c r="I64">
        <v>46608.765625</v>
      </c>
      <c r="J64">
        <v>8.5721142345855394</v>
      </c>
      <c r="K64">
        <v>6658.3950892857147</v>
      </c>
      <c r="U64">
        <v>23304.3828125</v>
      </c>
      <c r="V64">
        <v>3329.1975446428569</v>
      </c>
    </row>
    <row r="65" spans="1:26" x14ac:dyDescent="0.35">
      <c r="A65" s="23">
        <v>238</v>
      </c>
      <c r="B65">
        <v>230</v>
      </c>
      <c r="C65">
        <v>231</v>
      </c>
      <c r="D65" t="s">
        <v>24</v>
      </c>
      <c r="E65" t="s">
        <v>400</v>
      </c>
      <c r="G65" t="s">
        <v>25</v>
      </c>
      <c r="H65">
        <v>94025.234375</v>
      </c>
      <c r="I65">
        <v>24401.87109375</v>
      </c>
      <c r="J65">
        <v>25.95247037239837</v>
      </c>
      <c r="K65">
        <v>3485.981584821428</v>
      </c>
      <c r="L65" t="s">
        <v>24</v>
      </c>
      <c r="M65">
        <v>115</v>
      </c>
      <c r="O65" t="s">
        <v>26</v>
      </c>
      <c r="P65">
        <v>180</v>
      </c>
      <c r="Q65">
        <v>0</v>
      </c>
      <c r="R65">
        <v>110</v>
      </c>
      <c r="S65">
        <v>70</v>
      </c>
      <c r="T65">
        <v>1260</v>
      </c>
      <c r="U65">
        <v>12200.935546875</v>
      </c>
      <c r="V65">
        <v>1742.990792410714</v>
      </c>
      <c r="W65">
        <v>10940.935546875</v>
      </c>
      <c r="X65">
        <v>1562.990792410714</v>
      </c>
      <c r="Y65">
        <v>23141.87109375</v>
      </c>
      <c r="Z65">
        <v>3305.981584821428</v>
      </c>
    </row>
    <row r="66" spans="1:26" x14ac:dyDescent="0.35">
      <c r="A66" s="23">
        <v>4</v>
      </c>
      <c r="B66">
        <v>4</v>
      </c>
      <c r="C66">
        <v>5</v>
      </c>
      <c r="D66" t="s">
        <v>415</v>
      </c>
      <c r="E66" t="s">
        <v>398</v>
      </c>
      <c r="F66">
        <v>230</v>
      </c>
      <c r="G66" t="s">
        <v>216</v>
      </c>
      <c r="H66">
        <v>535859</v>
      </c>
      <c r="I66">
        <v>61332.8359375</v>
      </c>
      <c r="J66">
        <v>11.44570417544541</v>
      </c>
      <c r="K66">
        <v>8761.8337053571431</v>
      </c>
      <c r="U66">
        <v>30666.41796875</v>
      </c>
      <c r="V66">
        <v>4380.9168526785716</v>
      </c>
    </row>
    <row r="67" spans="1:26" x14ac:dyDescent="0.35">
      <c r="A67" s="23">
        <v>228</v>
      </c>
      <c r="B67">
        <v>222</v>
      </c>
      <c r="C67">
        <v>223</v>
      </c>
      <c r="D67" t="s">
        <v>81</v>
      </c>
      <c r="E67" t="s">
        <v>399</v>
      </c>
      <c r="G67" t="s">
        <v>53</v>
      </c>
      <c r="H67">
        <v>189782.9375</v>
      </c>
      <c r="I67">
        <v>28552.498046875</v>
      </c>
      <c r="J67">
        <v>15.04481826606515</v>
      </c>
      <c r="K67">
        <v>4078.9282924107142</v>
      </c>
      <c r="U67">
        <v>14276.2490234375</v>
      </c>
      <c r="V67">
        <v>2039.4641462053571</v>
      </c>
    </row>
    <row r="68" spans="1:26" x14ac:dyDescent="0.35">
      <c r="A68" s="23">
        <v>35</v>
      </c>
      <c r="B68">
        <v>35</v>
      </c>
      <c r="C68">
        <v>36</v>
      </c>
      <c r="D68" t="s">
        <v>405</v>
      </c>
      <c r="E68" t="s">
        <v>403</v>
      </c>
      <c r="F68">
        <v>230</v>
      </c>
      <c r="G68" t="s">
        <v>25</v>
      </c>
      <c r="H68">
        <v>372500.4375</v>
      </c>
      <c r="I68">
        <v>77526.3203125</v>
      </c>
      <c r="J68">
        <v>20.812410539115142</v>
      </c>
      <c r="K68">
        <v>11075.188616071429</v>
      </c>
      <c r="U68">
        <v>38763.16015625</v>
      </c>
      <c r="V68">
        <v>5537.5943080357147</v>
      </c>
    </row>
    <row r="69" spans="1:26" x14ac:dyDescent="0.35">
      <c r="A69" s="23">
        <v>77</v>
      </c>
      <c r="B69">
        <v>74</v>
      </c>
      <c r="C69">
        <v>75</v>
      </c>
      <c r="D69" t="s">
        <v>75</v>
      </c>
      <c r="E69" t="s">
        <v>399</v>
      </c>
      <c r="G69" t="s">
        <v>46</v>
      </c>
      <c r="H69">
        <v>9529.7685546875</v>
      </c>
      <c r="I69">
        <v>3688.590576171875</v>
      </c>
      <c r="J69">
        <v>38.705982784414338</v>
      </c>
      <c r="K69">
        <v>526.94151088169644</v>
      </c>
      <c r="U69">
        <v>1844.295288085938</v>
      </c>
      <c r="V69">
        <v>263.47075544084822</v>
      </c>
    </row>
    <row r="70" spans="1:26" x14ac:dyDescent="0.35">
      <c r="A70" s="23">
        <v>38</v>
      </c>
      <c r="B70">
        <v>38</v>
      </c>
      <c r="C70">
        <v>39</v>
      </c>
      <c r="D70" t="s">
        <v>77</v>
      </c>
      <c r="E70" t="s">
        <v>399</v>
      </c>
      <c r="G70" t="s">
        <v>46</v>
      </c>
      <c r="H70">
        <v>11583.0615234375</v>
      </c>
      <c r="I70">
        <v>4408.3115234375</v>
      </c>
      <c r="J70">
        <v>38.058258729935908</v>
      </c>
      <c r="K70">
        <v>629.7587890625</v>
      </c>
      <c r="U70">
        <v>2204.15576171875</v>
      </c>
      <c r="V70">
        <v>314.87939453125</v>
      </c>
    </row>
    <row r="71" spans="1:26" x14ac:dyDescent="0.35">
      <c r="A71" s="23">
        <v>13</v>
      </c>
      <c r="B71">
        <v>13</v>
      </c>
      <c r="C71">
        <v>14</v>
      </c>
      <c r="D71" t="s">
        <v>259</v>
      </c>
      <c r="E71" t="s">
        <v>398</v>
      </c>
      <c r="F71">
        <v>230</v>
      </c>
      <c r="G71" t="s">
        <v>216</v>
      </c>
      <c r="H71">
        <v>426690.53125</v>
      </c>
      <c r="I71">
        <v>39529.09375</v>
      </c>
      <c r="J71">
        <v>9.2641131815600843</v>
      </c>
      <c r="K71">
        <v>5647.0133928571431</v>
      </c>
      <c r="L71" t="s">
        <v>259</v>
      </c>
      <c r="M71">
        <v>230</v>
      </c>
      <c r="O71" t="s">
        <v>26</v>
      </c>
      <c r="P71">
        <v>300</v>
      </c>
      <c r="Q71">
        <v>0</v>
      </c>
      <c r="R71">
        <v>240</v>
      </c>
      <c r="S71">
        <v>60.000000000000007</v>
      </c>
      <c r="T71">
        <v>2100</v>
      </c>
      <c r="U71">
        <v>19764.546875</v>
      </c>
      <c r="V71">
        <v>2823.506696428572</v>
      </c>
      <c r="W71">
        <v>17664.546875</v>
      </c>
      <c r="X71">
        <v>2523.506696428572</v>
      </c>
      <c r="Y71">
        <v>37429.09375</v>
      </c>
      <c r="Z71">
        <v>5347.0133928571431</v>
      </c>
    </row>
    <row r="72" spans="1:26" x14ac:dyDescent="0.35">
      <c r="A72" s="23">
        <v>42</v>
      </c>
      <c r="B72">
        <v>42</v>
      </c>
      <c r="C72">
        <v>43</v>
      </c>
      <c r="D72" t="s">
        <v>129</v>
      </c>
      <c r="E72" t="s">
        <v>398</v>
      </c>
      <c r="F72">
        <v>70</v>
      </c>
      <c r="G72" t="s">
        <v>111</v>
      </c>
      <c r="H72">
        <v>415794.15625</v>
      </c>
      <c r="I72">
        <v>58366.34375</v>
      </c>
      <c r="J72">
        <v>14.03731699271567</v>
      </c>
      <c r="K72">
        <v>8338.0491071428569</v>
      </c>
      <c r="U72">
        <v>29183.171875</v>
      </c>
      <c r="V72">
        <v>4169.0245535714284</v>
      </c>
    </row>
    <row r="73" spans="1:26" x14ac:dyDescent="0.35">
      <c r="A73" s="23">
        <v>104</v>
      </c>
      <c r="B73">
        <v>101</v>
      </c>
      <c r="C73">
        <v>102</v>
      </c>
      <c r="D73" t="s">
        <v>57</v>
      </c>
      <c r="E73" t="s">
        <v>399</v>
      </c>
      <c r="G73" t="s">
        <v>46</v>
      </c>
      <c r="H73">
        <v>20118.26171875</v>
      </c>
      <c r="I73">
        <v>2975.01171875</v>
      </c>
      <c r="J73">
        <v>14.787618136895601</v>
      </c>
      <c r="K73">
        <v>425.00167410714278</v>
      </c>
      <c r="U73">
        <v>1487.505859375</v>
      </c>
      <c r="V73">
        <v>212.50083705357139</v>
      </c>
    </row>
    <row r="74" spans="1:26" x14ac:dyDescent="0.35">
      <c r="A74" s="23">
        <v>129</v>
      </c>
      <c r="B74">
        <v>125</v>
      </c>
      <c r="C74">
        <v>126</v>
      </c>
      <c r="D74" t="s">
        <v>40</v>
      </c>
      <c r="E74" t="s">
        <v>400</v>
      </c>
      <c r="F74">
        <v>230</v>
      </c>
      <c r="G74" t="s">
        <v>22</v>
      </c>
      <c r="H74">
        <v>55384.00390625</v>
      </c>
      <c r="I74">
        <v>18039.921875</v>
      </c>
      <c r="J74">
        <v>32.572440781884723</v>
      </c>
      <c r="K74">
        <v>2577.131696428572</v>
      </c>
      <c r="U74">
        <v>9019.9609375</v>
      </c>
      <c r="V74">
        <v>1288.565848214286</v>
      </c>
    </row>
    <row r="75" spans="1:26" x14ac:dyDescent="0.35">
      <c r="A75" s="23">
        <v>130</v>
      </c>
      <c r="B75">
        <v>126</v>
      </c>
      <c r="C75">
        <v>127</v>
      </c>
      <c r="D75" t="s">
        <v>39</v>
      </c>
      <c r="E75" t="s">
        <v>400</v>
      </c>
      <c r="F75">
        <v>230</v>
      </c>
      <c r="G75" t="s">
        <v>22</v>
      </c>
      <c r="H75">
        <v>171470.875</v>
      </c>
      <c r="I75">
        <v>38604.1875</v>
      </c>
      <c r="J75">
        <v>22.513553686595461</v>
      </c>
      <c r="K75">
        <v>5514.8839285714284</v>
      </c>
      <c r="U75">
        <v>19302.09375</v>
      </c>
      <c r="V75">
        <v>2757.4419642857142</v>
      </c>
    </row>
    <row r="76" spans="1:26" x14ac:dyDescent="0.35">
      <c r="A76" s="23">
        <v>7</v>
      </c>
      <c r="B76">
        <v>7</v>
      </c>
      <c r="C76">
        <v>8</v>
      </c>
      <c r="D76" t="s">
        <v>91</v>
      </c>
      <c r="E76" t="s">
        <v>399</v>
      </c>
      <c r="G76" t="s">
        <v>46</v>
      </c>
      <c r="H76">
        <v>80041.3828125</v>
      </c>
      <c r="I76">
        <v>5804.40576171875</v>
      </c>
      <c r="J76">
        <v>7.251755976425085</v>
      </c>
      <c r="K76">
        <v>829.20082310267856</v>
      </c>
      <c r="U76">
        <v>2902.202880859375</v>
      </c>
      <c r="V76">
        <v>414.60041155133928</v>
      </c>
    </row>
    <row r="77" spans="1:26" x14ac:dyDescent="0.35">
      <c r="A77" s="23">
        <v>159</v>
      </c>
      <c r="B77">
        <v>154</v>
      </c>
      <c r="C77">
        <v>155</v>
      </c>
      <c r="D77" t="s">
        <v>252</v>
      </c>
      <c r="E77" t="s">
        <v>398</v>
      </c>
      <c r="F77">
        <v>230</v>
      </c>
      <c r="G77" t="s">
        <v>216</v>
      </c>
      <c r="H77">
        <v>350824</v>
      </c>
      <c r="I77">
        <v>22691.189453125</v>
      </c>
      <c r="J77">
        <v>6.4679695383226354</v>
      </c>
      <c r="K77">
        <v>3241.598493303572</v>
      </c>
      <c r="U77">
        <v>11345.5947265625</v>
      </c>
      <c r="V77">
        <v>1620.799246651786</v>
      </c>
    </row>
    <row r="78" spans="1:26" x14ac:dyDescent="0.35">
      <c r="A78" s="23">
        <v>17</v>
      </c>
      <c r="B78">
        <v>17</v>
      </c>
      <c r="C78">
        <v>18</v>
      </c>
      <c r="D78" t="s">
        <v>175</v>
      </c>
      <c r="E78" t="s">
        <v>398</v>
      </c>
      <c r="G78" t="s">
        <v>111</v>
      </c>
      <c r="H78">
        <v>613161</v>
      </c>
      <c r="I78">
        <v>156912.390625</v>
      </c>
      <c r="J78">
        <v>25.590732389209361</v>
      </c>
      <c r="K78">
        <v>22416.055803571431</v>
      </c>
      <c r="L78" t="s">
        <v>175</v>
      </c>
      <c r="M78">
        <v>230</v>
      </c>
      <c r="O78" t="s">
        <v>26</v>
      </c>
      <c r="P78">
        <v>1950</v>
      </c>
      <c r="Q78">
        <v>250</v>
      </c>
      <c r="R78">
        <v>275</v>
      </c>
      <c r="S78">
        <v>1425</v>
      </c>
      <c r="T78">
        <v>13650</v>
      </c>
      <c r="U78">
        <v>78456.1953125</v>
      </c>
      <c r="V78">
        <v>11208.02790178571</v>
      </c>
      <c r="W78">
        <v>64806.1953125</v>
      </c>
      <c r="X78">
        <v>9258.0279017857138</v>
      </c>
      <c r="Y78">
        <v>143262.390625</v>
      </c>
      <c r="Z78">
        <v>20466.055803571431</v>
      </c>
    </row>
    <row r="79" spans="1:26" x14ac:dyDescent="0.35">
      <c r="A79" s="23">
        <v>244</v>
      </c>
      <c r="B79">
        <v>235</v>
      </c>
      <c r="C79">
        <v>236</v>
      </c>
      <c r="D79" t="s">
        <v>258</v>
      </c>
      <c r="F79">
        <v>230</v>
      </c>
      <c r="G79" t="s">
        <v>216</v>
      </c>
      <c r="H79">
        <v>379758.03125</v>
      </c>
      <c r="I79">
        <v>18550.609375</v>
      </c>
      <c r="J79">
        <v>4.8848497855172086</v>
      </c>
      <c r="K79">
        <v>2650.087053571428</v>
      </c>
      <c r="U79">
        <v>9275.3046875</v>
      </c>
      <c r="V79">
        <v>1325.043526785714</v>
      </c>
    </row>
    <row r="80" spans="1:26" x14ac:dyDescent="0.35">
      <c r="A80" s="23">
        <v>32</v>
      </c>
      <c r="B80">
        <v>32</v>
      </c>
      <c r="C80">
        <v>33</v>
      </c>
      <c r="D80" t="s">
        <v>277</v>
      </c>
      <c r="E80" t="s">
        <v>398</v>
      </c>
      <c r="F80">
        <v>230</v>
      </c>
      <c r="G80" t="s">
        <v>216</v>
      </c>
      <c r="H80">
        <v>620544.8125</v>
      </c>
      <c r="I80">
        <v>89005.3984375</v>
      </c>
      <c r="J80">
        <v>14.343105710435699</v>
      </c>
      <c r="K80">
        <v>12715.056919642861</v>
      </c>
      <c r="U80">
        <v>44502.69921875</v>
      </c>
      <c r="V80">
        <v>6357.5284598214284</v>
      </c>
    </row>
    <row r="81" spans="1:26" x14ac:dyDescent="0.35">
      <c r="A81" s="23">
        <v>117</v>
      </c>
      <c r="B81">
        <v>114</v>
      </c>
      <c r="C81">
        <v>115</v>
      </c>
      <c r="D81" t="s">
        <v>255</v>
      </c>
      <c r="E81" t="s">
        <v>398</v>
      </c>
      <c r="F81">
        <v>230</v>
      </c>
      <c r="G81" t="s">
        <v>216</v>
      </c>
      <c r="H81">
        <v>273504.375</v>
      </c>
      <c r="I81">
        <v>42308.09375</v>
      </c>
      <c r="J81">
        <v>15.46889103693497</v>
      </c>
      <c r="K81">
        <v>6044.0133928571431</v>
      </c>
      <c r="U81">
        <v>21154.046875</v>
      </c>
      <c r="V81">
        <v>3022.006696428572</v>
      </c>
    </row>
    <row r="82" spans="1:26" x14ac:dyDescent="0.35">
      <c r="A82" s="23">
        <v>149</v>
      </c>
      <c r="B82">
        <v>144</v>
      </c>
      <c r="C82">
        <v>145</v>
      </c>
      <c r="D82" t="s">
        <v>105</v>
      </c>
      <c r="E82" t="s">
        <v>399</v>
      </c>
      <c r="G82" t="s">
        <v>46</v>
      </c>
      <c r="H82">
        <v>147132.953125</v>
      </c>
      <c r="I82">
        <v>41066.26171875</v>
      </c>
      <c r="J82">
        <v>27.910988562746549</v>
      </c>
      <c r="K82">
        <v>5866.6088169642853</v>
      </c>
      <c r="U82">
        <v>20533.130859375</v>
      </c>
      <c r="V82">
        <v>2933.3044084821431</v>
      </c>
    </row>
    <row r="83" spans="1:26" x14ac:dyDescent="0.35">
      <c r="A83" s="23">
        <v>78</v>
      </c>
      <c r="B83">
        <v>75</v>
      </c>
      <c r="C83">
        <v>76</v>
      </c>
      <c r="D83" t="s">
        <v>94</v>
      </c>
      <c r="E83" t="s">
        <v>399</v>
      </c>
      <c r="G83" t="s">
        <v>46</v>
      </c>
      <c r="H83">
        <v>55281.30859375</v>
      </c>
      <c r="I83">
        <v>5445.201171875</v>
      </c>
      <c r="J83">
        <v>9.8499860267248156</v>
      </c>
      <c r="K83">
        <v>777.88588169642856</v>
      </c>
      <c r="U83">
        <v>2722.6005859375</v>
      </c>
      <c r="V83">
        <v>388.94294084821428</v>
      </c>
    </row>
    <row r="84" spans="1:26" x14ac:dyDescent="0.35">
      <c r="A84" s="23">
        <v>43</v>
      </c>
      <c r="B84">
        <v>43</v>
      </c>
      <c r="C84">
        <v>44</v>
      </c>
      <c r="D84" t="s">
        <v>160</v>
      </c>
      <c r="E84" t="s">
        <v>398</v>
      </c>
      <c r="F84">
        <v>115</v>
      </c>
      <c r="G84" t="s">
        <v>111</v>
      </c>
      <c r="H84">
        <v>588286.4375</v>
      </c>
      <c r="I84">
        <v>115635.21875</v>
      </c>
      <c r="J84">
        <v>19.656278196962511</v>
      </c>
      <c r="K84">
        <v>16519.31696428571</v>
      </c>
      <c r="U84">
        <v>57817.609375</v>
      </c>
      <c r="V84">
        <v>8259.6584821428569</v>
      </c>
    </row>
    <row r="85" spans="1:26" x14ac:dyDescent="0.35">
      <c r="A85" s="23">
        <v>79</v>
      </c>
      <c r="B85">
        <v>76</v>
      </c>
      <c r="C85">
        <v>77</v>
      </c>
      <c r="D85" t="s">
        <v>96</v>
      </c>
      <c r="E85" t="s">
        <v>399</v>
      </c>
      <c r="G85" t="s">
        <v>46</v>
      </c>
      <c r="H85">
        <v>92667.78125</v>
      </c>
      <c r="I85">
        <v>20803.544921875</v>
      </c>
      <c r="J85">
        <v>22.449598599702099</v>
      </c>
      <c r="K85">
        <v>2971.9349888392858</v>
      </c>
      <c r="U85">
        <v>10401.7724609375</v>
      </c>
      <c r="V85">
        <v>1485.9674944196429</v>
      </c>
    </row>
    <row r="86" spans="1:26" x14ac:dyDescent="0.35">
      <c r="A86" s="23">
        <v>118</v>
      </c>
      <c r="B86">
        <v>115</v>
      </c>
      <c r="C86">
        <v>116</v>
      </c>
      <c r="D86" t="s">
        <v>245</v>
      </c>
      <c r="E86" t="s">
        <v>398</v>
      </c>
      <c r="F86">
        <v>115</v>
      </c>
      <c r="G86" t="s">
        <v>216</v>
      </c>
      <c r="H86">
        <v>505020.4375</v>
      </c>
      <c r="I86">
        <v>60466.73828125</v>
      </c>
      <c r="J86">
        <v>11.97312698483613</v>
      </c>
      <c r="K86">
        <v>8638.10546875</v>
      </c>
      <c r="U86">
        <v>30233.369140625</v>
      </c>
      <c r="V86">
        <v>4319.052734375</v>
      </c>
    </row>
    <row r="87" spans="1:26" x14ac:dyDescent="0.35">
      <c r="A87" s="23">
        <v>94</v>
      </c>
      <c r="B87">
        <v>91</v>
      </c>
      <c r="C87">
        <v>92</v>
      </c>
      <c r="D87" t="s">
        <v>205</v>
      </c>
      <c r="E87" t="s">
        <v>398</v>
      </c>
      <c r="F87">
        <v>230</v>
      </c>
      <c r="G87" t="s">
        <v>111</v>
      </c>
      <c r="H87">
        <v>574393.75</v>
      </c>
      <c r="I87">
        <v>113034.5546875</v>
      </c>
      <c r="J87">
        <v>19.678931862942449</v>
      </c>
      <c r="K87">
        <v>16147.79352678571</v>
      </c>
      <c r="L87" t="s">
        <v>205</v>
      </c>
      <c r="M87">
        <v>230</v>
      </c>
      <c r="O87" t="s">
        <v>26</v>
      </c>
      <c r="P87">
        <v>155</v>
      </c>
      <c r="Q87">
        <v>0</v>
      </c>
      <c r="R87">
        <v>0</v>
      </c>
      <c r="S87">
        <v>155</v>
      </c>
      <c r="T87">
        <v>1085</v>
      </c>
      <c r="U87">
        <v>56517.27734375</v>
      </c>
      <c r="V87">
        <v>8073.8967633928569</v>
      </c>
      <c r="W87">
        <v>55432.27734375</v>
      </c>
      <c r="X87">
        <v>7918.8967633928569</v>
      </c>
      <c r="Y87">
        <v>111949.5546875</v>
      </c>
      <c r="Z87">
        <v>15992.79352678571</v>
      </c>
    </row>
    <row r="88" spans="1:26" x14ac:dyDescent="0.35">
      <c r="A88" s="23">
        <v>221</v>
      </c>
      <c r="B88">
        <v>216</v>
      </c>
      <c r="C88">
        <v>217</v>
      </c>
      <c r="D88" t="s">
        <v>130</v>
      </c>
      <c r="E88" t="s">
        <v>401</v>
      </c>
      <c r="G88" t="s">
        <v>111</v>
      </c>
      <c r="H88">
        <v>465603.34375</v>
      </c>
      <c r="I88">
        <v>51957.35546875</v>
      </c>
      <c r="J88">
        <v>11.15914569046735</v>
      </c>
      <c r="K88">
        <v>7422.4793526785716</v>
      </c>
      <c r="U88">
        <v>25978.677734375</v>
      </c>
      <c r="V88">
        <v>3711.2396763392858</v>
      </c>
    </row>
    <row r="89" spans="1:26" x14ac:dyDescent="0.35">
      <c r="A89" s="23">
        <v>215</v>
      </c>
      <c r="B89">
        <v>210</v>
      </c>
      <c r="C89">
        <v>211</v>
      </c>
      <c r="D89" t="s">
        <v>181</v>
      </c>
      <c r="E89" t="s">
        <v>401</v>
      </c>
      <c r="F89">
        <v>60</v>
      </c>
      <c r="G89" t="s">
        <v>111</v>
      </c>
      <c r="H89">
        <v>641976.375</v>
      </c>
      <c r="I89">
        <v>280468.71875</v>
      </c>
      <c r="J89">
        <v>43.688324005692571</v>
      </c>
      <c r="K89">
        <v>40066.959821428572</v>
      </c>
      <c r="U89">
        <v>140234.359375</v>
      </c>
      <c r="V89">
        <v>20033.47991071429</v>
      </c>
    </row>
    <row r="90" spans="1:26" x14ac:dyDescent="0.35">
      <c r="A90" s="23">
        <v>80</v>
      </c>
      <c r="B90">
        <v>77</v>
      </c>
      <c r="C90">
        <v>78</v>
      </c>
      <c r="D90" t="s">
        <v>63</v>
      </c>
      <c r="E90" t="s">
        <v>399</v>
      </c>
      <c r="G90" t="s">
        <v>46</v>
      </c>
      <c r="H90">
        <v>9981.2392578125</v>
      </c>
      <c r="I90">
        <v>2386.617431640625</v>
      </c>
      <c r="J90">
        <v>23.911033189316399</v>
      </c>
      <c r="K90">
        <v>340.94534737723222</v>
      </c>
      <c r="U90">
        <v>1193.308715820312</v>
      </c>
      <c r="V90">
        <v>170.47267368861611</v>
      </c>
    </row>
    <row r="91" spans="1:26" x14ac:dyDescent="0.35">
      <c r="A91" s="23">
        <v>254</v>
      </c>
      <c r="B91">
        <v>245</v>
      </c>
      <c r="C91">
        <v>246</v>
      </c>
      <c r="D91" t="s">
        <v>44</v>
      </c>
      <c r="L91" t="s">
        <v>44</v>
      </c>
      <c r="M91">
        <v>500</v>
      </c>
      <c r="O91" t="s">
        <v>26</v>
      </c>
      <c r="P91">
        <v>471</v>
      </c>
      <c r="Q91">
        <v>0</v>
      </c>
      <c r="R91">
        <v>0</v>
      </c>
      <c r="S91">
        <v>471</v>
      </c>
      <c r="T91">
        <v>3297</v>
      </c>
    </row>
    <row r="92" spans="1:26" x14ac:dyDescent="0.35">
      <c r="A92" s="23">
        <v>18</v>
      </c>
      <c r="B92">
        <v>18</v>
      </c>
      <c r="C92">
        <v>19</v>
      </c>
      <c r="D92" t="s">
        <v>191</v>
      </c>
      <c r="E92" t="s">
        <v>398</v>
      </c>
      <c r="F92">
        <v>230</v>
      </c>
      <c r="G92" t="s">
        <v>111</v>
      </c>
      <c r="H92">
        <v>722339.375</v>
      </c>
      <c r="I92">
        <v>248847.15625</v>
      </c>
      <c r="J92">
        <v>34.4501718807728</v>
      </c>
      <c r="K92">
        <v>35549.59375</v>
      </c>
      <c r="L92" t="s">
        <v>191</v>
      </c>
      <c r="M92">
        <v>230</v>
      </c>
      <c r="O92" t="s">
        <v>26</v>
      </c>
      <c r="P92">
        <v>215.00000000000011</v>
      </c>
      <c r="Q92">
        <v>0</v>
      </c>
      <c r="R92">
        <v>0</v>
      </c>
      <c r="S92">
        <v>215.00000000000011</v>
      </c>
      <c r="T92">
        <v>1505</v>
      </c>
      <c r="U92">
        <v>124423.578125</v>
      </c>
      <c r="V92">
        <v>17774.796875</v>
      </c>
      <c r="W92">
        <v>122918.578125</v>
      </c>
      <c r="X92">
        <v>17559.796875</v>
      </c>
      <c r="Y92">
        <v>247342.15625</v>
      </c>
      <c r="Z92">
        <v>35334.59375</v>
      </c>
    </row>
    <row r="93" spans="1:26" x14ac:dyDescent="0.35">
      <c r="A93" s="23">
        <v>70</v>
      </c>
      <c r="B93">
        <v>67</v>
      </c>
      <c r="C93">
        <v>68</v>
      </c>
      <c r="D93" t="s">
        <v>179</v>
      </c>
      <c r="E93" t="s">
        <v>398</v>
      </c>
      <c r="G93" t="s">
        <v>111</v>
      </c>
      <c r="H93">
        <v>671005.8125</v>
      </c>
      <c r="I93">
        <v>295713.9375</v>
      </c>
      <c r="J93">
        <v>44.070249764043581</v>
      </c>
      <c r="K93">
        <v>42244.848214285717</v>
      </c>
      <c r="L93" t="s">
        <v>179</v>
      </c>
      <c r="M93">
        <v>115</v>
      </c>
      <c r="O93" t="s">
        <v>26</v>
      </c>
      <c r="P93">
        <v>120</v>
      </c>
      <c r="Q93">
        <v>0</v>
      </c>
      <c r="R93">
        <v>20</v>
      </c>
      <c r="S93">
        <v>100</v>
      </c>
      <c r="T93">
        <v>840</v>
      </c>
      <c r="U93">
        <v>147856.96875</v>
      </c>
      <c r="V93">
        <v>21122.424107142859</v>
      </c>
      <c r="W93">
        <v>147016.96875</v>
      </c>
      <c r="X93">
        <v>21002.424107142859</v>
      </c>
      <c r="Y93">
        <v>294873.9375</v>
      </c>
      <c r="Z93">
        <v>42124.848214285717</v>
      </c>
    </row>
    <row r="94" spans="1:26" x14ac:dyDescent="0.35">
      <c r="A94" s="23">
        <v>102</v>
      </c>
      <c r="B94">
        <v>99</v>
      </c>
      <c r="C94">
        <v>100</v>
      </c>
      <c r="D94" t="s">
        <v>264</v>
      </c>
      <c r="E94" t="s">
        <v>398</v>
      </c>
      <c r="F94">
        <v>115</v>
      </c>
      <c r="G94" t="s">
        <v>216</v>
      </c>
      <c r="H94">
        <v>336788.0625</v>
      </c>
      <c r="I94">
        <v>41755.9921875</v>
      </c>
      <c r="J94">
        <v>12.398299357032579</v>
      </c>
      <c r="K94">
        <v>5965.1417410714284</v>
      </c>
      <c r="U94">
        <v>20877.99609375</v>
      </c>
      <c r="V94">
        <v>2982.5708705357142</v>
      </c>
    </row>
    <row r="95" spans="1:26" x14ac:dyDescent="0.35">
      <c r="A95" s="23">
        <v>36</v>
      </c>
      <c r="B95">
        <v>36</v>
      </c>
      <c r="C95">
        <v>37</v>
      </c>
      <c r="D95" t="s">
        <v>406</v>
      </c>
      <c r="E95" t="s">
        <v>403</v>
      </c>
      <c r="F95">
        <v>230</v>
      </c>
      <c r="G95" t="s">
        <v>25</v>
      </c>
      <c r="H95">
        <v>238793.5625</v>
      </c>
      <c r="I95">
        <v>53529.1640625</v>
      </c>
      <c r="J95">
        <v>22.416502146074389</v>
      </c>
      <c r="K95">
        <v>7647.0234375</v>
      </c>
      <c r="U95">
        <v>26764.58203125</v>
      </c>
      <c r="V95">
        <v>3823.51171875</v>
      </c>
    </row>
    <row r="96" spans="1:26" x14ac:dyDescent="0.35">
      <c r="A96" s="23">
        <v>212</v>
      </c>
      <c r="B96">
        <v>207</v>
      </c>
      <c r="C96">
        <v>208</v>
      </c>
      <c r="D96" t="s">
        <v>124</v>
      </c>
      <c r="E96" t="s">
        <v>399</v>
      </c>
      <c r="F96">
        <v>220</v>
      </c>
      <c r="G96" t="s">
        <v>113</v>
      </c>
      <c r="H96">
        <v>369891.84375</v>
      </c>
      <c r="I96">
        <v>104948.453125</v>
      </c>
      <c r="J96">
        <v>28.37274054518808</v>
      </c>
      <c r="K96">
        <v>14992.63616071429</v>
      </c>
      <c r="U96">
        <v>52474.2265625</v>
      </c>
      <c r="V96">
        <v>7496.3180803571431</v>
      </c>
    </row>
    <row r="97" spans="1:26" x14ac:dyDescent="0.35">
      <c r="A97" s="23">
        <v>81</v>
      </c>
      <c r="B97">
        <v>78</v>
      </c>
      <c r="C97">
        <v>79</v>
      </c>
      <c r="D97" t="s">
        <v>68</v>
      </c>
      <c r="E97" t="s">
        <v>399</v>
      </c>
      <c r="F97">
        <v>230</v>
      </c>
      <c r="G97" t="s">
        <v>46</v>
      </c>
      <c r="H97">
        <v>9342.6962890625</v>
      </c>
      <c r="I97">
        <v>2382.1474609375</v>
      </c>
      <c r="J97">
        <v>25.49743015542828</v>
      </c>
      <c r="K97">
        <v>340.30678013392861</v>
      </c>
      <c r="U97">
        <v>1191.07373046875</v>
      </c>
      <c r="V97">
        <v>170.15339006696431</v>
      </c>
    </row>
    <row r="98" spans="1:26" x14ac:dyDescent="0.35">
      <c r="A98" s="23">
        <v>2</v>
      </c>
      <c r="B98">
        <v>2</v>
      </c>
      <c r="C98">
        <v>3</v>
      </c>
      <c r="D98" t="s">
        <v>271</v>
      </c>
      <c r="E98" t="s">
        <v>398</v>
      </c>
      <c r="F98">
        <v>115</v>
      </c>
      <c r="G98" t="s">
        <v>216</v>
      </c>
      <c r="H98">
        <v>486286.03125</v>
      </c>
      <c r="I98">
        <v>56461.9296875</v>
      </c>
      <c r="J98">
        <v>11.61084753809695</v>
      </c>
      <c r="K98">
        <v>8065.9899553571431</v>
      </c>
      <c r="U98">
        <v>28230.96484375</v>
      </c>
      <c r="V98">
        <v>4032.994977678572</v>
      </c>
    </row>
    <row r="99" spans="1:26" x14ac:dyDescent="0.35">
      <c r="A99" s="23">
        <v>255</v>
      </c>
      <c r="B99">
        <v>246</v>
      </c>
      <c r="C99">
        <v>247</v>
      </c>
      <c r="D99" t="s">
        <v>37</v>
      </c>
      <c r="L99" t="s">
        <v>37</v>
      </c>
      <c r="M99">
        <v>500</v>
      </c>
      <c r="O99" t="s">
        <v>26</v>
      </c>
      <c r="P99">
        <v>1026</v>
      </c>
      <c r="Q99">
        <v>0</v>
      </c>
      <c r="R99">
        <v>0</v>
      </c>
      <c r="S99">
        <v>1026</v>
      </c>
      <c r="T99">
        <v>7182</v>
      </c>
    </row>
    <row r="100" spans="1:26" x14ac:dyDescent="0.35">
      <c r="A100" s="23">
        <v>34</v>
      </c>
      <c r="B100">
        <v>34</v>
      </c>
      <c r="C100">
        <v>35</v>
      </c>
      <c r="D100" t="s">
        <v>282</v>
      </c>
      <c r="E100" t="s">
        <v>398</v>
      </c>
      <c r="F100">
        <v>115</v>
      </c>
      <c r="G100" t="s">
        <v>216</v>
      </c>
      <c r="H100">
        <v>245883.375</v>
      </c>
      <c r="I100">
        <v>52178.61328125</v>
      </c>
      <c r="J100">
        <v>21.220878915156419</v>
      </c>
      <c r="K100">
        <v>7454.0876116071431</v>
      </c>
      <c r="U100">
        <v>26089.306640625</v>
      </c>
      <c r="V100">
        <v>3727.043805803572</v>
      </c>
    </row>
    <row r="101" spans="1:26" x14ac:dyDescent="0.35">
      <c r="A101" s="23">
        <v>179</v>
      </c>
      <c r="B101">
        <v>174</v>
      </c>
      <c r="C101">
        <v>175</v>
      </c>
      <c r="D101" t="s">
        <v>369</v>
      </c>
      <c r="E101" t="s">
        <v>399</v>
      </c>
      <c r="H101">
        <v>12388.3134765625</v>
      </c>
      <c r="I101">
        <v>2772.8115234375</v>
      </c>
      <c r="J101">
        <v>22.382477878715239</v>
      </c>
      <c r="K101">
        <v>396.11593191964278</v>
      </c>
      <c r="U101">
        <v>1386.40576171875</v>
      </c>
      <c r="V101">
        <v>198.05796595982139</v>
      </c>
    </row>
    <row r="102" spans="1:26" x14ac:dyDescent="0.35">
      <c r="A102" s="23">
        <v>239</v>
      </c>
      <c r="B102">
        <v>231</v>
      </c>
      <c r="C102">
        <v>232</v>
      </c>
      <c r="D102" t="s">
        <v>41</v>
      </c>
      <c r="E102" t="s">
        <v>403</v>
      </c>
      <c r="F102">
        <v>230</v>
      </c>
      <c r="G102" t="s">
        <v>25</v>
      </c>
      <c r="H102">
        <v>309144.375</v>
      </c>
      <c r="I102">
        <v>82807.65625</v>
      </c>
      <c r="J102">
        <v>26.786078915393499</v>
      </c>
      <c r="K102">
        <v>11829.665178571429</v>
      </c>
      <c r="L102" t="s">
        <v>41</v>
      </c>
      <c r="M102">
        <v>161</v>
      </c>
      <c r="N102" t="s">
        <v>42</v>
      </c>
      <c r="O102" t="s">
        <v>26</v>
      </c>
      <c r="P102">
        <v>20</v>
      </c>
      <c r="Q102">
        <v>20</v>
      </c>
      <c r="R102">
        <v>0</v>
      </c>
      <c r="S102">
        <v>0</v>
      </c>
      <c r="T102">
        <v>140</v>
      </c>
      <c r="U102">
        <v>41403.828125</v>
      </c>
      <c r="V102">
        <v>5914.8325892857147</v>
      </c>
      <c r="W102">
        <v>41263.828125</v>
      </c>
      <c r="X102">
        <v>5894.8325892857147</v>
      </c>
      <c r="Y102">
        <v>82667.65625</v>
      </c>
      <c r="Z102">
        <v>11809.665178571429</v>
      </c>
    </row>
    <row r="103" spans="1:26" x14ac:dyDescent="0.35">
      <c r="A103" s="23">
        <v>240</v>
      </c>
      <c r="B103">
        <v>231</v>
      </c>
      <c r="C103">
        <v>232</v>
      </c>
      <c r="D103" t="s">
        <v>41</v>
      </c>
      <c r="E103" t="s">
        <v>403</v>
      </c>
      <c r="F103">
        <v>230</v>
      </c>
      <c r="G103" t="s">
        <v>25</v>
      </c>
      <c r="H103">
        <v>309144.375</v>
      </c>
      <c r="I103">
        <v>82807.65625</v>
      </c>
      <c r="J103">
        <v>26.786078915393499</v>
      </c>
      <c r="K103">
        <v>11829.665178571429</v>
      </c>
      <c r="L103" t="s">
        <v>41</v>
      </c>
      <c r="M103">
        <v>230</v>
      </c>
      <c r="N103" t="s">
        <v>42</v>
      </c>
      <c r="O103" t="s">
        <v>26</v>
      </c>
      <c r="P103">
        <v>100</v>
      </c>
      <c r="Q103">
        <v>0</v>
      </c>
      <c r="R103">
        <v>100</v>
      </c>
      <c r="S103">
        <v>0</v>
      </c>
      <c r="T103">
        <v>700</v>
      </c>
      <c r="U103">
        <v>41403.828125</v>
      </c>
      <c r="V103">
        <v>5914.8325892857147</v>
      </c>
      <c r="W103">
        <v>40703.828125</v>
      </c>
      <c r="X103">
        <v>5814.8325892857147</v>
      </c>
      <c r="Y103">
        <v>82107.65625</v>
      </c>
      <c r="Z103">
        <v>11729.665178571429</v>
      </c>
    </row>
    <row r="104" spans="1:26" x14ac:dyDescent="0.35">
      <c r="A104" s="23">
        <v>37</v>
      </c>
      <c r="B104">
        <v>37</v>
      </c>
      <c r="C104">
        <v>38</v>
      </c>
      <c r="D104" t="s">
        <v>29</v>
      </c>
      <c r="E104" t="s">
        <v>400</v>
      </c>
      <c r="G104" t="s">
        <v>25</v>
      </c>
      <c r="H104">
        <v>218404.6875</v>
      </c>
      <c r="I104">
        <v>50110.74609375</v>
      </c>
      <c r="J104">
        <v>22.94398836735132</v>
      </c>
      <c r="K104">
        <v>7158.6780133928569</v>
      </c>
      <c r="L104" t="s">
        <v>29</v>
      </c>
      <c r="M104">
        <v>230</v>
      </c>
      <c r="O104" t="s">
        <v>26</v>
      </c>
      <c r="P104">
        <v>663</v>
      </c>
      <c r="Q104">
        <v>0</v>
      </c>
      <c r="R104">
        <v>200</v>
      </c>
      <c r="S104">
        <v>463</v>
      </c>
      <c r="T104">
        <v>4641</v>
      </c>
      <c r="U104">
        <v>25055.373046875</v>
      </c>
      <c r="V104">
        <v>3579.339006696428</v>
      </c>
      <c r="W104">
        <v>20414.373046875</v>
      </c>
      <c r="X104">
        <v>2916.339006696428</v>
      </c>
      <c r="Y104">
        <v>45469.74609375</v>
      </c>
      <c r="Z104">
        <v>6495.6780133928569</v>
      </c>
    </row>
    <row r="105" spans="1:26" x14ac:dyDescent="0.35">
      <c r="A105" s="23">
        <v>256</v>
      </c>
      <c r="B105">
        <v>247</v>
      </c>
      <c r="C105">
        <v>248</v>
      </c>
      <c r="D105" t="s">
        <v>189</v>
      </c>
      <c r="L105" t="s">
        <v>189</v>
      </c>
      <c r="M105">
        <v>230</v>
      </c>
      <c r="O105" t="s">
        <v>26</v>
      </c>
      <c r="P105">
        <v>302</v>
      </c>
      <c r="Q105">
        <v>0</v>
      </c>
      <c r="R105">
        <v>0</v>
      </c>
      <c r="S105">
        <v>302</v>
      </c>
      <c r="T105">
        <v>2114</v>
      </c>
    </row>
    <row r="106" spans="1:26" x14ac:dyDescent="0.35">
      <c r="A106" s="23">
        <v>190</v>
      </c>
      <c r="B106">
        <v>185</v>
      </c>
      <c r="C106">
        <v>186</v>
      </c>
      <c r="D106" t="s">
        <v>219</v>
      </c>
      <c r="E106" t="s">
        <v>399</v>
      </c>
      <c r="G106" t="s">
        <v>102</v>
      </c>
      <c r="H106">
        <v>80047.3515625</v>
      </c>
      <c r="I106">
        <v>13079.638671875</v>
      </c>
      <c r="J106">
        <v>16.33987685609133</v>
      </c>
      <c r="K106">
        <v>1868.5198102678571</v>
      </c>
      <c r="U106">
        <v>6539.8193359375</v>
      </c>
      <c r="V106">
        <v>934.25990513392856</v>
      </c>
    </row>
    <row r="107" spans="1:26" x14ac:dyDescent="0.35">
      <c r="A107" s="23">
        <v>64</v>
      </c>
      <c r="B107">
        <v>61</v>
      </c>
      <c r="C107">
        <v>62</v>
      </c>
      <c r="D107" t="s">
        <v>162</v>
      </c>
      <c r="E107" t="s">
        <v>399</v>
      </c>
      <c r="G107" t="s">
        <v>102</v>
      </c>
      <c r="H107">
        <v>11200.52734375</v>
      </c>
      <c r="I107">
        <v>2571.478759765625</v>
      </c>
      <c r="J107">
        <v>22.958550797168801</v>
      </c>
      <c r="K107">
        <v>367.35410853794639</v>
      </c>
      <c r="U107">
        <v>1285.739379882812</v>
      </c>
      <c r="V107">
        <v>183.67705426897319</v>
      </c>
    </row>
    <row r="108" spans="1:26" x14ac:dyDescent="0.35">
      <c r="A108" s="23">
        <v>235</v>
      </c>
      <c r="B108">
        <v>227</v>
      </c>
      <c r="C108">
        <v>228</v>
      </c>
      <c r="D108" t="s">
        <v>156</v>
      </c>
      <c r="E108" t="s">
        <v>399</v>
      </c>
      <c r="G108" t="s">
        <v>127</v>
      </c>
      <c r="H108">
        <v>2569.20703125</v>
      </c>
      <c r="I108">
        <v>406.7357177734375</v>
      </c>
      <c r="J108">
        <v>15.831177200832579</v>
      </c>
      <c r="K108">
        <v>58.1051025390625</v>
      </c>
      <c r="U108">
        <v>203.36785888671881</v>
      </c>
      <c r="V108">
        <v>29.05255126953125</v>
      </c>
    </row>
    <row r="109" spans="1:26" x14ac:dyDescent="0.35">
      <c r="A109" s="23">
        <v>152</v>
      </c>
      <c r="B109">
        <v>147</v>
      </c>
      <c r="C109">
        <v>148</v>
      </c>
      <c r="D109" t="s">
        <v>280</v>
      </c>
      <c r="E109" t="s">
        <v>398</v>
      </c>
      <c r="F109">
        <v>115</v>
      </c>
      <c r="G109" t="s">
        <v>216</v>
      </c>
      <c r="H109">
        <v>473368.375</v>
      </c>
      <c r="I109">
        <v>68044.78125</v>
      </c>
      <c r="J109">
        <v>14.37459383508668</v>
      </c>
      <c r="K109">
        <v>9720.6830357142862</v>
      </c>
      <c r="U109">
        <v>34022.390625</v>
      </c>
      <c r="V109">
        <v>4860.3415178571431</v>
      </c>
    </row>
    <row r="110" spans="1:26" x14ac:dyDescent="0.35">
      <c r="A110" s="23">
        <v>105</v>
      </c>
      <c r="B110">
        <v>102</v>
      </c>
      <c r="C110">
        <v>103</v>
      </c>
      <c r="D110" t="s">
        <v>59</v>
      </c>
      <c r="E110" t="s">
        <v>399</v>
      </c>
      <c r="G110" t="s">
        <v>46</v>
      </c>
      <c r="H110">
        <v>35990.71484375</v>
      </c>
      <c r="I110">
        <v>3468.510009765625</v>
      </c>
      <c r="J110">
        <v>9.6372356726555886</v>
      </c>
      <c r="K110">
        <v>495.50142996651778</v>
      </c>
      <c r="U110">
        <v>1734.255004882812</v>
      </c>
      <c r="V110">
        <v>247.75071498325889</v>
      </c>
    </row>
    <row r="111" spans="1:26" x14ac:dyDescent="0.35">
      <c r="A111" s="23">
        <v>19</v>
      </c>
      <c r="B111">
        <v>19</v>
      </c>
      <c r="C111">
        <v>20</v>
      </c>
      <c r="D111" t="s">
        <v>200</v>
      </c>
      <c r="E111" t="s">
        <v>398</v>
      </c>
      <c r="F111">
        <v>230</v>
      </c>
      <c r="G111" t="s">
        <v>111</v>
      </c>
      <c r="H111">
        <v>580520.25</v>
      </c>
      <c r="I111">
        <v>159286.1875</v>
      </c>
      <c r="J111">
        <v>27.438523893008039</v>
      </c>
      <c r="K111">
        <v>22755.169642857141</v>
      </c>
      <c r="U111">
        <v>79643.09375</v>
      </c>
      <c r="V111">
        <v>11377.584821428571</v>
      </c>
    </row>
    <row r="112" spans="1:26" x14ac:dyDescent="0.35">
      <c r="A112" s="23">
        <v>131</v>
      </c>
      <c r="B112">
        <v>127</v>
      </c>
      <c r="C112">
        <v>128</v>
      </c>
      <c r="D112" t="s">
        <v>35</v>
      </c>
      <c r="E112" t="s">
        <v>400</v>
      </c>
      <c r="F112">
        <v>69</v>
      </c>
      <c r="G112" t="s">
        <v>22</v>
      </c>
      <c r="H112">
        <v>56741.1484375</v>
      </c>
      <c r="I112">
        <v>4541.86376953125</v>
      </c>
      <c r="J112">
        <v>8.0045326797255143</v>
      </c>
      <c r="K112">
        <v>648.83768136160711</v>
      </c>
      <c r="U112">
        <v>2270.931884765625</v>
      </c>
      <c r="V112">
        <v>324.41884068080361</v>
      </c>
    </row>
    <row r="113" spans="1:26" x14ac:dyDescent="0.35">
      <c r="A113" s="23">
        <v>223</v>
      </c>
      <c r="B113">
        <v>218</v>
      </c>
      <c r="C113">
        <v>219</v>
      </c>
      <c r="D113" t="s">
        <v>228</v>
      </c>
      <c r="E113" t="s">
        <v>398</v>
      </c>
      <c r="G113" t="s">
        <v>216</v>
      </c>
      <c r="H113">
        <v>407574.71875</v>
      </c>
      <c r="I113">
        <v>8742.8916015625</v>
      </c>
      <c r="J113">
        <v>2.1451015480980442</v>
      </c>
      <c r="K113">
        <v>1248.9845145089289</v>
      </c>
      <c r="U113">
        <v>4371.44580078125</v>
      </c>
      <c r="V113">
        <v>624.49225725446433</v>
      </c>
    </row>
    <row r="114" spans="1:26" x14ac:dyDescent="0.35">
      <c r="A114" s="23">
        <v>115</v>
      </c>
      <c r="B114">
        <v>112</v>
      </c>
      <c r="C114">
        <v>113</v>
      </c>
      <c r="D114" t="s">
        <v>72</v>
      </c>
      <c r="E114" t="s">
        <v>399</v>
      </c>
      <c r="F114">
        <v>66</v>
      </c>
      <c r="G114" t="s">
        <v>53</v>
      </c>
      <c r="H114">
        <v>42247.77734375</v>
      </c>
      <c r="I114">
        <v>9840.2822265625</v>
      </c>
      <c r="J114">
        <v>23.291834139573361</v>
      </c>
      <c r="K114">
        <v>1405.7546037946429</v>
      </c>
      <c r="U114">
        <v>4920.14111328125</v>
      </c>
      <c r="V114">
        <v>702.87730189732144</v>
      </c>
    </row>
    <row r="115" spans="1:26" x14ac:dyDescent="0.35">
      <c r="A115" s="23">
        <v>63</v>
      </c>
      <c r="B115">
        <v>60</v>
      </c>
      <c r="C115">
        <v>61</v>
      </c>
      <c r="D115" t="s">
        <v>151</v>
      </c>
      <c r="E115" t="s">
        <v>398</v>
      </c>
      <c r="F115">
        <v>115</v>
      </c>
      <c r="G115" t="s">
        <v>111</v>
      </c>
      <c r="H115">
        <v>576757.6875</v>
      </c>
      <c r="I115">
        <v>85058.3203125</v>
      </c>
      <c r="J115">
        <v>14.747669975790309</v>
      </c>
      <c r="K115">
        <v>12151.188616071429</v>
      </c>
      <c r="U115">
        <v>42529.16015625</v>
      </c>
      <c r="V115">
        <v>6075.5943080357147</v>
      </c>
    </row>
    <row r="116" spans="1:26" x14ac:dyDescent="0.35">
      <c r="A116" s="23">
        <v>210</v>
      </c>
      <c r="B116">
        <v>205</v>
      </c>
      <c r="C116">
        <v>206</v>
      </c>
      <c r="D116" t="s">
        <v>143</v>
      </c>
      <c r="E116" t="s">
        <v>398</v>
      </c>
      <c r="F116">
        <v>230</v>
      </c>
      <c r="G116" t="s">
        <v>111</v>
      </c>
      <c r="H116">
        <v>595031.375</v>
      </c>
      <c r="I116">
        <v>91911.2734375</v>
      </c>
      <c r="J116">
        <v>15.44645833801621</v>
      </c>
      <c r="K116">
        <v>13130.181919642861</v>
      </c>
      <c r="U116">
        <v>45955.63671875</v>
      </c>
      <c r="V116">
        <v>6565.0909598214284</v>
      </c>
    </row>
    <row r="117" spans="1:26" x14ac:dyDescent="0.35">
      <c r="A117" s="23">
        <v>20</v>
      </c>
      <c r="B117">
        <v>20</v>
      </c>
      <c r="C117">
        <v>21</v>
      </c>
      <c r="D117" t="s">
        <v>187</v>
      </c>
      <c r="E117" t="s">
        <v>398</v>
      </c>
      <c r="F117">
        <v>115</v>
      </c>
      <c r="G117" t="s">
        <v>111</v>
      </c>
      <c r="H117">
        <v>619925.375</v>
      </c>
      <c r="I117">
        <v>185453.609375</v>
      </c>
      <c r="J117">
        <v>29.915473193043599</v>
      </c>
      <c r="K117">
        <v>26493.372767857141</v>
      </c>
      <c r="U117">
        <v>92726.8046875</v>
      </c>
      <c r="V117">
        <v>13246.686383928571</v>
      </c>
    </row>
    <row r="118" spans="1:26" x14ac:dyDescent="0.35">
      <c r="A118" s="23">
        <v>120</v>
      </c>
      <c r="B118">
        <v>117</v>
      </c>
      <c r="C118">
        <v>118</v>
      </c>
      <c r="D118" t="s">
        <v>120</v>
      </c>
      <c r="E118" t="s">
        <v>399</v>
      </c>
      <c r="G118" t="s">
        <v>102</v>
      </c>
      <c r="H118">
        <v>135916.65625</v>
      </c>
      <c r="I118">
        <v>37624.3828125</v>
      </c>
      <c r="J118">
        <v>27.68195146244263</v>
      </c>
      <c r="K118">
        <v>5374.9118303571431</v>
      </c>
      <c r="L118" t="s">
        <v>120</v>
      </c>
      <c r="M118">
        <v>230</v>
      </c>
      <c r="O118" t="s">
        <v>26</v>
      </c>
      <c r="P118">
        <v>1164.99566</v>
      </c>
      <c r="Q118">
        <v>0</v>
      </c>
      <c r="R118">
        <v>930</v>
      </c>
      <c r="S118">
        <v>234.99565999999999</v>
      </c>
      <c r="T118">
        <v>8154.9696199999998</v>
      </c>
      <c r="U118">
        <v>18812.19140625</v>
      </c>
      <c r="V118">
        <v>2687.455915178572</v>
      </c>
      <c r="W118">
        <v>10657.22178625</v>
      </c>
      <c r="X118">
        <v>1522.460255178572</v>
      </c>
      <c r="Y118">
        <v>29469.4131925</v>
      </c>
      <c r="Z118">
        <v>4209.9161703571426</v>
      </c>
    </row>
    <row r="119" spans="1:26" x14ac:dyDescent="0.35">
      <c r="A119" s="23">
        <v>121</v>
      </c>
      <c r="B119">
        <v>117</v>
      </c>
      <c r="C119">
        <v>118</v>
      </c>
      <c r="D119" t="s">
        <v>120</v>
      </c>
      <c r="E119" t="s">
        <v>399</v>
      </c>
      <c r="G119" t="s">
        <v>102</v>
      </c>
      <c r="H119">
        <v>135916.65625</v>
      </c>
      <c r="I119">
        <v>37624.3828125</v>
      </c>
      <c r="J119">
        <v>27.68195146244263</v>
      </c>
      <c r="K119">
        <v>5374.9118303571431</v>
      </c>
      <c r="L119" t="s">
        <v>120</v>
      </c>
      <c r="M119">
        <v>115</v>
      </c>
      <c r="O119" t="s">
        <v>26</v>
      </c>
      <c r="P119">
        <v>95</v>
      </c>
      <c r="Q119">
        <v>0</v>
      </c>
      <c r="R119">
        <v>95</v>
      </c>
      <c r="S119">
        <v>0</v>
      </c>
      <c r="T119">
        <v>665</v>
      </c>
      <c r="U119">
        <v>18812.19140625</v>
      </c>
      <c r="V119">
        <v>2687.455915178572</v>
      </c>
      <c r="W119">
        <v>18147.19140625</v>
      </c>
      <c r="X119">
        <v>2592.455915178572</v>
      </c>
      <c r="Y119">
        <v>36959.3828125</v>
      </c>
      <c r="Z119">
        <v>5279.9118303571431</v>
      </c>
    </row>
    <row r="120" spans="1:26" x14ac:dyDescent="0.35">
      <c r="A120" s="23">
        <v>82</v>
      </c>
      <c r="B120">
        <v>79</v>
      </c>
      <c r="C120">
        <v>80</v>
      </c>
      <c r="D120" t="s">
        <v>84</v>
      </c>
      <c r="E120" t="s">
        <v>399</v>
      </c>
      <c r="G120" t="s">
        <v>46</v>
      </c>
      <c r="H120">
        <v>12554.8583984375</v>
      </c>
      <c r="I120">
        <v>4098.29833984375</v>
      </c>
      <c r="J120">
        <v>32.643126746485642</v>
      </c>
      <c r="K120">
        <v>585.47119140625</v>
      </c>
      <c r="U120">
        <v>2049.149169921875</v>
      </c>
      <c r="V120">
        <v>292.735595703125</v>
      </c>
    </row>
    <row r="121" spans="1:26" x14ac:dyDescent="0.35">
      <c r="A121" s="23">
        <v>83</v>
      </c>
      <c r="B121">
        <v>80</v>
      </c>
      <c r="C121">
        <v>81</v>
      </c>
      <c r="D121" t="s">
        <v>73</v>
      </c>
      <c r="E121" t="s">
        <v>399</v>
      </c>
      <c r="G121" t="s">
        <v>46</v>
      </c>
      <c r="H121">
        <v>7543.72998046875</v>
      </c>
      <c r="I121">
        <v>2956.17138671875</v>
      </c>
      <c r="J121">
        <v>39.187131490290433</v>
      </c>
      <c r="K121">
        <v>422.31019810267861</v>
      </c>
      <c r="U121">
        <v>1478.085693359375</v>
      </c>
      <c r="V121">
        <v>211.15509905133931</v>
      </c>
    </row>
    <row r="122" spans="1:26" x14ac:dyDescent="0.35">
      <c r="A122" s="23">
        <v>84</v>
      </c>
      <c r="B122">
        <v>81</v>
      </c>
      <c r="C122">
        <v>82</v>
      </c>
      <c r="D122" t="s">
        <v>82</v>
      </c>
      <c r="E122" t="s">
        <v>399</v>
      </c>
      <c r="G122" t="s">
        <v>46</v>
      </c>
      <c r="H122">
        <v>14057.294921875</v>
      </c>
      <c r="I122">
        <v>2936.21142578125</v>
      </c>
      <c r="J122">
        <v>20.887456954553318</v>
      </c>
      <c r="K122">
        <v>419.45877511160722</v>
      </c>
      <c r="U122">
        <v>1468.105712890625</v>
      </c>
      <c r="V122">
        <v>209.72938755580361</v>
      </c>
    </row>
    <row r="123" spans="1:26" x14ac:dyDescent="0.35">
      <c r="A123" s="23">
        <v>160</v>
      </c>
      <c r="B123">
        <v>155</v>
      </c>
      <c r="C123">
        <v>156</v>
      </c>
      <c r="D123" t="s">
        <v>248</v>
      </c>
      <c r="E123" t="s">
        <v>398</v>
      </c>
      <c r="F123">
        <v>230</v>
      </c>
      <c r="G123" t="s">
        <v>216</v>
      </c>
      <c r="H123">
        <v>260339.5625</v>
      </c>
      <c r="I123">
        <v>17487.064453125</v>
      </c>
      <c r="J123">
        <v>6.7170215257333394</v>
      </c>
      <c r="K123">
        <v>2498.1520647321431</v>
      </c>
      <c r="L123" t="s">
        <v>248</v>
      </c>
      <c r="M123">
        <v>230</v>
      </c>
      <c r="O123" t="s">
        <v>26</v>
      </c>
      <c r="P123">
        <v>11.6</v>
      </c>
      <c r="Q123">
        <v>0</v>
      </c>
      <c r="R123">
        <v>11.6</v>
      </c>
      <c r="S123">
        <v>0</v>
      </c>
      <c r="T123">
        <v>81.2</v>
      </c>
      <c r="U123">
        <v>8743.5322265625</v>
      </c>
      <c r="V123">
        <v>1249.0760323660711</v>
      </c>
      <c r="W123">
        <v>8662.3322265624993</v>
      </c>
      <c r="X123">
        <v>1237.476032366071</v>
      </c>
      <c r="Y123">
        <v>17405.864453124999</v>
      </c>
      <c r="Z123">
        <v>2486.5520647321432</v>
      </c>
    </row>
    <row r="124" spans="1:26" x14ac:dyDescent="0.35">
      <c r="A124" s="23">
        <v>44</v>
      </c>
      <c r="B124">
        <v>44</v>
      </c>
      <c r="C124">
        <v>45</v>
      </c>
      <c r="D124" t="s">
        <v>133</v>
      </c>
      <c r="E124" t="s">
        <v>398</v>
      </c>
      <c r="F124">
        <v>115</v>
      </c>
      <c r="G124" t="s">
        <v>111</v>
      </c>
      <c r="H124">
        <v>466278.59375</v>
      </c>
      <c r="I124">
        <v>58149.68359375</v>
      </c>
      <c r="J124">
        <v>12.47101719298046</v>
      </c>
      <c r="K124">
        <v>8307.09765625</v>
      </c>
      <c r="L124" t="s">
        <v>133</v>
      </c>
      <c r="M124">
        <v>115</v>
      </c>
      <c r="O124" t="s">
        <v>26</v>
      </c>
      <c r="P124">
        <v>150</v>
      </c>
      <c r="Q124">
        <v>0</v>
      </c>
      <c r="R124">
        <v>12</v>
      </c>
      <c r="S124">
        <v>138</v>
      </c>
      <c r="T124">
        <v>1050</v>
      </c>
      <c r="U124">
        <v>29074.841796875</v>
      </c>
      <c r="V124">
        <v>4153.548828125</v>
      </c>
      <c r="W124">
        <v>28024.841796875</v>
      </c>
      <c r="X124">
        <v>4003.548828125</v>
      </c>
      <c r="Y124">
        <v>57099.68359375</v>
      </c>
      <c r="Z124">
        <v>8157.09765625</v>
      </c>
    </row>
    <row r="125" spans="1:26" x14ac:dyDescent="0.35">
      <c r="A125" s="23">
        <v>257</v>
      </c>
      <c r="B125">
        <v>248</v>
      </c>
      <c r="C125">
        <v>249</v>
      </c>
      <c r="D125" t="s">
        <v>198</v>
      </c>
      <c r="H125">
        <v>2871.62890625</v>
      </c>
      <c r="L125" t="s">
        <v>198</v>
      </c>
      <c r="M125">
        <v>138</v>
      </c>
      <c r="O125" t="s">
        <v>26</v>
      </c>
      <c r="P125">
        <v>500</v>
      </c>
      <c r="Q125">
        <v>0</v>
      </c>
      <c r="R125">
        <v>0</v>
      </c>
      <c r="S125">
        <v>500</v>
      </c>
      <c r="T125">
        <v>3500</v>
      </c>
    </row>
    <row r="126" spans="1:26" x14ac:dyDescent="0.35">
      <c r="A126" s="23">
        <v>97</v>
      </c>
      <c r="B126">
        <v>94</v>
      </c>
      <c r="C126">
        <v>95</v>
      </c>
      <c r="D126" t="s">
        <v>213</v>
      </c>
      <c r="E126" t="s">
        <v>398</v>
      </c>
      <c r="F126">
        <v>115</v>
      </c>
      <c r="G126" t="s">
        <v>111</v>
      </c>
      <c r="H126">
        <v>613549.4375</v>
      </c>
      <c r="I126">
        <v>81383.84375</v>
      </c>
      <c r="J126">
        <v>13.26443131976631</v>
      </c>
      <c r="K126">
        <v>11626.263392857139</v>
      </c>
      <c r="L126" t="s">
        <v>213</v>
      </c>
      <c r="M126">
        <v>115</v>
      </c>
      <c r="O126" t="s">
        <v>26</v>
      </c>
      <c r="P126">
        <v>119.11</v>
      </c>
      <c r="Q126">
        <v>0</v>
      </c>
      <c r="R126">
        <v>0</v>
      </c>
      <c r="S126">
        <v>119.11</v>
      </c>
      <c r="T126">
        <v>833.77</v>
      </c>
      <c r="U126">
        <v>40691.921875</v>
      </c>
      <c r="V126">
        <v>5813.1316964285716</v>
      </c>
      <c r="W126">
        <v>39858.151875000003</v>
      </c>
      <c r="X126">
        <v>5694.0216964285719</v>
      </c>
      <c r="Y126">
        <v>80550.073749999996</v>
      </c>
      <c r="Z126">
        <v>11507.153392857141</v>
      </c>
    </row>
    <row r="127" spans="1:26" x14ac:dyDescent="0.35">
      <c r="A127" s="23">
        <v>267</v>
      </c>
      <c r="B127">
        <v>258</v>
      </c>
      <c r="C127">
        <v>259</v>
      </c>
      <c r="D127" t="s">
        <v>61</v>
      </c>
      <c r="G127" t="s">
        <v>53</v>
      </c>
      <c r="H127">
        <v>104665.390625</v>
      </c>
      <c r="I127">
        <v>17411.28125</v>
      </c>
      <c r="J127">
        <v>16.63518489352602</v>
      </c>
      <c r="K127">
        <v>2487.3258928571431</v>
      </c>
      <c r="U127">
        <v>8705.640625</v>
      </c>
      <c r="V127">
        <v>1243.6629464285711</v>
      </c>
    </row>
    <row r="128" spans="1:26" x14ac:dyDescent="0.35">
      <c r="A128" s="23">
        <v>268</v>
      </c>
      <c r="B128">
        <v>259</v>
      </c>
      <c r="C128">
        <v>260</v>
      </c>
      <c r="D128" t="s">
        <v>178</v>
      </c>
      <c r="E128" t="s">
        <v>398</v>
      </c>
      <c r="G128" t="s">
        <v>111</v>
      </c>
      <c r="H128">
        <v>681799.9375</v>
      </c>
      <c r="I128">
        <v>305011.09375</v>
      </c>
      <c r="J128">
        <v>44.736157481680607</v>
      </c>
      <c r="K128">
        <v>43573.013392857138</v>
      </c>
      <c r="U128">
        <v>152505.546875</v>
      </c>
      <c r="V128">
        <v>21786.506696428569</v>
      </c>
    </row>
    <row r="129" spans="1:26" x14ac:dyDescent="0.35">
      <c r="A129" s="23">
        <v>45</v>
      </c>
      <c r="B129">
        <v>45</v>
      </c>
      <c r="C129">
        <v>46</v>
      </c>
      <c r="D129" t="s">
        <v>154</v>
      </c>
      <c r="E129" t="s">
        <v>398</v>
      </c>
      <c r="F129">
        <v>115</v>
      </c>
      <c r="G129" t="s">
        <v>111</v>
      </c>
      <c r="H129">
        <v>606838.375</v>
      </c>
      <c r="I129">
        <v>100311.578125</v>
      </c>
      <c r="J129">
        <v>16.530196879028949</v>
      </c>
      <c r="K129">
        <v>14330.225446428571</v>
      </c>
      <c r="U129">
        <v>50155.7890625</v>
      </c>
      <c r="V129">
        <v>7165.1127232142853</v>
      </c>
    </row>
    <row r="130" spans="1:26" x14ac:dyDescent="0.35">
      <c r="A130" s="23">
        <v>106</v>
      </c>
      <c r="B130">
        <v>103</v>
      </c>
      <c r="C130">
        <v>104</v>
      </c>
      <c r="D130" t="s">
        <v>65</v>
      </c>
      <c r="E130" t="s">
        <v>401</v>
      </c>
      <c r="G130" t="s">
        <v>46</v>
      </c>
      <c r="H130">
        <v>32714.068359375</v>
      </c>
      <c r="I130">
        <v>5294.62841796875</v>
      </c>
      <c r="J130">
        <v>16.184561210197039</v>
      </c>
      <c r="K130">
        <v>756.37548828125</v>
      </c>
      <c r="U130">
        <v>2647.314208984375</v>
      </c>
      <c r="V130">
        <v>378.187744140625</v>
      </c>
    </row>
    <row r="131" spans="1:26" x14ac:dyDescent="0.35">
      <c r="A131" s="23">
        <v>85</v>
      </c>
      <c r="B131">
        <v>82</v>
      </c>
      <c r="C131">
        <v>83</v>
      </c>
      <c r="D131" t="s">
        <v>74</v>
      </c>
      <c r="E131" t="s">
        <v>399</v>
      </c>
      <c r="G131" t="s">
        <v>46</v>
      </c>
      <c r="H131">
        <v>9933.4384765625</v>
      </c>
      <c r="I131">
        <v>2662.02001953125</v>
      </c>
      <c r="J131">
        <v>26.798575597082181</v>
      </c>
      <c r="K131">
        <v>380.28857421875</v>
      </c>
      <c r="U131">
        <v>1331.010009765625</v>
      </c>
      <c r="V131">
        <v>190.144287109375</v>
      </c>
    </row>
    <row r="132" spans="1:26" x14ac:dyDescent="0.35">
      <c r="A132" s="23">
        <v>142</v>
      </c>
      <c r="B132">
        <v>137</v>
      </c>
      <c r="C132">
        <v>138</v>
      </c>
      <c r="D132" t="s">
        <v>242</v>
      </c>
      <c r="E132" t="s">
        <v>398</v>
      </c>
      <c r="F132">
        <v>230</v>
      </c>
      <c r="G132" t="s">
        <v>216</v>
      </c>
      <c r="H132">
        <v>519737.46875</v>
      </c>
      <c r="I132">
        <v>72758.734375</v>
      </c>
      <c r="J132">
        <v>13.999132013704751</v>
      </c>
      <c r="K132">
        <v>10394.10491071429</v>
      </c>
      <c r="U132">
        <v>36379.3671875</v>
      </c>
      <c r="V132">
        <v>5197.0524553571431</v>
      </c>
    </row>
    <row r="133" spans="1:26" x14ac:dyDescent="0.35">
      <c r="A133" s="23">
        <v>188</v>
      </c>
      <c r="B133">
        <v>183</v>
      </c>
      <c r="C133">
        <v>184</v>
      </c>
      <c r="D133" t="s">
        <v>235</v>
      </c>
      <c r="E133" t="s">
        <v>398</v>
      </c>
      <c r="F133">
        <v>230</v>
      </c>
      <c r="G133" t="s">
        <v>216</v>
      </c>
      <c r="H133">
        <v>363894.40625</v>
      </c>
      <c r="I133">
        <v>35149.3984375</v>
      </c>
      <c r="J133">
        <v>9.6592302145342472</v>
      </c>
      <c r="K133">
        <v>5021.3426339285716</v>
      </c>
      <c r="U133">
        <v>17574.69921875</v>
      </c>
      <c r="V133">
        <v>2510.6713169642858</v>
      </c>
    </row>
    <row r="134" spans="1:26" x14ac:dyDescent="0.35">
      <c r="A134" s="23">
        <v>198</v>
      </c>
      <c r="B134">
        <v>193</v>
      </c>
      <c r="C134">
        <v>194</v>
      </c>
      <c r="D134" t="s">
        <v>372</v>
      </c>
      <c r="E134" t="s">
        <v>399</v>
      </c>
      <c r="H134">
        <v>10227.4921875</v>
      </c>
      <c r="I134">
        <v>2391.461181640625</v>
      </c>
      <c r="J134">
        <v>23.38267424504571</v>
      </c>
      <c r="K134">
        <v>341.63731166294639</v>
      </c>
      <c r="U134">
        <v>1195.730590820312</v>
      </c>
      <c r="V134">
        <v>170.81865583147319</v>
      </c>
    </row>
    <row r="135" spans="1:26" x14ac:dyDescent="0.35">
      <c r="A135" s="23">
        <v>99</v>
      </c>
      <c r="B135">
        <v>96</v>
      </c>
      <c r="C135">
        <v>97</v>
      </c>
      <c r="D135" t="s">
        <v>210</v>
      </c>
      <c r="E135" t="s">
        <v>398</v>
      </c>
      <c r="F135">
        <v>500</v>
      </c>
      <c r="G135" t="s">
        <v>111</v>
      </c>
      <c r="H135">
        <v>449388.28125</v>
      </c>
      <c r="I135">
        <v>48886.49609375</v>
      </c>
      <c r="J135">
        <v>10.878453696604931</v>
      </c>
      <c r="K135">
        <v>6983.78515625</v>
      </c>
      <c r="L135" t="s">
        <v>210</v>
      </c>
      <c r="M135">
        <v>230</v>
      </c>
      <c r="O135" t="s">
        <v>26</v>
      </c>
      <c r="P135">
        <v>500</v>
      </c>
      <c r="Q135">
        <v>0</v>
      </c>
      <c r="R135">
        <v>0</v>
      </c>
      <c r="S135">
        <v>500</v>
      </c>
      <c r="T135">
        <v>3500</v>
      </c>
      <c r="U135">
        <v>24443.248046875</v>
      </c>
      <c r="V135">
        <v>3491.892578125</v>
      </c>
      <c r="W135">
        <v>20943.248046875</v>
      </c>
      <c r="X135">
        <v>2991.892578125</v>
      </c>
      <c r="Y135">
        <v>45386.49609375</v>
      </c>
      <c r="Z135">
        <v>6483.78515625</v>
      </c>
    </row>
    <row r="136" spans="1:26" x14ac:dyDescent="0.35">
      <c r="A136" s="23">
        <v>180</v>
      </c>
      <c r="B136">
        <v>175</v>
      </c>
      <c r="C136">
        <v>176</v>
      </c>
      <c r="D136" t="s">
        <v>221</v>
      </c>
      <c r="E136" t="s">
        <v>398</v>
      </c>
      <c r="F136">
        <v>230</v>
      </c>
      <c r="G136" t="s">
        <v>216</v>
      </c>
      <c r="H136">
        <v>125927.6796875</v>
      </c>
      <c r="I136">
        <v>6339.02587890625</v>
      </c>
      <c r="J136">
        <v>5.0338622093546634</v>
      </c>
      <c r="K136">
        <v>905.57512555803567</v>
      </c>
      <c r="U136">
        <v>3169.512939453125</v>
      </c>
      <c r="V136">
        <v>452.78756277901778</v>
      </c>
    </row>
    <row r="137" spans="1:26" x14ac:dyDescent="0.35">
      <c r="A137" s="23">
        <v>122</v>
      </c>
      <c r="B137">
        <v>118</v>
      </c>
      <c r="C137">
        <v>119</v>
      </c>
      <c r="D137" t="s">
        <v>101</v>
      </c>
      <c r="E137" t="s">
        <v>399</v>
      </c>
      <c r="F137">
        <v>500</v>
      </c>
      <c r="G137" t="s">
        <v>102</v>
      </c>
      <c r="H137">
        <v>234088.90625</v>
      </c>
      <c r="I137">
        <v>47921.8125</v>
      </c>
      <c r="J137">
        <v>20.471629035175599</v>
      </c>
      <c r="K137">
        <v>6845.9732142857147</v>
      </c>
      <c r="U137">
        <v>23960.90625</v>
      </c>
      <c r="V137">
        <v>3422.9866071428569</v>
      </c>
    </row>
    <row r="138" spans="1:26" x14ac:dyDescent="0.35">
      <c r="A138" s="23">
        <v>46</v>
      </c>
      <c r="B138">
        <v>46</v>
      </c>
      <c r="C138">
        <v>47</v>
      </c>
      <c r="D138" t="s">
        <v>138</v>
      </c>
      <c r="E138" t="s">
        <v>398</v>
      </c>
      <c r="G138" t="s">
        <v>111</v>
      </c>
      <c r="H138">
        <v>510619.9375</v>
      </c>
      <c r="I138">
        <v>70938.1953125</v>
      </c>
      <c r="J138">
        <v>13.892562765922159</v>
      </c>
      <c r="K138">
        <v>10134.02790178571</v>
      </c>
      <c r="U138">
        <v>35469.09765625</v>
      </c>
      <c r="V138">
        <v>5067.0139508928569</v>
      </c>
    </row>
    <row r="139" spans="1:26" x14ac:dyDescent="0.35">
      <c r="A139" s="23">
        <v>21</v>
      </c>
      <c r="B139">
        <v>21</v>
      </c>
      <c r="C139">
        <v>22</v>
      </c>
      <c r="D139" t="s">
        <v>199</v>
      </c>
      <c r="E139" t="s">
        <v>398</v>
      </c>
      <c r="F139">
        <v>115</v>
      </c>
      <c r="G139" t="s">
        <v>111</v>
      </c>
      <c r="H139">
        <v>568160.25</v>
      </c>
      <c r="I139">
        <v>144395.109375</v>
      </c>
      <c r="J139">
        <v>25.414503984571251</v>
      </c>
      <c r="K139">
        <v>20627.872767857141</v>
      </c>
      <c r="U139">
        <v>72197.5546875</v>
      </c>
      <c r="V139">
        <v>10313.936383928571</v>
      </c>
    </row>
    <row r="140" spans="1:26" x14ac:dyDescent="0.35">
      <c r="A140" s="23">
        <v>208</v>
      </c>
      <c r="B140">
        <v>203</v>
      </c>
      <c r="C140">
        <v>204</v>
      </c>
      <c r="D140" t="s">
        <v>95</v>
      </c>
      <c r="E140" t="s">
        <v>399</v>
      </c>
      <c r="G140" t="s">
        <v>46</v>
      </c>
      <c r="H140">
        <v>151251.453125</v>
      </c>
      <c r="I140">
        <v>51550.546875</v>
      </c>
      <c r="J140">
        <v>34.082678751123566</v>
      </c>
      <c r="K140">
        <v>7364.3638392857147</v>
      </c>
      <c r="U140">
        <v>25775.2734375</v>
      </c>
      <c r="V140">
        <v>3682.1819196428569</v>
      </c>
    </row>
    <row r="141" spans="1:26" x14ac:dyDescent="0.35">
      <c r="A141" s="23">
        <v>138</v>
      </c>
      <c r="B141">
        <v>134</v>
      </c>
      <c r="C141">
        <v>135</v>
      </c>
      <c r="D141" t="s">
        <v>223</v>
      </c>
      <c r="E141" t="s">
        <v>398</v>
      </c>
      <c r="F141">
        <v>230</v>
      </c>
      <c r="G141" t="s">
        <v>216</v>
      </c>
      <c r="H141">
        <v>56389.05078125</v>
      </c>
      <c r="I141">
        <v>10533.1904296875</v>
      </c>
      <c r="J141">
        <v>18.679495901693571</v>
      </c>
      <c r="K141">
        <v>1504.7414899553571</v>
      </c>
      <c r="U141">
        <v>5266.59521484375</v>
      </c>
      <c r="V141">
        <v>752.37074497767856</v>
      </c>
    </row>
    <row r="142" spans="1:26" x14ac:dyDescent="0.35">
      <c r="A142" s="23">
        <v>187</v>
      </c>
      <c r="B142">
        <v>182</v>
      </c>
      <c r="C142">
        <v>183</v>
      </c>
      <c r="D142" t="s">
        <v>239</v>
      </c>
      <c r="E142" t="s">
        <v>398</v>
      </c>
      <c r="F142">
        <v>115</v>
      </c>
      <c r="G142" t="s">
        <v>216</v>
      </c>
      <c r="H142">
        <v>162158.59375</v>
      </c>
      <c r="I142">
        <v>32183.48828125</v>
      </c>
      <c r="J142">
        <v>19.846921175739411</v>
      </c>
      <c r="K142">
        <v>4597.6411830357147</v>
      </c>
      <c r="U142">
        <v>16091.744140625</v>
      </c>
      <c r="V142">
        <v>2298.8205915178569</v>
      </c>
    </row>
    <row r="143" spans="1:26" x14ac:dyDescent="0.35">
      <c r="A143" s="23">
        <v>23</v>
      </c>
      <c r="B143">
        <v>23</v>
      </c>
      <c r="C143">
        <v>24</v>
      </c>
      <c r="D143" t="s">
        <v>192</v>
      </c>
      <c r="E143" t="s">
        <v>398</v>
      </c>
      <c r="F143">
        <v>230</v>
      </c>
      <c r="G143" t="s">
        <v>111</v>
      </c>
      <c r="H143">
        <v>640315.625</v>
      </c>
      <c r="I143">
        <v>229538.96875</v>
      </c>
      <c r="J143">
        <v>35.847785027891518</v>
      </c>
      <c r="K143">
        <v>32791.28125</v>
      </c>
      <c r="U143">
        <v>114769.484375</v>
      </c>
      <c r="V143">
        <v>16395.640625</v>
      </c>
    </row>
    <row r="144" spans="1:26" x14ac:dyDescent="0.35">
      <c r="A144" s="23">
        <v>22</v>
      </c>
      <c r="B144">
        <v>22</v>
      </c>
      <c r="C144">
        <v>23</v>
      </c>
      <c r="D144" t="s">
        <v>194</v>
      </c>
      <c r="E144" t="s">
        <v>398</v>
      </c>
      <c r="F144">
        <v>230</v>
      </c>
      <c r="G144" t="s">
        <v>111</v>
      </c>
      <c r="H144">
        <v>568684.625</v>
      </c>
      <c r="I144">
        <v>154911.609375</v>
      </c>
      <c r="J144">
        <v>27.24033718601061</v>
      </c>
      <c r="K144">
        <v>22130.22991071429</v>
      </c>
      <c r="U144">
        <v>77455.8046875</v>
      </c>
      <c r="V144">
        <v>11065.114955357139</v>
      </c>
    </row>
    <row r="145" spans="1:26" x14ac:dyDescent="0.35">
      <c r="A145" s="23">
        <v>269</v>
      </c>
      <c r="B145">
        <v>260</v>
      </c>
      <c r="C145">
        <v>261</v>
      </c>
      <c r="D145" t="s">
        <v>168</v>
      </c>
    </row>
    <row r="146" spans="1:26" x14ac:dyDescent="0.35">
      <c r="A146" s="23">
        <v>96</v>
      </c>
      <c r="B146">
        <v>93</v>
      </c>
      <c r="C146">
        <v>94</v>
      </c>
      <c r="D146" t="s">
        <v>269</v>
      </c>
      <c r="E146" t="s">
        <v>398</v>
      </c>
      <c r="F146">
        <v>115</v>
      </c>
      <c r="G146" t="s">
        <v>216</v>
      </c>
      <c r="H146">
        <v>365918.96875</v>
      </c>
      <c r="I146">
        <v>46732.65234375</v>
      </c>
      <c r="J146">
        <v>12.771311775224831</v>
      </c>
      <c r="K146">
        <v>6676.0931919642853</v>
      </c>
      <c r="U146">
        <v>23366.326171875</v>
      </c>
      <c r="V146">
        <v>3338.0465959821431</v>
      </c>
    </row>
    <row r="147" spans="1:26" x14ac:dyDescent="0.35">
      <c r="A147" s="23">
        <v>24</v>
      </c>
      <c r="B147">
        <v>24</v>
      </c>
      <c r="C147">
        <v>25</v>
      </c>
      <c r="D147" t="s">
        <v>204</v>
      </c>
      <c r="E147" t="s">
        <v>398</v>
      </c>
      <c r="F147">
        <v>115</v>
      </c>
      <c r="G147" t="s">
        <v>111</v>
      </c>
      <c r="H147">
        <v>692630.4375</v>
      </c>
      <c r="I147">
        <v>205285.3125</v>
      </c>
      <c r="J147">
        <v>29.638505815736689</v>
      </c>
      <c r="K147">
        <v>29326.47321428571</v>
      </c>
      <c r="L147" t="s">
        <v>204</v>
      </c>
      <c r="M147">
        <v>115</v>
      </c>
      <c r="O147" t="s">
        <v>26</v>
      </c>
      <c r="P147">
        <v>160</v>
      </c>
      <c r="Q147">
        <v>160</v>
      </c>
      <c r="R147">
        <v>0</v>
      </c>
      <c r="S147">
        <v>0</v>
      </c>
      <c r="T147">
        <v>1120</v>
      </c>
      <c r="U147">
        <v>102642.65625</v>
      </c>
      <c r="V147">
        <v>14663.236607142861</v>
      </c>
      <c r="W147">
        <v>101522.65625</v>
      </c>
      <c r="X147">
        <v>14503.236607142861</v>
      </c>
      <c r="Y147">
        <v>204165.3125</v>
      </c>
      <c r="Z147">
        <v>29166.47321428571</v>
      </c>
    </row>
    <row r="148" spans="1:26" x14ac:dyDescent="0.35">
      <c r="A148" s="23">
        <v>98</v>
      </c>
      <c r="B148">
        <v>95</v>
      </c>
      <c r="C148">
        <v>96</v>
      </c>
      <c r="D148" t="s">
        <v>217</v>
      </c>
      <c r="E148" t="s">
        <v>398</v>
      </c>
      <c r="F148">
        <v>115</v>
      </c>
      <c r="G148" t="s">
        <v>111</v>
      </c>
      <c r="H148">
        <v>566557.9375</v>
      </c>
      <c r="I148">
        <v>86225.6875</v>
      </c>
      <c r="J148">
        <v>15.21921798156786</v>
      </c>
      <c r="K148">
        <v>12317.955357142861</v>
      </c>
      <c r="U148">
        <v>43112.84375</v>
      </c>
      <c r="V148">
        <v>6158.9776785714284</v>
      </c>
    </row>
    <row r="149" spans="1:26" x14ac:dyDescent="0.35">
      <c r="A149" s="23">
        <v>145</v>
      </c>
      <c r="B149">
        <v>140</v>
      </c>
      <c r="C149">
        <v>141</v>
      </c>
      <c r="D149" t="s">
        <v>121</v>
      </c>
      <c r="E149" t="s">
        <v>398</v>
      </c>
      <c r="F149">
        <v>230</v>
      </c>
      <c r="G149" t="s">
        <v>111</v>
      </c>
      <c r="H149">
        <v>337971.375</v>
      </c>
      <c r="I149">
        <v>70349.4453125</v>
      </c>
      <c r="J149">
        <v>20.81520818516065</v>
      </c>
      <c r="K149">
        <v>10049.920758928571</v>
      </c>
      <c r="U149">
        <v>35174.72265625</v>
      </c>
      <c r="V149">
        <v>5024.9603794642853</v>
      </c>
    </row>
    <row r="150" spans="1:26" x14ac:dyDescent="0.35">
      <c r="A150" s="23">
        <v>86</v>
      </c>
      <c r="B150">
        <v>83</v>
      </c>
      <c r="C150">
        <v>84</v>
      </c>
      <c r="D150" t="s">
        <v>87</v>
      </c>
      <c r="E150" t="s">
        <v>399</v>
      </c>
      <c r="G150" t="s">
        <v>46</v>
      </c>
      <c r="H150">
        <v>24638.8046875</v>
      </c>
      <c r="I150">
        <v>3453.146728515625</v>
      </c>
      <c r="J150">
        <v>14.01507407649329</v>
      </c>
      <c r="K150">
        <v>493.30667550223222</v>
      </c>
      <c r="U150">
        <v>1726.573364257812</v>
      </c>
      <c r="V150">
        <v>246.65333775111611</v>
      </c>
    </row>
    <row r="151" spans="1:26" x14ac:dyDescent="0.35">
      <c r="A151" s="23">
        <v>202</v>
      </c>
      <c r="B151">
        <v>197</v>
      </c>
      <c r="C151">
        <v>198</v>
      </c>
      <c r="D151" t="s">
        <v>215</v>
      </c>
      <c r="E151" t="s">
        <v>398</v>
      </c>
      <c r="G151" t="s">
        <v>216</v>
      </c>
      <c r="H151">
        <v>201252.328125</v>
      </c>
      <c r="I151">
        <v>14416.4677734375</v>
      </c>
      <c r="J151">
        <v>7.1633793793845086</v>
      </c>
      <c r="K151">
        <v>2059.4953962053569</v>
      </c>
      <c r="U151">
        <v>7208.23388671875</v>
      </c>
      <c r="V151">
        <v>1029.7476981026789</v>
      </c>
    </row>
    <row r="152" spans="1:26" x14ac:dyDescent="0.35">
      <c r="A152" s="23">
        <v>47</v>
      </c>
      <c r="B152">
        <v>47</v>
      </c>
      <c r="C152">
        <v>48</v>
      </c>
      <c r="D152" t="s">
        <v>148</v>
      </c>
      <c r="E152" t="s">
        <v>398</v>
      </c>
      <c r="G152" t="s">
        <v>111</v>
      </c>
      <c r="H152">
        <v>519850.125</v>
      </c>
      <c r="I152">
        <v>61648.75390625</v>
      </c>
      <c r="J152">
        <v>11.85894759691555</v>
      </c>
      <c r="K152">
        <v>8806.96484375</v>
      </c>
      <c r="L152" t="s">
        <v>148</v>
      </c>
      <c r="M152">
        <v>230</v>
      </c>
      <c r="O152" t="s">
        <v>26</v>
      </c>
      <c r="P152">
        <v>250.0044</v>
      </c>
      <c r="Q152">
        <v>0</v>
      </c>
      <c r="R152">
        <v>100</v>
      </c>
      <c r="S152">
        <v>150.0044</v>
      </c>
      <c r="T152">
        <v>1750.0308</v>
      </c>
      <c r="U152">
        <v>30824.376953125</v>
      </c>
      <c r="V152">
        <v>4403.482421875</v>
      </c>
      <c r="W152">
        <v>29074.346153125</v>
      </c>
      <c r="X152">
        <v>4153.4780218750002</v>
      </c>
      <c r="Y152">
        <v>59898.72310625</v>
      </c>
      <c r="Z152">
        <v>8556.9604437500002</v>
      </c>
    </row>
    <row r="153" spans="1:26" x14ac:dyDescent="0.35">
      <c r="A153" s="23">
        <v>48</v>
      </c>
      <c r="B153">
        <v>47</v>
      </c>
      <c r="C153">
        <v>48</v>
      </c>
      <c r="D153" t="s">
        <v>148</v>
      </c>
      <c r="E153" t="s">
        <v>398</v>
      </c>
      <c r="G153" t="s">
        <v>111</v>
      </c>
      <c r="H153">
        <v>519850.125</v>
      </c>
      <c r="I153">
        <v>61648.75390625</v>
      </c>
      <c r="J153">
        <v>11.85894759691555</v>
      </c>
      <c r="K153">
        <v>8806.96484375</v>
      </c>
      <c r="L153" t="s">
        <v>148</v>
      </c>
      <c r="M153">
        <v>500</v>
      </c>
      <c r="O153" t="s">
        <v>26</v>
      </c>
      <c r="P153">
        <v>800</v>
      </c>
      <c r="Q153">
        <v>0</v>
      </c>
      <c r="R153">
        <v>0</v>
      </c>
      <c r="S153">
        <v>800</v>
      </c>
      <c r="T153">
        <v>5600</v>
      </c>
      <c r="U153">
        <v>30824.376953125</v>
      </c>
      <c r="V153">
        <v>4403.482421875</v>
      </c>
      <c r="W153">
        <v>25224.376953125</v>
      </c>
      <c r="X153">
        <v>3603.482421875</v>
      </c>
      <c r="Y153">
        <v>56048.75390625</v>
      </c>
      <c r="Z153">
        <v>8006.96484375</v>
      </c>
    </row>
    <row r="154" spans="1:26" x14ac:dyDescent="0.35">
      <c r="A154" s="23">
        <v>49</v>
      </c>
      <c r="B154">
        <v>47</v>
      </c>
      <c r="C154">
        <v>48</v>
      </c>
      <c r="D154" t="s">
        <v>148</v>
      </c>
      <c r="E154" t="s">
        <v>398</v>
      </c>
      <c r="G154" t="s">
        <v>111</v>
      </c>
      <c r="H154">
        <v>519850.125</v>
      </c>
      <c r="I154">
        <v>61648.75390625</v>
      </c>
      <c r="J154">
        <v>11.85894759691555</v>
      </c>
      <c r="K154">
        <v>8806.96484375</v>
      </c>
      <c r="L154" t="s">
        <v>148</v>
      </c>
      <c r="M154">
        <v>115</v>
      </c>
      <c r="O154" t="s">
        <v>26</v>
      </c>
      <c r="P154">
        <v>200</v>
      </c>
      <c r="Q154">
        <v>0</v>
      </c>
      <c r="R154">
        <v>0</v>
      </c>
      <c r="S154">
        <v>200</v>
      </c>
      <c r="T154">
        <v>1400</v>
      </c>
      <c r="U154">
        <v>30824.376953125</v>
      </c>
      <c r="V154">
        <v>4403.482421875</v>
      </c>
      <c r="W154">
        <v>29424.376953125</v>
      </c>
      <c r="X154">
        <v>4203.482421875</v>
      </c>
      <c r="Y154">
        <v>60248.75390625</v>
      </c>
      <c r="Z154">
        <v>8606.96484375</v>
      </c>
    </row>
    <row r="155" spans="1:26" x14ac:dyDescent="0.35">
      <c r="A155" s="23">
        <v>132</v>
      </c>
      <c r="B155">
        <v>128</v>
      </c>
      <c r="C155">
        <v>129</v>
      </c>
      <c r="D155" t="s">
        <v>27</v>
      </c>
      <c r="E155" t="s">
        <v>400</v>
      </c>
      <c r="F155">
        <v>500</v>
      </c>
      <c r="G155" t="s">
        <v>22</v>
      </c>
      <c r="H155">
        <v>72307.4609375</v>
      </c>
      <c r="I155">
        <v>4940.4443359375</v>
      </c>
      <c r="J155">
        <v>6.8325512635657946</v>
      </c>
      <c r="K155">
        <v>705.77776227678567</v>
      </c>
      <c r="U155">
        <v>2470.22216796875</v>
      </c>
      <c r="V155">
        <v>352.88888113839278</v>
      </c>
    </row>
    <row r="156" spans="1:26" x14ac:dyDescent="0.35">
      <c r="A156" s="23">
        <v>123</v>
      </c>
      <c r="B156">
        <v>119</v>
      </c>
      <c r="C156">
        <v>120</v>
      </c>
      <c r="D156" t="s">
        <v>85</v>
      </c>
      <c r="E156" t="s">
        <v>399</v>
      </c>
      <c r="G156" t="s">
        <v>46</v>
      </c>
      <c r="H156">
        <v>64273.79296875</v>
      </c>
      <c r="I156">
        <v>8435.9462890625</v>
      </c>
      <c r="J156">
        <v>13.125017055029049</v>
      </c>
      <c r="K156">
        <v>1205.135184151786</v>
      </c>
      <c r="U156">
        <v>4217.97314453125</v>
      </c>
      <c r="V156">
        <v>602.56759207589289</v>
      </c>
    </row>
    <row r="157" spans="1:26" x14ac:dyDescent="0.35">
      <c r="A157" s="23">
        <v>133</v>
      </c>
      <c r="B157">
        <v>129</v>
      </c>
      <c r="C157">
        <v>130</v>
      </c>
      <c r="D157" t="s">
        <v>33</v>
      </c>
      <c r="E157" t="s">
        <v>400</v>
      </c>
      <c r="F157">
        <v>230</v>
      </c>
      <c r="G157" t="s">
        <v>22</v>
      </c>
      <c r="H157">
        <v>47485.125</v>
      </c>
      <c r="I157">
        <v>3034.34814453125</v>
      </c>
      <c r="J157">
        <v>6.3901024679439091</v>
      </c>
      <c r="K157">
        <v>433.47830636160722</v>
      </c>
      <c r="U157">
        <v>1517.174072265625</v>
      </c>
      <c r="V157">
        <v>216.73915318080361</v>
      </c>
    </row>
    <row r="158" spans="1:26" x14ac:dyDescent="0.35">
      <c r="A158" s="23">
        <v>258</v>
      </c>
      <c r="B158">
        <v>249</v>
      </c>
      <c r="C158">
        <v>250</v>
      </c>
      <c r="D158" t="s">
        <v>126</v>
      </c>
      <c r="H158">
        <v>15367.47265625</v>
      </c>
      <c r="I158">
        <v>500.40008544921881</v>
      </c>
      <c r="J158">
        <v>3.2562288975064768</v>
      </c>
      <c r="K158">
        <v>71.485726492745542</v>
      </c>
      <c r="L158" t="s">
        <v>126</v>
      </c>
      <c r="M158">
        <v>500</v>
      </c>
      <c r="O158" t="s">
        <v>26</v>
      </c>
      <c r="P158">
        <v>1220</v>
      </c>
      <c r="Q158">
        <v>0</v>
      </c>
      <c r="R158">
        <v>0</v>
      </c>
      <c r="S158">
        <v>1220</v>
      </c>
      <c r="T158">
        <v>8540</v>
      </c>
      <c r="U158">
        <v>250.2000427246094</v>
      </c>
      <c r="V158">
        <v>35.742863246372771</v>
      </c>
      <c r="W158">
        <v>-8289.7999572753906</v>
      </c>
      <c r="X158">
        <v>-1184.257136753627</v>
      </c>
      <c r="Y158">
        <v>-8039.5999145507813</v>
      </c>
      <c r="Z158">
        <v>-1148.514273507255</v>
      </c>
    </row>
    <row r="159" spans="1:26" x14ac:dyDescent="0.35">
      <c r="A159" s="23">
        <v>171</v>
      </c>
      <c r="B159">
        <v>166</v>
      </c>
      <c r="C159">
        <v>167</v>
      </c>
      <c r="D159" t="s">
        <v>97</v>
      </c>
      <c r="E159" t="s">
        <v>399</v>
      </c>
      <c r="G159" t="s">
        <v>46</v>
      </c>
      <c r="H159">
        <v>216919.359375</v>
      </c>
      <c r="I159">
        <v>46269.44140625</v>
      </c>
      <c r="J159">
        <v>21.330249886208431</v>
      </c>
      <c r="K159">
        <v>6609.9202008928569</v>
      </c>
      <c r="L159" t="s">
        <v>97</v>
      </c>
      <c r="M159">
        <v>230</v>
      </c>
      <c r="O159" t="s">
        <v>26</v>
      </c>
      <c r="P159">
        <v>500</v>
      </c>
      <c r="Q159">
        <v>0</v>
      </c>
      <c r="R159">
        <v>0</v>
      </c>
      <c r="S159">
        <v>500</v>
      </c>
      <c r="T159">
        <v>3500</v>
      </c>
      <c r="U159">
        <v>23134.720703125</v>
      </c>
      <c r="V159">
        <v>3304.960100446428</v>
      </c>
      <c r="W159">
        <v>19634.720703125</v>
      </c>
      <c r="X159">
        <v>2804.960100446428</v>
      </c>
      <c r="Y159">
        <v>42769.44140625</v>
      </c>
      <c r="Z159">
        <v>6109.9202008928569</v>
      </c>
    </row>
    <row r="160" spans="1:26" x14ac:dyDescent="0.35">
      <c r="A160" s="23">
        <v>177</v>
      </c>
      <c r="B160">
        <v>172</v>
      </c>
      <c r="C160">
        <v>173</v>
      </c>
      <c r="D160" t="s">
        <v>374</v>
      </c>
      <c r="E160" t="s">
        <v>398</v>
      </c>
      <c r="F160">
        <v>230</v>
      </c>
      <c r="H160">
        <v>254856.984375</v>
      </c>
      <c r="I160">
        <v>42422.0859375</v>
      </c>
      <c r="J160">
        <v>16.645447658236261</v>
      </c>
      <c r="K160">
        <v>6060.2979910714284</v>
      </c>
      <c r="U160">
        <v>21211.04296875</v>
      </c>
      <c r="V160">
        <v>3030.1489955357142</v>
      </c>
    </row>
    <row r="161" spans="1:26" x14ac:dyDescent="0.35">
      <c r="A161" s="23">
        <v>193</v>
      </c>
      <c r="B161">
        <v>188</v>
      </c>
      <c r="C161">
        <v>189</v>
      </c>
      <c r="D161" t="s">
        <v>377</v>
      </c>
      <c r="E161" t="s">
        <v>398</v>
      </c>
      <c r="F161">
        <v>500</v>
      </c>
      <c r="H161">
        <v>232551.21875</v>
      </c>
      <c r="I161">
        <v>45725.77734375</v>
      </c>
      <c r="J161">
        <v>19.66266940656487</v>
      </c>
      <c r="K161">
        <v>6532.25390625</v>
      </c>
      <c r="U161">
        <v>22862.888671875</v>
      </c>
      <c r="V161">
        <v>3266.126953125</v>
      </c>
    </row>
    <row r="162" spans="1:26" x14ac:dyDescent="0.35">
      <c r="A162" s="23">
        <v>247</v>
      </c>
      <c r="B162">
        <v>238</v>
      </c>
      <c r="C162">
        <v>239</v>
      </c>
      <c r="D162" t="s">
        <v>134</v>
      </c>
      <c r="F162">
        <v>60</v>
      </c>
      <c r="G162" t="s">
        <v>111</v>
      </c>
      <c r="H162">
        <v>336898.1875</v>
      </c>
      <c r="I162">
        <v>83629.6640625</v>
      </c>
      <c r="J162">
        <v>24.823423563981031</v>
      </c>
      <c r="K162">
        <v>11947.094866071429</v>
      </c>
      <c r="L162" t="s">
        <v>134</v>
      </c>
      <c r="M162">
        <v>230</v>
      </c>
      <c r="O162" t="s">
        <v>26</v>
      </c>
      <c r="P162">
        <v>537.5</v>
      </c>
      <c r="Q162">
        <v>237</v>
      </c>
      <c r="R162">
        <v>0</v>
      </c>
      <c r="S162">
        <v>300.5</v>
      </c>
      <c r="T162">
        <v>3762.5</v>
      </c>
      <c r="U162">
        <v>41814.83203125</v>
      </c>
      <c r="V162">
        <v>5973.5474330357147</v>
      </c>
      <c r="W162">
        <v>38052.33203125</v>
      </c>
      <c r="X162">
        <v>5436.0474330357147</v>
      </c>
      <c r="Y162">
        <v>79867.1640625</v>
      </c>
      <c r="Z162">
        <v>11409.594866071429</v>
      </c>
    </row>
    <row r="163" spans="1:26" x14ac:dyDescent="0.35">
      <c r="A163" s="23">
        <v>95</v>
      </c>
      <c r="B163">
        <v>92</v>
      </c>
      <c r="C163">
        <v>93</v>
      </c>
      <c r="D163" t="s">
        <v>206</v>
      </c>
      <c r="E163" t="s">
        <v>398</v>
      </c>
      <c r="F163">
        <v>115</v>
      </c>
      <c r="G163" t="s">
        <v>111</v>
      </c>
      <c r="H163">
        <v>715026</v>
      </c>
      <c r="I163">
        <v>236613.4375</v>
      </c>
      <c r="J163">
        <v>33.091585131170064</v>
      </c>
      <c r="K163">
        <v>33801.919642857138</v>
      </c>
      <c r="U163">
        <v>118306.71875</v>
      </c>
      <c r="V163">
        <v>16900.959821428569</v>
      </c>
    </row>
    <row r="164" spans="1:26" x14ac:dyDescent="0.35">
      <c r="A164" s="23">
        <v>50</v>
      </c>
      <c r="B164">
        <v>48</v>
      </c>
      <c r="C164">
        <v>49</v>
      </c>
      <c r="D164" t="s">
        <v>132</v>
      </c>
      <c r="E164" t="s">
        <v>398</v>
      </c>
      <c r="F164">
        <v>115</v>
      </c>
      <c r="G164" t="s">
        <v>111</v>
      </c>
      <c r="H164">
        <v>472467.71875</v>
      </c>
      <c r="I164">
        <v>59054.3046875</v>
      </c>
      <c r="J164">
        <v>12.499119483493811</v>
      </c>
      <c r="K164">
        <v>8436.3292410714294</v>
      </c>
      <c r="U164">
        <v>29527.15234375</v>
      </c>
      <c r="V164">
        <v>4218.1646205357147</v>
      </c>
    </row>
    <row r="165" spans="1:26" x14ac:dyDescent="0.35">
      <c r="A165" s="23">
        <v>209</v>
      </c>
      <c r="B165">
        <v>204</v>
      </c>
      <c r="C165">
        <v>205</v>
      </c>
      <c r="D165" t="s">
        <v>31</v>
      </c>
      <c r="E165" t="s">
        <v>401</v>
      </c>
      <c r="F165">
        <v>500</v>
      </c>
      <c r="H165">
        <v>76278.84375</v>
      </c>
      <c r="I165">
        <v>10650.2109375</v>
      </c>
      <c r="J165">
        <v>13.96220814831111</v>
      </c>
      <c r="K165">
        <v>1521.4587053571429</v>
      </c>
      <c r="U165">
        <v>5325.10546875</v>
      </c>
      <c r="V165">
        <v>760.72935267857144</v>
      </c>
    </row>
    <row r="166" spans="1:26" x14ac:dyDescent="0.35">
      <c r="A166" s="23">
        <v>234</v>
      </c>
      <c r="B166">
        <v>226</v>
      </c>
      <c r="C166">
        <v>227</v>
      </c>
      <c r="D166" t="s">
        <v>30</v>
      </c>
      <c r="E166" t="s">
        <v>400</v>
      </c>
      <c r="F166">
        <v>500</v>
      </c>
      <c r="G166" t="s">
        <v>25</v>
      </c>
      <c r="H166">
        <v>110385.6171875</v>
      </c>
      <c r="I166">
        <v>26627.271484375</v>
      </c>
      <c r="J166">
        <v>24.122047928713538</v>
      </c>
      <c r="K166">
        <v>3803.8959263392858</v>
      </c>
      <c r="U166">
        <v>13313.6357421875</v>
      </c>
      <c r="V166">
        <v>1901.9479631696429</v>
      </c>
    </row>
    <row r="167" spans="1:26" x14ac:dyDescent="0.35">
      <c r="A167" s="23">
        <v>134</v>
      </c>
      <c r="B167">
        <v>130</v>
      </c>
      <c r="C167">
        <v>131</v>
      </c>
      <c r="D167" t="s">
        <v>32</v>
      </c>
      <c r="E167" t="s">
        <v>400</v>
      </c>
      <c r="F167">
        <v>230</v>
      </c>
      <c r="G167" t="s">
        <v>22</v>
      </c>
      <c r="H167">
        <v>24030.869140625</v>
      </c>
      <c r="I167">
        <v>1260.981201171875</v>
      </c>
      <c r="J167">
        <v>5.2473391361452819</v>
      </c>
      <c r="K167">
        <v>180.14017159598211</v>
      </c>
      <c r="U167">
        <v>630.4906005859375</v>
      </c>
      <c r="V167">
        <v>90.070085797991069</v>
      </c>
    </row>
    <row r="168" spans="1:26" x14ac:dyDescent="0.35">
      <c r="A168" s="23">
        <v>87</v>
      </c>
      <c r="B168">
        <v>84</v>
      </c>
      <c r="C168">
        <v>85</v>
      </c>
      <c r="D168" t="s">
        <v>80</v>
      </c>
      <c r="E168" t="s">
        <v>399</v>
      </c>
      <c r="G168" t="s">
        <v>46</v>
      </c>
      <c r="H168">
        <v>30029.267578125</v>
      </c>
      <c r="I168">
        <v>5507.845703125</v>
      </c>
      <c r="J168">
        <v>18.341591877975819</v>
      </c>
      <c r="K168">
        <v>786.83510044642856</v>
      </c>
      <c r="U168">
        <v>2753.9228515625</v>
      </c>
      <c r="V168">
        <v>393.41755022321428</v>
      </c>
    </row>
    <row r="169" spans="1:26" x14ac:dyDescent="0.35">
      <c r="A169" s="23">
        <v>243</v>
      </c>
      <c r="B169">
        <v>234</v>
      </c>
      <c r="C169">
        <v>235</v>
      </c>
      <c r="D169" t="s">
        <v>100</v>
      </c>
      <c r="G169" t="s">
        <v>46</v>
      </c>
      <c r="H169">
        <v>170815.328125</v>
      </c>
      <c r="I169">
        <v>30911.060546875</v>
      </c>
      <c r="J169">
        <v>18.096186616375999</v>
      </c>
      <c r="K169">
        <v>4415.8657924107147</v>
      </c>
      <c r="L169" t="s">
        <v>100</v>
      </c>
      <c r="M169">
        <v>115</v>
      </c>
      <c r="O169" t="s">
        <v>26</v>
      </c>
      <c r="P169">
        <v>40</v>
      </c>
      <c r="Q169">
        <v>0</v>
      </c>
      <c r="R169">
        <v>40</v>
      </c>
      <c r="S169">
        <v>0</v>
      </c>
      <c r="T169">
        <v>280</v>
      </c>
      <c r="U169">
        <v>15455.5302734375</v>
      </c>
      <c r="V169">
        <v>2207.9328962053569</v>
      </c>
      <c r="W169">
        <v>15175.5302734375</v>
      </c>
      <c r="X169">
        <v>2167.9328962053569</v>
      </c>
      <c r="Y169">
        <v>30631.060546875</v>
      </c>
      <c r="Z169">
        <v>4375.8657924107147</v>
      </c>
    </row>
    <row r="170" spans="1:26" x14ac:dyDescent="0.35">
      <c r="A170" s="23">
        <v>176</v>
      </c>
      <c r="B170">
        <v>171</v>
      </c>
      <c r="C170">
        <v>172</v>
      </c>
      <c r="D170" t="s">
        <v>265</v>
      </c>
      <c r="E170" t="s">
        <v>398</v>
      </c>
      <c r="F170">
        <v>115</v>
      </c>
      <c r="G170" t="s">
        <v>216</v>
      </c>
      <c r="H170">
        <v>566975.75</v>
      </c>
      <c r="I170">
        <v>54517.83203125</v>
      </c>
      <c r="J170">
        <v>9.6155491714151786</v>
      </c>
      <c r="K170">
        <v>7788.26171875</v>
      </c>
      <c r="U170">
        <v>27258.916015625</v>
      </c>
      <c r="V170">
        <v>3894.130859375</v>
      </c>
    </row>
    <row r="171" spans="1:26" x14ac:dyDescent="0.35">
      <c r="A171" s="23">
        <v>25</v>
      </c>
      <c r="B171">
        <v>25</v>
      </c>
      <c r="C171">
        <v>26</v>
      </c>
      <c r="D171" t="s">
        <v>207</v>
      </c>
      <c r="E171" t="s">
        <v>398</v>
      </c>
      <c r="F171">
        <v>115</v>
      </c>
      <c r="G171" t="s">
        <v>111</v>
      </c>
      <c r="H171">
        <v>667317.375</v>
      </c>
      <c r="I171">
        <v>155970.375</v>
      </c>
      <c r="J171">
        <v>23.372742992043332</v>
      </c>
      <c r="K171">
        <v>22281.482142857141</v>
      </c>
      <c r="U171">
        <v>77985.1875</v>
      </c>
      <c r="V171">
        <v>11140.741071428571</v>
      </c>
    </row>
    <row r="172" spans="1:26" x14ac:dyDescent="0.35">
      <c r="A172" s="23">
        <v>217</v>
      </c>
      <c r="B172">
        <v>212</v>
      </c>
      <c r="C172">
        <v>213</v>
      </c>
      <c r="D172" t="s">
        <v>21</v>
      </c>
      <c r="E172" t="s">
        <v>400</v>
      </c>
      <c r="F172">
        <v>230</v>
      </c>
      <c r="G172" t="s">
        <v>22</v>
      </c>
      <c r="H172">
        <v>65934.75</v>
      </c>
      <c r="I172">
        <v>5777.208984375</v>
      </c>
      <c r="J172">
        <v>8.762009387121358</v>
      </c>
      <c r="K172">
        <v>825.31556919642856</v>
      </c>
      <c r="U172">
        <v>2888.6044921875</v>
      </c>
      <c r="V172">
        <v>412.65778459821428</v>
      </c>
    </row>
    <row r="173" spans="1:26" x14ac:dyDescent="0.35">
      <c r="A173" s="23">
        <v>124</v>
      </c>
      <c r="B173">
        <v>120</v>
      </c>
      <c r="C173">
        <v>121</v>
      </c>
      <c r="D173" t="s">
        <v>93</v>
      </c>
      <c r="E173" t="s">
        <v>399</v>
      </c>
      <c r="G173" t="s">
        <v>46</v>
      </c>
      <c r="H173">
        <v>68202.6640625</v>
      </c>
      <c r="I173">
        <v>5586.60986328125</v>
      </c>
      <c r="J173">
        <v>8.1911900950991523</v>
      </c>
      <c r="K173">
        <v>798.08712332589289</v>
      </c>
      <c r="U173">
        <v>2793.304931640625</v>
      </c>
      <c r="V173">
        <v>399.04356166294639</v>
      </c>
    </row>
    <row r="174" spans="1:26" x14ac:dyDescent="0.35">
      <c r="A174" s="23">
        <v>259</v>
      </c>
      <c r="B174">
        <v>250</v>
      </c>
      <c r="C174">
        <v>251</v>
      </c>
      <c r="D174" t="s">
        <v>177</v>
      </c>
      <c r="H174">
        <v>31491.357421875</v>
      </c>
      <c r="I174">
        <v>403.87078857421881</v>
      </c>
      <c r="J174">
        <v>1.2824813588177559</v>
      </c>
      <c r="K174">
        <v>57.695826939174097</v>
      </c>
      <c r="U174">
        <v>201.9353942871094</v>
      </c>
      <c r="V174">
        <v>28.847913469587059</v>
      </c>
    </row>
    <row r="175" spans="1:26" x14ac:dyDescent="0.35">
      <c r="A175" s="23">
        <v>3</v>
      </c>
      <c r="B175">
        <v>3</v>
      </c>
      <c r="C175">
        <v>4</v>
      </c>
      <c r="D175" t="s">
        <v>273</v>
      </c>
      <c r="E175" t="s">
        <v>398</v>
      </c>
      <c r="F175">
        <v>230</v>
      </c>
      <c r="G175" t="s">
        <v>216</v>
      </c>
      <c r="H175">
        <v>489776.5625</v>
      </c>
      <c r="I175">
        <v>38734.39453125</v>
      </c>
      <c r="J175">
        <v>7.9085847500614124</v>
      </c>
      <c r="K175">
        <v>5533.4849330357147</v>
      </c>
      <c r="U175">
        <v>19367.197265625</v>
      </c>
      <c r="V175">
        <v>2766.7424665178569</v>
      </c>
    </row>
    <row r="176" spans="1:26" x14ac:dyDescent="0.35">
      <c r="A176" s="23">
        <v>260</v>
      </c>
      <c r="B176">
        <v>251</v>
      </c>
      <c r="C176">
        <v>252</v>
      </c>
      <c r="D176" t="s">
        <v>47</v>
      </c>
    </row>
    <row r="177" spans="1:26" x14ac:dyDescent="0.35">
      <c r="A177" s="23">
        <v>178</v>
      </c>
      <c r="B177">
        <v>173</v>
      </c>
      <c r="C177">
        <v>174</v>
      </c>
      <c r="D177" t="s">
        <v>38</v>
      </c>
      <c r="E177" t="s">
        <v>400</v>
      </c>
      <c r="F177">
        <v>230</v>
      </c>
      <c r="G177" t="s">
        <v>22</v>
      </c>
      <c r="H177">
        <v>81939.21875</v>
      </c>
      <c r="I177">
        <v>29053.123046875</v>
      </c>
      <c r="J177">
        <v>35.456919763315412</v>
      </c>
      <c r="K177">
        <v>4150.4461495535716</v>
      </c>
      <c r="U177">
        <v>14526.5615234375</v>
      </c>
      <c r="V177">
        <v>2075.2230747767858</v>
      </c>
    </row>
    <row r="178" spans="1:26" x14ac:dyDescent="0.35">
      <c r="A178" s="23">
        <v>26</v>
      </c>
      <c r="B178">
        <v>26</v>
      </c>
      <c r="C178">
        <v>27</v>
      </c>
      <c r="D178" t="s">
        <v>197</v>
      </c>
      <c r="E178" t="s">
        <v>398</v>
      </c>
      <c r="F178">
        <v>230</v>
      </c>
      <c r="G178" t="s">
        <v>111</v>
      </c>
      <c r="H178">
        <v>633883.5625</v>
      </c>
      <c r="I178">
        <v>158492.703125</v>
      </c>
      <c r="J178">
        <v>25.003441089387771</v>
      </c>
      <c r="K178">
        <v>22641.814732142859</v>
      </c>
      <c r="L178" t="s">
        <v>197</v>
      </c>
      <c r="M178">
        <v>230</v>
      </c>
      <c r="O178" t="s">
        <v>26</v>
      </c>
      <c r="P178">
        <v>367</v>
      </c>
      <c r="Q178">
        <v>0</v>
      </c>
      <c r="R178">
        <v>0</v>
      </c>
      <c r="S178">
        <v>367</v>
      </c>
      <c r="T178">
        <v>2569</v>
      </c>
      <c r="U178">
        <v>79246.3515625</v>
      </c>
      <c r="V178">
        <v>11320.907366071429</v>
      </c>
      <c r="W178">
        <v>76677.3515625</v>
      </c>
      <c r="X178">
        <v>10953.907366071429</v>
      </c>
      <c r="Y178">
        <v>155923.703125</v>
      </c>
      <c r="Z178">
        <v>22274.814732142859</v>
      </c>
    </row>
    <row r="179" spans="1:26" x14ac:dyDescent="0.35">
      <c r="A179" s="23">
        <v>88</v>
      </c>
      <c r="B179">
        <v>85</v>
      </c>
      <c r="C179">
        <v>86</v>
      </c>
      <c r="D179" t="s">
        <v>104</v>
      </c>
      <c r="E179" t="s">
        <v>399</v>
      </c>
      <c r="G179" t="s">
        <v>46</v>
      </c>
      <c r="H179">
        <v>210812.734375</v>
      </c>
      <c r="I179">
        <v>32618.6953125</v>
      </c>
      <c r="J179">
        <v>15.4728296699937</v>
      </c>
      <c r="K179">
        <v>4659.8136160714284</v>
      </c>
      <c r="U179">
        <v>16309.34765625</v>
      </c>
      <c r="V179">
        <v>2329.9068080357142</v>
      </c>
    </row>
    <row r="180" spans="1:26" x14ac:dyDescent="0.35">
      <c r="A180" s="23">
        <v>65</v>
      </c>
      <c r="B180">
        <v>62</v>
      </c>
      <c r="C180">
        <v>63</v>
      </c>
      <c r="D180" t="s">
        <v>119</v>
      </c>
      <c r="E180" t="s">
        <v>399</v>
      </c>
      <c r="G180" t="s">
        <v>113</v>
      </c>
      <c r="H180">
        <v>351049.09375</v>
      </c>
      <c r="I180">
        <v>29032.029296875</v>
      </c>
      <c r="J180">
        <v>8.2700766968936232</v>
      </c>
      <c r="K180">
        <v>4147.4327566964284</v>
      </c>
      <c r="L180" t="s">
        <v>119</v>
      </c>
      <c r="M180">
        <v>230</v>
      </c>
      <c r="O180" t="s">
        <v>26</v>
      </c>
      <c r="P180">
        <v>106.875</v>
      </c>
      <c r="Q180">
        <v>0</v>
      </c>
      <c r="R180">
        <v>0</v>
      </c>
      <c r="S180">
        <v>106.875</v>
      </c>
      <c r="T180">
        <v>748.125</v>
      </c>
      <c r="U180">
        <v>14516.0146484375</v>
      </c>
      <c r="V180">
        <v>2073.7163783482142</v>
      </c>
      <c r="W180">
        <v>13767.8896484375</v>
      </c>
      <c r="X180">
        <v>1966.841378348214</v>
      </c>
      <c r="Y180">
        <v>28283.904296875</v>
      </c>
      <c r="Z180">
        <v>4040.557756696428</v>
      </c>
    </row>
    <row r="181" spans="1:26" x14ac:dyDescent="0.35">
      <c r="A181" s="23">
        <v>155</v>
      </c>
      <c r="B181">
        <v>150</v>
      </c>
      <c r="C181">
        <v>151</v>
      </c>
      <c r="D181" t="s">
        <v>249</v>
      </c>
      <c r="E181" t="s">
        <v>398</v>
      </c>
      <c r="F181">
        <v>230</v>
      </c>
      <c r="G181" t="s">
        <v>216</v>
      </c>
      <c r="H181">
        <v>396885.6875</v>
      </c>
      <c r="I181">
        <v>57237.06640625</v>
      </c>
      <c r="J181">
        <v>14.42154963228549</v>
      </c>
      <c r="K181">
        <v>8176.7237723214284</v>
      </c>
      <c r="U181">
        <v>28618.533203125</v>
      </c>
      <c r="V181">
        <v>4088.3618861607142</v>
      </c>
    </row>
    <row r="182" spans="1:26" x14ac:dyDescent="0.35">
      <c r="A182" s="23">
        <v>162</v>
      </c>
      <c r="B182">
        <v>157</v>
      </c>
      <c r="C182">
        <v>158</v>
      </c>
      <c r="D182" t="s">
        <v>268</v>
      </c>
      <c r="E182" t="s">
        <v>398</v>
      </c>
      <c r="F182">
        <v>115</v>
      </c>
      <c r="G182" t="s">
        <v>216</v>
      </c>
      <c r="H182">
        <v>557474.875</v>
      </c>
      <c r="I182">
        <v>49993.36328125</v>
      </c>
      <c r="J182">
        <v>8.9678235779235802</v>
      </c>
      <c r="K182">
        <v>7141.9090401785716</v>
      </c>
      <c r="U182">
        <v>24996.681640625</v>
      </c>
      <c r="V182">
        <v>3570.9545200892858</v>
      </c>
    </row>
    <row r="183" spans="1:26" x14ac:dyDescent="0.35">
      <c r="A183" s="23">
        <v>135</v>
      </c>
      <c r="B183">
        <v>131</v>
      </c>
      <c r="C183">
        <v>132</v>
      </c>
      <c r="D183" t="s">
        <v>36</v>
      </c>
      <c r="E183" t="s">
        <v>400</v>
      </c>
      <c r="F183">
        <v>230</v>
      </c>
      <c r="G183" t="s">
        <v>22</v>
      </c>
      <c r="H183">
        <v>35858.77734375</v>
      </c>
      <c r="I183">
        <v>2644.828857421875</v>
      </c>
      <c r="J183">
        <v>7.375680526047983</v>
      </c>
      <c r="K183">
        <v>377.83269391741072</v>
      </c>
      <c r="U183">
        <v>1322.414428710938</v>
      </c>
      <c r="V183">
        <v>188.91634695870539</v>
      </c>
    </row>
    <row r="184" spans="1:26" x14ac:dyDescent="0.35">
      <c r="A184" s="23">
        <v>170</v>
      </c>
      <c r="B184">
        <v>165</v>
      </c>
      <c r="C184">
        <v>166</v>
      </c>
      <c r="D184" t="s">
        <v>232</v>
      </c>
      <c r="E184" t="s">
        <v>398</v>
      </c>
      <c r="F184">
        <v>115</v>
      </c>
      <c r="G184" t="s">
        <v>216</v>
      </c>
      <c r="H184">
        <v>390835.15625</v>
      </c>
      <c r="I184">
        <v>15335.4111328125</v>
      </c>
      <c r="J184">
        <v>3.9237542702026311</v>
      </c>
      <c r="K184">
        <v>2190.7730189732142</v>
      </c>
      <c r="U184">
        <v>7667.70556640625</v>
      </c>
      <c r="V184">
        <v>1095.3865094866071</v>
      </c>
    </row>
    <row r="185" spans="1:26" x14ac:dyDescent="0.35">
      <c r="A185" s="23">
        <v>125</v>
      </c>
      <c r="B185">
        <v>121</v>
      </c>
      <c r="C185">
        <v>122</v>
      </c>
      <c r="D185" t="s">
        <v>115</v>
      </c>
      <c r="E185" t="s">
        <v>399</v>
      </c>
      <c r="G185" t="s">
        <v>102</v>
      </c>
      <c r="H185">
        <v>74951.0234375</v>
      </c>
      <c r="I185">
        <v>31618.89453125</v>
      </c>
      <c r="J185">
        <v>42.186074427144142</v>
      </c>
      <c r="K185">
        <v>4516.9849330357147</v>
      </c>
      <c r="L185" t="s">
        <v>115</v>
      </c>
      <c r="M185">
        <v>230</v>
      </c>
      <c r="O185" t="s">
        <v>26</v>
      </c>
      <c r="P185">
        <v>300</v>
      </c>
      <c r="Q185">
        <v>0</v>
      </c>
      <c r="R185">
        <v>0</v>
      </c>
      <c r="S185">
        <v>300</v>
      </c>
      <c r="T185">
        <v>2100</v>
      </c>
      <c r="U185">
        <v>15809.447265625</v>
      </c>
      <c r="V185">
        <v>2258.4924665178569</v>
      </c>
      <c r="W185">
        <v>13709.447265625</v>
      </c>
      <c r="X185">
        <v>1958.4924665178571</v>
      </c>
      <c r="Y185">
        <v>29518.89453125</v>
      </c>
      <c r="Z185">
        <v>4216.9849330357147</v>
      </c>
    </row>
    <row r="186" spans="1:26" x14ac:dyDescent="0.35">
      <c r="A186" s="23">
        <v>199</v>
      </c>
      <c r="B186">
        <v>194</v>
      </c>
      <c r="C186">
        <v>195</v>
      </c>
      <c r="D186" t="s">
        <v>285</v>
      </c>
      <c r="E186" t="s">
        <v>398</v>
      </c>
      <c r="F186">
        <v>230</v>
      </c>
      <c r="G186" t="s">
        <v>216</v>
      </c>
      <c r="H186">
        <v>506428.21875</v>
      </c>
      <c r="I186">
        <v>91102.9140625</v>
      </c>
      <c r="J186">
        <v>17.989304444244102</v>
      </c>
      <c r="K186">
        <v>13014.702008928571</v>
      </c>
      <c r="U186">
        <v>45551.45703125</v>
      </c>
      <c r="V186">
        <v>6507.3510044642853</v>
      </c>
    </row>
    <row r="187" spans="1:26" x14ac:dyDescent="0.35">
      <c r="A187" s="23">
        <v>11</v>
      </c>
      <c r="B187">
        <v>11</v>
      </c>
      <c r="C187">
        <v>12</v>
      </c>
      <c r="D187" t="s">
        <v>241</v>
      </c>
      <c r="E187" t="s">
        <v>398</v>
      </c>
      <c r="F187">
        <v>230</v>
      </c>
      <c r="G187" t="s">
        <v>216</v>
      </c>
      <c r="H187">
        <v>279127.40625</v>
      </c>
      <c r="I187">
        <v>42251.046875</v>
      </c>
      <c r="J187">
        <v>15.13683211642712</v>
      </c>
      <c r="K187">
        <v>6035.8638392857147</v>
      </c>
      <c r="U187">
        <v>21125.5234375</v>
      </c>
      <c r="V187">
        <v>3017.9319196428569</v>
      </c>
    </row>
    <row r="188" spans="1:26" x14ac:dyDescent="0.35">
      <c r="A188" s="23">
        <v>14</v>
      </c>
      <c r="B188">
        <v>14</v>
      </c>
      <c r="C188">
        <v>15</v>
      </c>
      <c r="D188" t="s">
        <v>257</v>
      </c>
      <c r="E188" t="s">
        <v>398</v>
      </c>
      <c r="F188">
        <v>115</v>
      </c>
      <c r="G188" t="s">
        <v>216</v>
      </c>
      <c r="H188">
        <v>407982.40625</v>
      </c>
      <c r="I188">
        <v>25583.736328125</v>
      </c>
      <c r="J188">
        <v>6.2707940186146196</v>
      </c>
      <c r="K188">
        <v>3654.819475446428</v>
      </c>
      <c r="U188">
        <v>12791.8681640625</v>
      </c>
      <c r="V188">
        <v>1827.409737723214</v>
      </c>
    </row>
    <row r="189" spans="1:26" x14ac:dyDescent="0.35">
      <c r="A189" s="23">
        <v>112</v>
      </c>
      <c r="B189">
        <v>109</v>
      </c>
      <c r="C189">
        <v>110</v>
      </c>
      <c r="D189" t="s">
        <v>261</v>
      </c>
      <c r="E189" t="s">
        <v>398</v>
      </c>
      <c r="G189" t="s">
        <v>216</v>
      </c>
      <c r="H189">
        <v>347875.53125</v>
      </c>
      <c r="I189">
        <v>50324.703125</v>
      </c>
      <c r="J189">
        <v>14.466295730594011</v>
      </c>
      <c r="K189">
        <v>7189.2433035714284</v>
      </c>
      <c r="U189">
        <v>25162.3515625</v>
      </c>
      <c r="V189">
        <v>3594.6216517857142</v>
      </c>
    </row>
    <row r="190" spans="1:26" x14ac:dyDescent="0.35">
      <c r="A190" s="23">
        <v>195</v>
      </c>
      <c r="B190">
        <v>190</v>
      </c>
      <c r="C190">
        <v>191</v>
      </c>
      <c r="D190" t="s">
        <v>158</v>
      </c>
      <c r="E190" t="s">
        <v>398</v>
      </c>
      <c r="F190">
        <v>115</v>
      </c>
      <c r="G190" t="s">
        <v>111</v>
      </c>
      <c r="H190">
        <v>545231.375</v>
      </c>
      <c r="I190">
        <v>93333.3515625</v>
      </c>
      <c r="J190">
        <v>17.118118259885541</v>
      </c>
      <c r="K190">
        <v>13333.3359375</v>
      </c>
      <c r="U190">
        <v>46666.67578125</v>
      </c>
      <c r="V190">
        <v>6666.66796875</v>
      </c>
    </row>
    <row r="191" spans="1:26" x14ac:dyDescent="0.35">
      <c r="A191" s="23">
        <v>261</v>
      </c>
      <c r="B191">
        <v>252</v>
      </c>
      <c r="C191">
        <v>253</v>
      </c>
      <c r="D191" t="s">
        <v>161</v>
      </c>
      <c r="H191">
        <v>1912.2470703125</v>
      </c>
      <c r="I191">
        <v>406.7357177734375</v>
      </c>
      <c r="J191">
        <v>21.27004005329545</v>
      </c>
      <c r="K191">
        <v>58.1051025390625</v>
      </c>
      <c r="U191">
        <v>203.36785888671881</v>
      </c>
      <c r="V191">
        <v>29.05255126953125</v>
      </c>
    </row>
    <row r="192" spans="1:26" x14ac:dyDescent="0.35">
      <c r="A192" s="23">
        <v>174</v>
      </c>
      <c r="B192">
        <v>169</v>
      </c>
      <c r="C192">
        <v>170</v>
      </c>
      <c r="D192" t="s">
        <v>253</v>
      </c>
      <c r="E192" t="s">
        <v>398</v>
      </c>
      <c r="F192">
        <v>115</v>
      </c>
      <c r="G192" t="s">
        <v>216</v>
      </c>
      <c r="H192">
        <v>458418.71875</v>
      </c>
      <c r="I192">
        <v>33364.51171875</v>
      </c>
      <c r="J192">
        <v>7.2781739388232607</v>
      </c>
      <c r="K192">
        <v>4766.3588169642853</v>
      </c>
      <c r="L192" t="s">
        <v>253</v>
      </c>
      <c r="M192">
        <v>115</v>
      </c>
      <c r="O192" t="s">
        <v>26</v>
      </c>
      <c r="P192">
        <v>3</v>
      </c>
      <c r="Q192">
        <v>3</v>
      </c>
      <c r="R192">
        <v>0</v>
      </c>
      <c r="S192">
        <v>0</v>
      </c>
      <c r="T192">
        <v>21</v>
      </c>
      <c r="U192">
        <v>16682.255859375</v>
      </c>
      <c r="V192">
        <v>2383.1794084821431</v>
      </c>
      <c r="W192">
        <v>16661.255859375</v>
      </c>
      <c r="X192">
        <v>2380.1794084821431</v>
      </c>
      <c r="Y192">
        <v>33343.51171875</v>
      </c>
      <c r="Z192">
        <v>4763.3588169642853</v>
      </c>
    </row>
    <row r="193" spans="1:26" x14ac:dyDescent="0.35">
      <c r="A193" s="23">
        <v>270</v>
      </c>
      <c r="B193">
        <v>261</v>
      </c>
      <c r="C193">
        <v>262</v>
      </c>
      <c r="D193" t="s">
        <v>212</v>
      </c>
      <c r="E193" t="s">
        <v>398</v>
      </c>
      <c r="G193" t="s">
        <v>111</v>
      </c>
      <c r="H193">
        <v>424268.03125</v>
      </c>
      <c r="I193">
        <v>43244.1171875</v>
      </c>
      <c r="J193">
        <v>10.19264097275771</v>
      </c>
      <c r="K193">
        <v>6177.7310267857147</v>
      </c>
      <c r="U193">
        <v>21622.05859375</v>
      </c>
      <c r="V193">
        <v>3088.8655133928569</v>
      </c>
    </row>
    <row r="194" spans="1:26" x14ac:dyDescent="0.35">
      <c r="A194" s="23">
        <v>185</v>
      </c>
      <c r="B194">
        <v>180</v>
      </c>
      <c r="C194">
        <v>181</v>
      </c>
      <c r="D194" t="s">
        <v>90</v>
      </c>
      <c r="E194" t="s">
        <v>399</v>
      </c>
      <c r="F194">
        <v>500</v>
      </c>
      <c r="G194" t="s">
        <v>46</v>
      </c>
      <c r="H194">
        <v>77784.9765625</v>
      </c>
      <c r="I194">
        <v>5822.0126953125</v>
      </c>
      <c r="J194">
        <v>7.4847521367246674</v>
      </c>
      <c r="K194">
        <v>831.71609933035711</v>
      </c>
      <c r="U194">
        <v>2911.00634765625</v>
      </c>
      <c r="V194">
        <v>415.85804966517861</v>
      </c>
    </row>
    <row r="195" spans="1:26" x14ac:dyDescent="0.35">
      <c r="A195" s="23">
        <v>66</v>
      </c>
      <c r="B195">
        <v>63</v>
      </c>
      <c r="C195">
        <v>64</v>
      </c>
      <c r="D195" t="s">
        <v>139</v>
      </c>
      <c r="E195" t="s">
        <v>399</v>
      </c>
      <c r="G195" t="s">
        <v>102</v>
      </c>
      <c r="H195">
        <v>122565.0546875</v>
      </c>
      <c r="I195">
        <v>30135.77734375</v>
      </c>
      <c r="J195">
        <v>24.587577120237231</v>
      </c>
      <c r="K195">
        <v>4305.1110491071431</v>
      </c>
      <c r="U195">
        <v>15067.888671875</v>
      </c>
      <c r="V195">
        <v>2152.555524553572</v>
      </c>
    </row>
    <row r="196" spans="1:26" x14ac:dyDescent="0.35">
      <c r="A196" s="23">
        <v>165</v>
      </c>
      <c r="B196">
        <v>160</v>
      </c>
      <c r="C196">
        <v>161</v>
      </c>
      <c r="D196" t="s">
        <v>182</v>
      </c>
      <c r="E196" t="s">
        <v>399</v>
      </c>
      <c r="G196" t="s">
        <v>113</v>
      </c>
      <c r="H196">
        <v>581907</v>
      </c>
      <c r="I196">
        <v>143068.703125</v>
      </c>
      <c r="J196">
        <v>24.586180115551109</v>
      </c>
      <c r="K196">
        <v>20438.38616071429</v>
      </c>
      <c r="L196" t="s">
        <v>182</v>
      </c>
      <c r="M196">
        <v>230</v>
      </c>
      <c r="O196" t="s">
        <v>26</v>
      </c>
      <c r="P196">
        <v>200</v>
      </c>
      <c r="Q196">
        <v>0</v>
      </c>
      <c r="R196">
        <v>0</v>
      </c>
      <c r="S196">
        <v>200</v>
      </c>
      <c r="T196">
        <v>1400</v>
      </c>
      <c r="U196">
        <v>71534.3515625</v>
      </c>
      <c r="V196">
        <v>10219.193080357139</v>
      </c>
      <c r="W196">
        <v>70134.3515625</v>
      </c>
      <c r="X196">
        <v>10019.193080357139</v>
      </c>
      <c r="Y196">
        <v>141668.703125</v>
      </c>
      <c r="Z196">
        <v>20238.38616071429</v>
      </c>
    </row>
    <row r="197" spans="1:26" x14ac:dyDescent="0.35">
      <c r="A197" s="23">
        <v>232</v>
      </c>
      <c r="B197">
        <v>225</v>
      </c>
      <c r="C197">
        <v>226</v>
      </c>
      <c r="D197" t="s">
        <v>58</v>
      </c>
      <c r="E197" t="s">
        <v>399</v>
      </c>
      <c r="G197" t="s">
        <v>53</v>
      </c>
      <c r="H197">
        <v>53730.96875</v>
      </c>
      <c r="I197">
        <v>9866.427734375</v>
      </c>
      <c r="J197">
        <v>18.362646279991001</v>
      </c>
      <c r="K197">
        <v>1409.489676339286</v>
      </c>
      <c r="L197" t="s">
        <v>58</v>
      </c>
      <c r="M197">
        <v>500</v>
      </c>
      <c r="O197" t="s">
        <v>26</v>
      </c>
      <c r="P197">
        <v>900</v>
      </c>
      <c r="Q197">
        <v>0</v>
      </c>
      <c r="R197">
        <v>500</v>
      </c>
      <c r="S197">
        <v>400</v>
      </c>
      <c r="T197">
        <v>6300</v>
      </c>
      <c r="U197">
        <v>4933.2138671875</v>
      </c>
      <c r="V197">
        <v>704.74483816964289</v>
      </c>
      <c r="W197">
        <v>-1366.7861328125</v>
      </c>
      <c r="X197">
        <v>-195.25516183035711</v>
      </c>
      <c r="Y197">
        <v>3566.427734375</v>
      </c>
      <c r="Z197">
        <v>509.48967633928572</v>
      </c>
    </row>
    <row r="198" spans="1:26" x14ac:dyDescent="0.35">
      <c r="A198" s="23">
        <v>233</v>
      </c>
      <c r="B198">
        <v>225</v>
      </c>
      <c r="C198">
        <v>226</v>
      </c>
      <c r="D198" t="s">
        <v>58</v>
      </c>
      <c r="E198" t="s">
        <v>399</v>
      </c>
      <c r="G198" t="s">
        <v>53</v>
      </c>
      <c r="H198">
        <v>53730.96875</v>
      </c>
      <c r="I198">
        <v>9866.427734375</v>
      </c>
      <c r="J198">
        <v>18.362646279991001</v>
      </c>
      <c r="K198">
        <v>1409.489676339286</v>
      </c>
      <c r="L198" t="s">
        <v>58</v>
      </c>
      <c r="M198">
        <v>230</v>
      </c>
      <c r="O198" t="s">
        <v>26</v>
      </c>
      <c r="P198">
        <v>2004</v>
      </c>
      <c r="Q198">
        <v>932</v>
      </c>
      <c r="R198">
        <v>463</v>
      </c>
      <c r="S198">
        <v>609</v>
      </c>
      <c r="T198">
        <v>14028</v>
      </c>
      <c r="U198">
        <v>4933.2138671875</v>
      </c>
      <c r="V198">
        <v>704.74483816964289</v>
      </c>
      <c r="W198">
        <v>-9094.7861328125</v>
      </c>
      <c r="X198">
        <v>-1299.2551618303571</v>
      </c>
      <c r="Y198">
        <v>-4161.572265625</v>
      </c>
      <c r="Z198">
        <v>-594.51032366071433</v>
      </c>
    </row>
    <row r="199" spans="1:26" x14ac:dyDescent="0.35">
      <c r="A199" s="23">
        <v>218</v>
      </c>
      <c r="B199">
        <v>213</v>
      </c>
      <c r="C199">
        <v>214</v>
      </c>
      <c r="D199" t="s">
        <v>71</v>
      </c>
      <c r="E199" t="s">
        <v>399</v>
      </c>
      <c r="F199">
        <v>66</v>
      </c>
      <c r="G199" t="s">
        <v>46</v>
      </c>
      <c r="H199">
        <v>7450.443359375</v>
      </c>
      <c r="I199">
        <v>2907.85302734375</v>
      </c>
      <c r="J199">
        <v>39.029261576557808</v>
      </c>
      <c r="K199">
        <v>415.40757533482139</v>
      </c>
      <c r="U199">
        <v>1453.926513671875</v>
      </c>
      <c r="V199">
        <v>207.70378766741069</v>
      </c>
    </row>
    <row r="200" spans="1:26" x14ac:dyDescent="0.35">
      <c r="A200" s="23">
        <v>27</v>
      </c>
      <c r="B200">
        <v>27</v>
      </c>
      <c r="C200">
        <v>28</v>
      </c>
      <c r="D200" t="s">
        <v>193</v>
      </c>
      <c r="E200" t="s">
        <v>398</v>
      </c>
      <c r="F200">
        <v>115</v>
      </c>
      <c r="G200" t="s">
        <v>111</v>
      </c>
      <c r="H200">
        <v>560995.6875</v>
      </c>
      <c r="I200">
        <v>115963.65625</v>
      </c>
      <c r="J200">
        <v>20.671042368752609</v>
      </c>
      <c r="K200">
        <v>16566.236607142859</v>
      </c>
      <c r="U200">
        <v>57981.828125</v>
      </c>
      <c r="V200">
        <v>8283.1183035714294</v>
      </c>
    </row>
    <row r="201" spans="1:26" x14ac:dyDescent="0.35">
      <c r="A201" s="23">
        <v>211</v>
      </c>
      <c r="B201">
        <v>206</v>
      </c>
      <c r="C201">
        <v>207</v>
      </c>
      <c r="D201" t="s">
        <v>146</v>
      </c>
      <c r="E201" t="s">
        <v>398</v>
      </c>
      <c r="F201">
        <v>230</v>
      </c>
      <c r="G201" t="s">
        <v>111</v>
      </c>
      <c r="H201">
        <v>588411.75</v>
      </c>
      <c r="I201">
        <v>94999.78125</v>
      </c>
      <c r="J201">
        <v>16.145119680223921</v>
      </c>
      <c r="K201">
        <v>13571.397321428571</v>
      </c>
      <c r="U201">
        <v>47499.890625</v>
      </c>
      <c r="V201">
        <v>6785.6986607142853</v>
      </c>
    </row>
    <row r="202" spans="1:26" x14ac:dyDescent="0.35">
      <c r="A202" s="23">
        <v>184</v>
      </c>
      <c r="B202">
        <v>179</v>
      </c>
      <c r="C202">
        <v>180</v>
      </c>
      <c r="D202" t="s">
        <v>279</v>
      </c>
      <c r="E202" t="s">
        <v>401</v>
      </c>
      <c r="F202">
        <v>60</v>
      </c>
      <c r="G202" t="s">
        <v>216</v>
      </c>
      <c r="H202">
        <v>383093.375</v>
      </c>
      <c r="I202">
        <v>79347.6015625</v>
      </c>
      <c r="J202">
        <v>20.712339795095652</v>
      </c>
      <c r="K202">
        <v>11335.37165178571</v>
      </c>
      <c r="U202">
        <v>39673.80078125</v>
      </c>
      <c r="V202">
        <v>5667.6858258928569</v>
      </c>
    </row>
    <row r="203" spans="1:26" x14ac:dyDescent="0.35">
      <c r="A203" s="23">
        <v>51</v>
      </c>
      <c r="B203">
        <v>49</v>
      </c>
      <c r="C203">
        <v>50</v>
      </c>
      <c r="D203" t="s">
        <v>152</v>
      </c>
      <c r="E203" t="s">
        <v>398</v>
      </c>
      <c r="F203">
        <v>115</v>
      </c>
      <c r="G203" t="s">
        <v>111</v>
      </c>
      <c r="H203">
        <v>583811.1875</v>
      </c>
      <c r="I203">
        <v>79385.7109375</v>
      </c>
      <c r="J203">
        <v>13.597839958745221</v>
      </c>
      <c r="K203">
        <v>11340.81584821429</v>
      </c>
      <c r="L203" t="s">
        <v>152</v>
      </c>
      <c r="M203">
        <v>115</v>
      </c>
      <c r="O203" t="s">
        <v>26</v>
      </c>
      <c r="P203">
        <v>56</v>
      </c>
      <c r="Q203">
        <v>0</v>
      </c>
      <c r="R203">
        <v>0</v>
      </c>
      <c r="S203">
        <v>56</v>
      </c>
      <c r="T203">
        <v>392</v>
      </c>
      <c r="U203">
        <v>39692.85546875</v>
      </c>
      <c r="V203">
        <v>5670.4079241071431</v>
      </c>
      <c r="W203">
        <v>39300.85546875</v>
      </c>
      <c r="X203">
        <v>5614.4079241071431</v>
      </c>
      <c r="Y203">
        <v>78993.7109375</v>
      </c>
      <c r="Z203">
        <v>11284.81584821429</v>
      </c>
    </row>
    <row r="204" spans="1:26" x14ac:dyDescent="0.35">
      <c r="A204" s="23">
        <v>89</v>
      </c>
      <c r="B204">
        <v>86</v>
      </c>
      <c r="C204">
        <v>87</v>
      </c>
      <c r="D204" t="s">
        <v>92</v>
      </c>
      <c r="E204" t="s">
        <v>399</v>
      </c>
      <c r="G204" t="s">
        <v>46</v>
      </c>
      <c r="H204">
        <v>40350.00390625</v>
      </c>
      <c r="I204">
        <v>4043.3212890625</v>
      </c>
      <c r="J204">
        <v>10.020621803301021</v>
      </c>
      <c r="K204">
        <v>577.61732700892856</v>
      </c>
      <c r="U204">
        <v>2021.66064453125</v>
      </c>
      <c r="V204">
        <v>288.80866350446428</v>
      </c>
    </row>
    <row r="205" spans="1:26" x14ac:dyDescent="0.35">
      <c r="A205" s="23">
        <v>163</v>
      </c>
      <c r="B205">
        <v>158</v>
      </c>
      <c r="C205">
        <v>159</v>
      </c>
      <c r="D205" t="s">
        <v>263</v>
      </c>
      <c r="E205" t="s">
        <v>398</v>
      </c>
      <c r="F205">
        <v>230</v>
      </c>
      <c r="G205" t="s">
        <v>216</v>
      </c>
      <c r="H205">
        <v>471705.84375</v>
      </c>
      <c r="I205">
        <v>60700.94921875</v>
      </c>
      <c r="J205">
        <v>12.868390337542859</v>
      </c>
      <c r="K205">
        <v>8671.5641741071431</v>
      </c>
      <c r="L205" t="s">
        <v>263</v>
      </c>
      <c r="M205">
        <v>230</v>
      </c>
      <c r="O205" t="s">
        <v>26</v>
      </c>
      <c r="P205">
        <v>41.354599999999998</v>
      </c>
      <c r="Q205">
        <v>0</v>
      </c>
      <c r="R205">
        <v>0</v>
      </c>
      <c r="S205">
        <v>41.354599999999998</v>
      </c>
      <c r="T205">
        <v>289.48219999999998</v>
      </c>
      <c r="U205">
        <v>30350.474609375</v>
      </c>
      <c r="V205">
        <v>4335.7820870535716</v>
      </c>
      <c r="W205">
        <v>30060.992409375001</v>
      </c>
      <c r="X205">
        <v>4294.4274870535719</v>
      </c>
      <c r="Y205">
        <v>60411.467018750001</v>
      </c>
      <c r="Z205">
        <v>8630.2095741071425</v>
      </c>
    </row>
    <row r="206" spans="1:26" x14ac:dyDescent="0.35">
      <c r="A206" s="23">
        <v>141</v>
      </c>
      <c r="B206">
        <v>136</v>
      </c>
      <c r="C206">
        <v>137</v>
      </c>
      <c r="D206" t="s">
        <v>226</v>
      </c>
      <c r="E206" t="s">
        <v>398</v>
      </c>
      <c r="G206" t="s">
        <v>216</v>
      </c>
      <c r="H206">
        <v>521371.71875</v>
      </c>
      <c r="I206">
        <v>67834.7578125</v>
      </c>
      <c r="J206">
        <v>13.01082421101307</v>
      </c>
      <c r="K206">
        <v>9690.6796875</v>
      </c>
      <c r="U206">
        <v>33917.37890625</v>
      </c>
      <c r="V206">
        <v>4845.33984375</v>
      </c>
    </row>
    <row r="207" spans="1:26" x14ac:dyDescent="0.35">
      <c r="A207" s="23">
        <v>161</v>
      </c>
      <c r="B207">
        <v>156</v>
      </c>
      <c r="C207">
        <v>157</v>
      </c>
      <c r="D207" t="s">
        <v>227</v>
      </c>
      <c r="E207" t="s">
        <v>398</v>
      </c>
      <c r="F207">
        <v>115</v>
      </c>
      <c r="G207" t="s">
        <v>111</v>
      </c>
      <c r="H207">
        <v>565928.6875</v>
      </c>
      <c r="I207">
        <v>86761.5546875</v>
      </c>
      <c r="J207">
        <v>15.330828177445939</v>
      </c>
      <c r="K207">
        <v>12394.5078125</v>
      </c>
      <c r="U207">
        <v>43380.77734375</v>
      </c>
      <c r="V207">
        <v>6197.25390625</v>
      </c>
    </row>
    <row r="208" spans="1:26" x14ac:dyDescent="0.35">
      <c r="A208" s="23">
        <v>126</v>
      </c>
      <c r="B208">
        <v>122</v>
      </c>
      <c r="C208">
        <v>123</v>
      </c>
      <c r="D208" t="s">
        <v>109</v>
      </c>
      <c r="E208" t="s">
        <v>399</v>
      </c>
      <c r="F208">
        <v>115</v>
      </c>
      <c r="G208" t="s">
        <v>102</v>
      </c>
      <c r="H208">
        <v>303557.84375</v>
      </c>
      <c r="I208">
        <v>65365.93359375</v>
      </c>
      <c r="J208">
        <v>21.533271150648702</v>
      </c>
      <c r="K208">
        <v>9337.9905133928569</v>
      </c>
      <c r="L208" t="s">
        <v>109</v>
      </c>
      <c r="M208">
        <v>115</v>
      </c>
      <c r="O208" t="s">
        <v>26</v>
      </c>
      <c r="P208">
        <v>200</v>
      </c>
      <c r="Q208">
        <v>0</v>
      </c>
      <c r="R208">
        <v>150</v>
      </c>
      <c r="S208">
        <v>49.999999999999993</v>
      </c>
      <c r="T208">
        <v>1400</v>
      </c>
      <c r="U208">
        <v>32682.966796875</v>
      </c>
      <c r="V208">
        <v>4668.9952566964284</v>
      </c>
      <c r="W208">
        <v>31282.966796875</v>
      </c>
      <c r="X208">
        <v>4468.9952566964284</v>
      </c>
      <c r="Y208">
        <v>63965.93359375</v>
      </c>
      <c r="Z208">
        <v>9137.9905133928569</v>
      </c>
    </row>
    <row r="209" spans="1:26" x14ac:dyDescent="0.35">
      <c r="A209" s="23">
        <v>52</v>
      </c>
      <c r="B209">
        <v>50</v>
      </c>
      <c r="C209">
        <v>51</v>
      </c>
      <c r="D209" t="s">
        <v>141</v>
      </c>
      <c r="E209" t="s">
        <v>398</v>
      </c>
      <c r="F209">
        <v>115</v>
      </c>
      <c r="G209" t="s">
        <v>111</v>
      </c>
      <c r="H209">
        <v>593017.4375</v>
      </c>
      <c r="I209">
        <v>91432.796875</v>
      </c>
      <c r="J209">
        <v>15.418230745533521</v>
      </c>
      <c r="K209">
        <v>13061.828125</v>
      </c>
      <c r="U209">
        <v>45716.3984375</v>
      </c>
      <c r="V209">
        <v>6530.9140625</v>
      </c>
    </row>
    <row r="210" spans="1:26" x14ac:dyDescent="0.35">
      <c r="A210" s="23">
        <v>153</v>
      </c>
      <c r="B210">
        <v>148</v>
      </c>
      <c r="C210">
        <v>149</v>
      </c>
      <c r="D210" t="s">
        <v>283</v>
      </c>
      <c r="E210" t="s">
        <v>398</v>
      </c>
      <c r="F210">
        <v>500</v>
      </c>
      <c r="G210" t="s">
        <v>216</v>
      </c>
      <c r="H210">
        <v>450733.875</v>
      </c>
      <c r="I210">
        <v>40753.65625</v>
      </c>
      <c r="J210">
        <v>9.0416226759082612</v>
      </c>
      <c r="K210">
        <v>5821.9508928571431</v>
      </c>
      <c r="U210">
        <v>20376.828125</v>
      </c>
      <c r="V210">
        <v>2910.975446428572</v>
      </c>
    </row>
    <row r="211" spans="1:26" x14ac:dyDescent="0.35">
      <c r="A211" s="23">
        <v>12</v>
      </c>
      <c r="B211">
        <v>12</v>
      </c>
      <c r="C211">
        <v>13</v>
      </c>
      <c r="D211" t="s">
        <v>89</v>
      </c>
      <c r="E211" t="s">
        <v>399</v>
      </c>
      <c r="G211" t="s">
        <v>53</v>
      </c>
      <c r="H211">
        <v>148755.984375</v>
      </c>
      <c r="I211">
        <v>12568.33203125</v>
      </c>
      <c r="J211">
        <v>8.4489589336899584</v>
      </c>
      <c r="K211">
        <v>1795.476004464286</v>
      </c>
      <c r="U211">
        <v>6284.166015625</v>
      </c>
      <c r="V211">
        <v>897.73800223214289</v>
      </c>
    </row>
    <row r="212" spans="1:26" x14ac:dyDescent="0.35">
      <c r="A212" s="23">
        <v>146</v>
      </c>
      <c r="B212">
        <v>141</v>
      </c>
      <c r="C212">
        <v>142</v>
      </c>
      <c r="D212" t="s">
        <v>131</v>
      </c>
      <c r="E212" t="s">
        <v>398</v>
      </c>
      <c r="F212">
        <v>115</v>
      </c>
      <c r="G212" t="s">
        <v>111</v>
      </c>
      <c r="H212">
        <v>312745.6875</v>
      </c>
      <c r="I212">
        <v>73240.171875</v>
      </c>
      <c r="J212">
        <v>23.418443419783369</v>
      </c>
      <c r="K212">
        <v>10462.881696428571</v>
      </c>
      <c r="U212">
        <v>36620.0859375</v>
      </c>
      <c r="V212">
        <v>5231.4408482142853</v>
      </c>
    </row>
    <row r="213" spans="1:26" x14ac:dyDescent="0.35">
      <c r="A213" s="23">
        <v>136</v>
      </c>
      <c r="B213">
        <v>132</v>
      </c>
      <c r="C213">
        <v>133</v>
      </c>
      <c r="D213" t="s">
        <v>43</v>
      </c>
      <c r="E213" t="s">
        <v>400</v>
      </c>
      <c r="F213">
        <v>230</v>
      </c>
      <c r="G213" t="s">
        <v>22</v>
      </c>
      <c r="H213">
        <v>100301.7890625</v>
      </c>
      <c r="I213">
        <v>28000.123046875</v>
      </c>
      <c r="J213">
        <v>27.915875986446839</v>
      </c>
      <c r="K213">
        <v>4000.017578125</v>
      </c>
      <c r="U213">
        <v>14000.0615234375</v>
      </c>
      <c r="V213">
        <v>2000.0087890625</v>
      </c>
    </row>
    <row r="214" spans="1:26" x14ac:dyDescent="0.35">
      <c r="A214" s="23">
        <v>205</v>
      </c>
      <c r="B214">
        <v>200</v>
      </c>
      <c r="C214">
        <v>201</v>
      </c>
      <c r="D214" t="s">
        <v>45</v>
      </c>
      <c r="E214" t="s">
        <v>399</v>
      </c>
      <c r="F214">
        <v>230</v>
      </c>
      <c r="G214" t="s">
        <v>46</v>
      </c>
      <c r="H214">
        <v>55443.99609375</v>
      </c>
      <c r="I214">
        <v>5322.0751953125</v>
      </c>
      <c r="J214">
        <v>9.5990108402601937</v>
      </c>
      <c r="K214">
        <v>760.29645647321433</v>
      </c>
      <c r="U214">
        <v>2661.03759765625</v>
      </c>
      <c r="V214">
        <v>380.14822823660722</v>
      </c>
    </row>
    <row r="215" spans="1:26" x14ac:dyDescent="0.35">
      <c r="A215" s="23">
        <v>271</v>
      </c>
      <c r="B215">
        <v>262</v>
      </c>
      <c r="C215">
        <v>263</v>
      </c>
      <c r="D215" t="s">
        <v>171</v>
      </c>
      <c r="E215" t="s">
        <v>401</v>
      </c>
      <c r="F215">
        <v>161</v>
      </c>
      <c r="H215">
        <v>31680.205078125</v>
      </c>
      <c r="I215">
        <v>3138.444091796875</v>
      </c>
      <c r="J215">
        <v>9.9066407053152332</v>
      </c>
      <c r="K215">
        <v>448.34915597098222</v>
      </c>
      <c r="U215">
        <v>1569.222045898438</v>
      </c>
      <c r="V215">
        <v>224.17457798549111</v>
      </c>
    </row>
    <row r="216" spans="1:26" x14ac:dyDescent="0.35">
      <c r="A216" s="23">
        <v>28</v>
      </c>
      <c r="B216">
        <v>28</v>
      </c>
      <c r="C216">
        <v>29</v>
      </c>
      <c r="D216" t="s">
        <v>201</v>
      </c>
      <c r="E216" t="s">
        <v>398</v>
      </c>
      <c r="F216">
        <v>115</v>
      </c>
      <c r="G216" t="s">
        <v>111</v>
      </c>
      <c r="H216">
        <v>534999.625</v>
      </c>
      <c r="I216">
        <v>113703.09375</v>
      </c>
      <c r="J216">
        <v>21.252929616539451</v>
      </c>
      <c r="K216">
        <v>16243.299107142861</v>
      </c>
      <c r="U216">
        <v>56851.546875</v>
      </c>
      <c r="V216">
        <v>8121.6495535714284</v>
      </c>
    </row>
    <row r="217" spans="1:26" x14ac:dyDescent="0.35">
      <c r="A217" s="23">
        <v>172</v>
      </c>
      <c r="B217">
        <v>167</v>
      </c>
      <c r="C217">
        <v>168</v>
      </c>
      <c r="D217" t="s">
        <v>98</v>
      </c>
      <c r="E217" t="s">
        <v>399</v>
      </c>
      <c r="G217" t="s">
        <v>46</v>
      </c>
      <c r="H217">
        <v>176029.625</v>
      </c>
      <c r="I217">
        <v>55441.34375</v>
      </c>
      <c r="J217">
        <v>31.495462056457821</v>
      </c>
      <c r="K217">
        <v>7920.1919642857147</v>
      </c>
      <c r="L217" t="s">
        <v>98</v>
      </c>
      <c r="M217">
        <v>230</v>
      </c>
      <c r="O217" t="s">
        <v>26</v>
      </c>
      <c r="P217">
        <v>250</v>
      </c>
      <c r="Q217">
        <v>0</v>
      </c>
      <c r="R217">
        <v>0</v>
      </c>
      <c r="S217">
        <v>250</v>
      </c>
      <c r="T217">
        <v>1750</v>
      </c>
      <c r="U217">
        <v>27720.671875</v>
      </c>
      <c r="V217">
        <v>3960.0959821428569</v>
      </c>
      <c r="W217">
        <v>25970.671875</v>
      </c>
      <c r="X217">
        <v>3710.0959821428569</v>
      </c>
      <c r="Y217">
        <v>53691.34375</v>
      </c>
      <c r="Z217">
        <v>7670.1919642857147</v>
      </c>
    </row>
    <row r="218" spans="1:26" x14ac:dyDescent="0.35">
      <c r="A218" s="23">
        <v>107</v>
      </c>
      <c r="B218">
        <v>104</v>
      </c>
      <c r="C218">
        <v>105</v>
      </c>
      <c r="D218" t="s">
        <v>55</v>
      </c>
      <c r="E218" t="s">
        <v>399</v>
      </c>
      <c r="F218">
        <v>230</v>
      </c>
      <c r="G218" t="s">
        <v>46</v>
      </c>
      <c r="H218">
        <v>47199</v>
      </c>
      <c r="I218">
        <v>2798.635498046875</v>
      </c>
      <c r="J218">
        <v>5.9294381195509969</v>
      </c>
      <c r="K218">
        <v>399.80507114955361</v>
      </c>
      <c r="U218">
        <v>1399.317749023438</v>
      </c>
      <c r="V218">
        <v>199.90253557477681</v>
      </c>
    </row>
    <row r="219" spans="1:26" x14ac:dyDescent="0.35">
      <c r="A219" s="23">
        <v>90</v>
      </c>
      <c r="B219">
        <v>87</v>
      </c>
      <c r="C219">
        <v>88</v>
      </c>
      <c r="D219" t="s">
        <v>103</v>
      </c>
      <c r="E219" t="s">
        <v>399</v>
      </c>
      <c r="G219" t="s">
        <v>46</v>
      </c>
      <c r="H219">
        <v>200186.765625</v>
      </c>
      <c r="I219">
        <v>31029.771484375</v>
      </c>
      <c r="J219">
        <v>15.5004110224257</v>
      </c>
      <c r="K219">
        <v>4432.8244977678569</v>
      </c>
      <c r="U219">
        <v>15514.8857421875</v>
      </c>
      <c r="V219">
        <v>2216.412248883928</v>
      </c>
    </row>
    <row r="220" spans="1:26" x14ac:dyDescent="0.35">
      <c r="A220" s="23">
        <v>29</v>
      </c>
      <c r="B220">
        <v>29</v>
      </c>
      <c r="C220">
        <v>30</v>
      </c>
      <c r="D220" t="s">
        <v>185</v>
      </c>
      <c r="E220" t="s">
        <v>398</v>
      </c>
      <c r="F220">
        <v>115</v>
      </c>
      <c r="G220" t="s">
        <v>111</v>
      </c>
      <c r="H220">
        <v>678805.375</v>
      </c>
      <c r="I220">
        <v>207334.4375</v>
      </c>
      <c r="J220">
        <v>30.544018232030059</v>
      </c>
      <c r="K220">
        <v>29619.205357142859</v>
      </c>
      <c r="U220">
        <v>103667.21875</v>
      </c>
      <c r="V220">
        <v>14809.602678571429</v>
      </c>
    </row>
    <row r="221" spans="1:26" x14ac:dyDescent="0.35">
      <c r="A221" s="23">
        <v>150</v>
      </c>
      <c r="B221">
        <v>145</v>
      </c>
      <c r="C221">
        <v>146</v>
      </c>
      <c r="D221" t="s">
        <v>220</v>
      </c>
      <c r="E221" t="s">
        <v>402</v>
      </c>
      <c r="F221">
        <v>115</v>
      </c>
      <c r="G221" t="s">
        <v>216</v>
      </c>
      <c r="H221">
        <v>135902.890625</v>
      </c>
      <c r="I221">
        <v>7953.29248046875</v>
      </c>
      <c r="J221">
        <v>5.8521878702451264</v>
      </c>
      <c r="K221">
        <v>1136.184640066964</v>
      </c>
      <c r="U221">
        <v>3976.646240234375</v>
      </c>
      <c r="V221">
        <v>568.09232003348211</v>
      </c>
    </row>
    <row r="222" spans="1:26" x14ac:dyDescent="0.35">
      <c r="A222" s="23">
        <v>53</v>
      </c>
      <c r="B222">
        <v>51</v>
      </c>
      <c r="C222">
        <v>52</v>
      </c>
      <c r="D222" t="s">
        <v>159</v>
      </c>
      <c r="E222" t="s">
        <v>398</v>
      </c>
      <c r="F222">
        <v>115</v>
      </c>
      <c r="G222" t="s">
        <v>111</v>
      </c>
      <c r="H222">
        <v>582166.5</v>
      </c>
      <c r="I222">
        <v>90605.734375</v>
      </c>
      <c r="J222">
        <v>15.56354314014977</v>
      </c>
      <c r="K222">
        <v>12943.67633928571</v>
      </c>
      <c r="U222">
        <v>45302.8671875</v>
      </c>
      <c r="V222">
        <v>6471.8381696428569</v>
      </c>
    </row>
    <row r="223" spans="1:26" x14ac:dyDescent="0.35">
      <c r="A223" s="23">
        <v>108</v>
      </c>
      <c r="B223">
        <v>105</v>
      </c>
      <c r="C223">
        <v>106</v>
      </c>
      <c r="D223" t="s">
        <v>69</v>
      </c>
      <c r="E223" t="s">
        <v>399</v>
      </c>
      <c r="F223">
        <v>500</v>
      </c>
      <c r="G223" t="s">
        <v>46</v>
      </c>
      <c r="H223">
        <v>40571.2578125</v>
      </c>
      <c r="I223">
        <v>6267.73486328125</v>
      </c>
      <c r="J223">
        <v>15.44870728989369</v>
      </c>
      <c r="K223">
        <v>895.39069475446433</v>
      </c>
      <c r="U223">
        <v>3133.867431640625</v>
      </c>
      <c r="V223">
        <v>447.69534737723222</v>
      </c>
    </row>
    <row r="224" spans="1:26" x14ac:dyDescent="0.35">
      <c r="A224" s="23">
        <v>54</v>
      </c>
      <c r="B224">
        <v>52</v>
      </c>
      <c r="C224">
        <v>53</v>
      </c>
      <c r="D224" t="s">
        <v>155</v>
      </c>
      <c r="E224" t="s">
        <v>398</v>
      </c>
      <c r="F224">
        <v>115</v>
      </c>
      <c r="G224" t="s">
        <v>111</v>
      </c>
      <c r="H224">
        <v>577754.75</v>
      </c>
      <c r="I224">
        <v>81377.8125</v>
      </c>
      <c r="J224">
        <v>14.08518277002482</v>
      </c>
      <c r="K224">
        <v>11625.40178571429</v>
      </c>
      <c r="U224">
        <v>40688.90625</v>
      </c>
      <c r="V224">
        <v>5812.7008928571431</v>
      </c>
    </row>
    <row r="225" spans="1:26" x14ac:dyDescent="0.35">
      <c r="A225" s="23">
        <v>237</v>
      </c>
      <c r="B225">
        <v>229</v>
      </c>
      <c r="C225">
        <v>230</v>
      </c>
      <c r="D225" t="s">
        <v>244</v>
      </c>
      <c r="E225" t="s">
        <v>398</v>
      </c>
      <c r="F225">
        <v>230</v>
      </c>
      <c r="G225" t="s">
        <v>216</v>
      </c>
      <c r="H225">
        <v>371684</v>
      </c>
      <c r="I225">
        <v>50960.32421875</v>
      </c>
      <c r="J225">
        <v>13.71065857522788</v>
      </c>
      <c r="K225">
        <v>7280.0463169642853</v>
      </c>
      <c r="U225">
        <v>25480.162109375</v>
      </c>
      <c r="V225">
        <v>3640.0231584821431</v>
      </c>
    </row>
    <row r="226" spans="1:26" x14ac:dyDescent="0.35">
      <c r="A226" s="23">
        <v>183</v>
      </c>
      <c r="B226">
        <v>178</v>
      </c>
      <c r="C226">
        <v>179</v>
      </c>
      <c r="D226" t="s">
        <v>28</v>
      </c>
      <c r="E226" t="s">
        <v>400</v>
      </c>
      <c r="F226">
        <v>230</v>
      </c>
      <c r="G226" t="s">
        <v>22</v>
      </c>
      <c r="H226">
        <v>25675.82421875</v>
      </c>
      <c r="I226">
        <v>2077.580810546875</v>
      </c>
      <c r="J226">
        <v>8.0915837125481769</v>
      </c>
      <c r="K226">
        <v>296.79725864955361</v>
      </c>
      <c r="U226">
        <v>1038.790405273438</v>
      </c>
      <c r="V226">
        <v>148.39862932477681</v>
      </c>
    </row>
    <row r="227" spans="1:26" x14ac:dyDescent="0.35">
      <c r="A227" s="23">
        <v>148</v>
      </c>
      <c r="B227">
        <v>143</v>
      </c>
      <c r="C227">
        <v>144</v>
      </c>
      <c r="D227" t="s">
        <v>118</v>
      </c>
      <c r="E227" t="s">
        <v>398</v>
      </c>
      <c r="F227">
        <v>115</v>
      </c>
      <c r="G227" t="s">
        <v>111</v>
      </c>
      <c r="H227">
        <v>407532.53125</v>
      </c>
      <c r="I227">
        <v>87349.8359375</v>
      </c>
      <c r="J227">
        <v>21.433831470969231</v>
      </c>
      <c r="K227">
        <v>12478.547991071429</v>
      </c>
      <c r="U227">
        <v>43674.91796875</v>
      </c>
      <c r="V227">
        <v>6239.2739955357147</v>
      </c>
    </row>
    <row r="228" spans="1:26" x14ac:dyDescent="0.35">
      <c r="A228" s="23">
        <v>262</v>
      </c>
      <c r="B228">
        <v>253</v>
      </c>
      <c r="C228">
        <v>254</v>
      </c>
      <c r="D228" t="s">
        <v>167</v>
      </c>
    </row>
    <row r="229" spans="1:26" x14ac:dyDescent="0.35">
      <c r="A229" s="23">
        <v>55</v>
      </c>
      <c r="B229">
        <v>53</v>
      </c>
      <c r="C229">
        <v>54</v>
      </c>
      <c r="D229" t="s">
        <v>164</v>
      </c>
      <c r="E229" t="s">
        <v>398</v>
      </c>
      <c r="F229">
        <v>115</v>
      </c>
      <c r="G229" t="s">
        <v>111</v>
      </c>
      <c r="H229">
        <v>611959.5</v>
      </c>
      <c r="I229">
        <v>139752.765625</v>
      </c>
      <c r="J229">
        <v>22.83693048722996</v>
      </c>
      <c r="K229">
        <v>19964.680803571431</v>
      </c>
      <c r="U229">
        <v>69876.3828125</v>
      </c>
      <c r="V229">
        <v>9982.3404017857138</v>
      </c>
    </row>
    <row r="230" spans="1:26" x14ac:dyDescent="0.35">
      <c r="A230" s="23">
        <v>241</v>
      </c>
      <c r="B230">
        <v>232</v>
      </c>
      <c r="C230">
        <v>233</v>
      </c>
      <c r="D230" t="s">
        <v>408</v>
      </c>
      <c r="E230" t="s">
        <v>403</v>
      </c>
      <c r="F230">
        <v>230</v>
      </c>
      <c r="G230" t="s">
        <v>25</v>
      </c>
      <c r="H230">
        <v>317896.34375</v>
      </c>
      <c r="I230">
        <v>75703.1328125</v>
      </c>
      <c r="J230">
        <v>23.813779019753191</v>
      </c>
      <c r="K230">
        <v>10814.733258928571</v>
      </c>
      <c r="U230">
        <v>37851.56640625</v>
      </c>
      <c r="V230">
        <v>5407.3666294642853</v>
      </c>
    </row>
    <row r="231" spans="1:26" x14ac:dyDescent="0.35">
      <c r="A231" s="23">
        <v>166</v>
      </c>
      <c r="B231">
        <v>161</v>
      </c>
      <c r="C231">
        <v>162</v>
      </c>
      <c r="D231" t="s">
        <v>173</v>
      </c>
      <c r="E231" t="s">
        <v>399</v>
      </c>
      <c r="G231" t="s">
        <v>113</v>
      </c>
      <c r="H231">
        <v>460872.78125</v>
      </c>
      <c r="I231">
        <v>109904.46875</v>
      </c>
      <c r="J231">
        <v>23.847029640568518</v>
      </c>
      <c r="K231">
        <v>15700.638392857139</v>
      </c>
      <c r="L231" t="s">
        <v>173</v>
      </c>
      <c r="M231">
        <v>230</v>
      </c>
      <c r="O231" t="s">
        <v>26</v>
      </c>
      <c r="P231">
        <v>200</v>
      </c>
      <c r="Q231">
        <v>0</v>
      </c>
      <c r="R231">
        <v>0</v>
      </c>
      <c r="S231">
        <v>200</v>
      </c>
      <c r="T231">
        <v>1400</v>
      </c>
      <c r="U231">
        <v>54952.234375</v>
      </c>
      <c r="V231">
        <v>7850.3191964285716</v>
      </c>
      <c r="W231">
        <v>53552.234375</v>
      </c>
      <c r="X231">
        <v>7650.3191964285716</v>
      </c>
      <c r="Y231">
        <v>108504.46875</v>
      </c>
      <c r="Z231">
        <v>15500.638392857139</v>
      </c>
    </row>
    <row r="232" spans="1:26" x14ac:dyDescent="0.35">
      <c r="A232" s="23">
        <v>143</v>
      </c>
      <c r="B232">
        <v>138</v>
      </c>
      <c r="C232">
        <v>139</v>
      </c>
      <c r="D232" t="s">
        <v>237</v>
      </c>
      <c r="E232" t="s">
        <v>398</v>
      </c>
      <c r="F232">
        <v>230</v>
      </c>
      <c r="G232" t="s">
        <v>216</v>
      </c>
      <c r="H232">
        <v>537078.3125</v>
      </c>
      <c r="I232">
        <v>67203.765625</v>
      </c>
      <c r="J232">
        <v>12.512842924559539</v>
      </c>
      <c r="K232">
        <v>9600.5379464285706</v>
      </c>
      <c r="U232">
        <v>33601.8828125</v>
      </c>
      <c r="V232">
        <v>4800.2689732142853</v>
      </c>
    </row>
    <row r="233" spans="1:26" x14ac:dyDescent="0.35">
      <c r="A233" s="23">
        <v>56</v>
      </c>
      <c r="B233">
        <v>54</v>
      </c>
      <c r="C233">
        <v>55</v>
      </c>
      <c r="D233" t="s">
        <v>135</v>
      </c>
      <c r="E233" t="s">
        <v>398</v>
      </c>
      <c r="F233">
        <v>230</v>
      </c>
      <c r="G233" t="s">
        <v>111</v>
      </c>
      <c r="H233">
        <v>588185.25</v>
      </c>
      <c r="I233">
        <v>88035.59375</v>
      </c>
      <c r="J233">
        <v>14.96732428261334</v>
      </c>
      <c r="K233">
        <v>12576.513392857139</v>
      </c>
      <c r="U233">
        <v>44017.796875</v>
      </c>
      <c r="V233">
        <v>6288.2566964285716</v>
      </c>
    </row>
    <row r="234" spans="1:26" x14ac:dyDescent="0.35">
      <c r="A234" s="23">
        <v>113</v>
      </c>
      <c r="B234">
        <v>110</v>
      </c>
      <c r="C234">
        <v>111</v>
      </c>
      <c r="D234" t="s">
        <v>270</v>
      </c>
      <c r="E234" t="s">
        <v>398</v>
      </c>
      <c r="G234" t="s">
        <v>216</v>
      </c>
      <c r="H234">
        <v>301721.34375</v>
      </c>
      <c r="I234">
        <v>47342.3515625</v>
      </c>
      <c r="J234">
        <v>15.69075325401138</v>
      </c>
      <c r="K234">
        <v>6763.1930803571431</v>
      </c>
      <c r="U234">
        <v>23671.17578125</v>
      </c>
      <c r="V234">
        <v>3381.596540178572</v>
      </c>
    </row>
    <row r="235" spans="1:26" x14ac:dyDescent="0.35">
      <c r="A235" s="23">
        <v>229</v>
      </c>
      <c r="B235">
        <v>223</v>
      </c>
      <c r="C235">
        <v>224</v>
      </c>
      <c r="D235" t="s">
        <v>34</v>
      </c>
      <c r="E235" t="s">
        <v>400</v>
      </c>
      <c r="F235">
        <v>500</v>
      </c>
      <c r="G235" t="s">
        <v>22</v>
      </c>
      <c r="H235">
        <v>229137.375</v>
      </c>
      <c r="I235">
        <v>20702.33984375</v>
      </c>
      <c r="J235">
        <v>9.0349031203442909</v>
      </c>
      <c r="K235">
        <v>2957.4771205357142</v>
      </c>
      <c r="U235">
        <v>10351.169921875</v>
      </c>
      <c r="V235">
        <v>1478.7385602678571</v>
      </c>
    </row>
    <row r="236" spans="1:26" x14ac:dyDescent="0.35">
      <c r="A236" s="23">
        <v>67</v>
      </c>
      <c r="B236">
        <v>64</v>
      </c>
      <c r="C236">
        <v>65</v>
      </c>
      <c r="D236" t="s">
        <v>153</v>
      </c>
      <c r="E236" t="s">
        <v>399</v>
      </c>
      <c r="G236" t="s">
        <v>111</v>
      </c>
      <c r="H236">
        <v>561707.6875</v>
      </c>
      <c r="I236">
        <v>80935.375</v>
      </c>
      <c r="J236">
        <v>14.40880671585966</v>
      </c>
      <c r="K236">
        <v>11562.196428571429</v>
      </c>
      <c r="U236">
        <v>40467.6875</v>
      </c>
      <c r="V236">
        <v>5781.0982142857147</v>
      </c>
    </row>
    <row r="237" spans="1:26" x14ac:dyDescent="0.35">
      <c r="A237" s="23">
        <v>2</v>
      </c>
      <c r="B237">
        <v>2</v>
      </c>
      <c r="C237">
        <v>3</v>
      </c>
      <c r="D237" t="s">
        <v>413</v>
      </c>
      <c r="E237" t="s">
        <v>400</v>
      </c>
      <c r="F237">
        <v>230</v>
      </c>
      <c r="G237" t="s">
        <v>22</v>
      </c>
      <c r="H237">
        <v>122257.546875</v>
      </c>
      <c r="I237">
        <v>14657.361328125</v>
      </c>
      <c r="J237">
        <v>11.98892150446234</v>
      </c>
      <c r="K237">
        <v>2093.9087611607142</v>
      </c>
      <c r="U237">
        <v>7328.6806640625</v>
      </c>
      <c r="V237">
        <v>1046.9543805803571</v>
      </c>
    </row>
    <row r="238" spans="1:26" x14ac:dyDescent="0.35">
      <c r="A238" s="23">
        <v>213</v>
      </c>
      <c r="B238">
        <v>208</v>
      </c>
      <c r="C238">
        <v>209</v>
      </c>
      <c r="D238" t="s">
        <v>99</v>
      </c>
      <c r="E238" t="s">
        <v>399</v>
      </c>
      <c r="G238" t="s">
        <v>46</v>
      </c>
      <c r="H238">
        <v>167589.21875</v>
      </c>
      <c r="I238">
        <v>27349.9453125</v>
      </c>
      <c r="J238">
        <v>16.319632919405802</v>
      </c>
      <c r="K238">
        <v>3907.1350446428569</v>
      </c>
      <c r="U238">
        <v>13674.97265625</v>
      </c>
      <c r="V238">
        <v>1953.5675223214289</v>
      </c>
    </row>
    <row r="239" spans="1:26" x14ac:dyDescent="0.35">
      <c r="A239" s="23">
        <v>4</v>
      </c>
      <c r="B239">
        <v>4</v>
      </c>
      <c r="C239">
        <v>5</v>
      </c>
      <c r="D239" t="s">
        <v>276</v>
      </c>
      <c r="E239" t="s">
        <v>398</v>
      </c>
      <c r="F239">
        <v>500</v>
      </c>
      <c r="G239" t="s">
        <v>216</v>
      </c>
      <c r="H239">
        <v>452040.375</v>
      </c>
      <c r="I239">
        <v>33670.80859375</v>
      </c>
      <c r="J239">
        <v>7.4486285862739594</v>
      </c>
      <c r="K239">
        <v>4810.1155133928569</v>
      </c>
      <c r="U239">
        <v>16835.404296875</v>
      </c>
      <c r="V239">
        <v>2405.057756696428</v>
      </c>
    </row>
    <row r="240" spans="1:26" x14ac:dyDescent="0.35">
      <c r="A240" s="23">
        <v>57</v>
      </c>
      <c r="B240">
        <v>55</v>
      </c>
      <c r="C240">
        <v>56</v>
      </c>
      <c r="D240" t="s">
        <v>125</v>
      </c>
      <c r="E240" t="s">
        <v>401</v>
      </c>
      <c r="F240">
        <v>115</v>
      </c>
      <c r="G240" t="s">
        <v>111</v>
      </c>
      <c r="H240">
        <v>329133.1875</v>
      </c>
      <c r="I240">
        <v>49579.72265625</v>
      </c>
      <c r="J240">
        <v>15.063726339128291</v>
      </c>
      <c r="K240">
        <v>7082.8175223214284</v>
      </c>
      <c r="U240">
        <v>24789.861328125</v>
      </c>
      <c r="V240">
        <v>3541.4087611607142</v>
      </c>
    </row>
    <row r="241" spans="1:26" x14ac:dyDescent="0.35">
      <c r="A241" s="23">
        <v>137</v>
      </c>
      <c r="B241">
        <v>133</v>
      </c>
      <c r="C241">
        <v>134</v>
      </c>
      <c r="D241" t="s">
        <v>48</v>
      </c>
      <c r="E241" t="s">
        <v>400</v>
      </c>
      <c r="F241">
        <v>230</v>
      </c>
      <c r="G241" t="s">
        <v>46</v>
      </c>
      <c r="H241">
        <v>66684.0859375</v>
      </c>
      <c r="I241">
        <v>5968.21044921875</v>
      </c>
      <c r="J241">
        <v>8.9499771426911146</v>
      </c>
      <c r="K241">
        <v>852.60149274553567</v>
      </c>
      <c r="U241">
        <v>2984.105224609375</v>
      </c>
      <c r="V241">
        <v>426.30074637276778</v>
      </c>
    </row>
    <row r="242" spans="1:26" x14ac:dyDescent="0.35">
      <c r="A242" s="23">
        <v>58</v>
      </c>
      <c r="B242">
        <v>56</v>
      </c>
      <c r="C242">
        <v>57</v>
      </c>
      <c r="D242" t="s">
        <v>144</v>
      </c>
      <c r="E242" t="s">
        <v>398</v>
      </c>
      <c r="F242">
        <v>115</v>
      </c>
      <c r="G242" t="s">
        <v>111</v>
      </c>
      <c r="H242">
        <v>449857.03125</v>
      </c>
      <c r="I242">
        <v>65858.3046875</v>
      </c>
      <c r="J242">
        <v>14.63983001543893</v>
      </c>
      <c r="K242">
        <v>9408.3292410714294</v>
      </c>
      <c r="U242">
        <v>32929.15234375</v>
      </c>
      <c r="V242">
        <v>4704.1646205357147</v>
      </c>
    </row>
    <row r="243" spans="1:26" x14ac:dyDescent="0.35">
      <c r="A243" s="23">
        <v>147</v>
      </c>
      <c r="B243">
        <v>142</v>
      </c>
      <c r="C243">
        <v>143</v>
      </c>
      <c r="D243" t="s">
        <v>157</v>
      </c>
      <c r="E243" t="s">
        <v>398</v>
      </c>
      <c r="G243" t="s">
        <v>111</v>
      </c>
      <c r="H243">
        <v>509009.46875</v>
      </c>
      <c r="I243">
        <v>132809.796875</v>
      </c>
      <c r="J243">
        <v>26.09181263388826</v>
      </c>
      <c r="K243">
        <v>18972.828125</v>
      </c>
      <c r="U243">
        <v>66404.8984375</v>
      </c>
      <c r="V243">
        <v>9486.4140625</v>
      </c>
    </row>
    <row r="244" spans="1:26" x14ac:dyDescent="0.35">
      <c r="A244" s="23">
        <v>0</v>
      </c>
      <c r="B244">
        <v>0</v>
      </c>
      <c r="C244">
        <v>1</v>
      </c>
      <c r="D244" t="s">
        <v>224</v>
      </c>
      <c r="E244" t="s">
        <v>398</v>
      </c>
      <c r="F244">
        <v>500</v>
      </c>
      <c r="G244" t="s">
        <v>216</v>
      </c>
      <c r="H244">
        <v>441016.125</v>
      </c>
      <c r="I244">
        <v>9522.0712890625</v>
      </c>
      <c r="J244">
        <v>2.1591208913421251</v>
      </c>
      <c r="K244">
        <v>1360.2958984375</v>
      </c>
      <c r="L244" t="s">
        <v>224</v>
      </c>
      <c r="M244">
        <v>500</v>
      </c>
      <c r="O244" t="s">
        <v>26</v>
      </c>
      <c r="P244">
        <v>410</v>
      </c>
      <c r="Q244">
        <v>0</v>
      </c>
      <c r="R244">
        <v>0</v>
      </c>
      <c r="S244">
        <v>410</v>
      </c>
      <c r="T244">
        <v>2870</v>
      </c>
      <c r="U244">
        <v>4761.03564453125</v>
      </c>
      <c r="V244">
        <v>680.14794921875</v>
      </c>
      <c r="W244">
        <v>1891.03564453125</v>
      </c>
      <c r="X244">
        <v>270.14794921875</v>
      </c>
      <c r="Y244">
        <v>6652.0712890625</v>
      </c>
      <c r="Z244">
        <v>950.2958984375</v>
      </c>
    </row>
    <row r="245" spans="1:26" x14ac:dyDescent="0.35">
      <c r="A245" s="23">
        <v>216</v>
      </c>
      <c r="B245">
        <v>211</v>
      </c>
      <c r="C245">
        <v>212</v>
      </c>
      <c r="D245" t="s">
        <v>136</v>
      </c>
      <c r="E245" t="s">
        <v>398</v>
      </c>
      <c r="F245">
        <v>70</v>
      </c>
      <c r="G245" t="s">
        <v>111</v>
      </c>
      <c r="H245">
        <v>580659.4375</v>
      </c>
      <c r="I245">
        <v>87794.8359375</v>
      </c>
      <c r="J245">
        <v>15.11984999597979</v>
      </c>
      <c r="K245">
        <v>12542.119419642861</v>
      </c>
      <c r="U245">
        <v>43897.41796875</v>
      </c>
      <c r="V245">
        <v>6271.0597098214284</v>
      </c>
    </row>
    <row r="246" spans="1:26" x14ac:dyDescent="0.35">
      <c r="A246" s="23">
        <v>186</v>
      </c>
      <c r="B246">
        <v>181</v>
      </c>
      <c r="C246">
        <v>182</v>
      </c>
      <c r="D246" t="s">
        <v>275</v>
      </c>
      <c r="E246" t="s">
        <v>398</v>
      </c>
      <c r="G246" t="s">
        <v>216</v>
      </c>
      <c r="H246">
        <v>479548.25</v>
      </c>
      <c r="I246">
        <v>38273.5546875</v>
      </c>
      <c r="J246">
        <v>7.9811686702015914</v>
      </c>
      <c r="K246">
        <v>5467.6506696428569</v>
      </c>
      <c r="U246">
        <v>19136.77734375</v>
      </c>
      <c r="V246">
        <v>2733.825334821428</v>
      </c>
    </row>
    <row r="247" spans="1:26" x14ac:dyDescent="0.35">
      <c r="A247" s="23">
        <v>111</v>
      </c>
      <c r="B247">
        <v>108</v>
      </c>
      <c r="C247">
        <v>109</v>
      </c>
      <c r="D247" t="s">
        <v>51</v>
      </c>
      <c r="E247" t="s">
        <v>400</v>
      </c>
      <c r="F247">
        <v>138</v>
      </c>
      <c r="G247" t="s">
        <v>46</v>
      </c>
      <c r="H247">
        <v>50400.015625</v>
      </c>
      <c r="I247">
        <v>1908.874877929688</v>
      </c>
      <c r="J247">
        <v>3.787448980438064</v>
      </c>
      <c r="K247">
        <v>272.6964111328125</v>
      </c>
      <c r="U247">
        <v>954.43743896484398</v>
      </c>
      <c r="V247">
        <v>136.34820556640631</v>
      </c>
    </row>
    <row r="248" spans="1:26" x14ac:dyDescent="0.35">
      <c r="A248" s="23">
        <v>248</v>
      </c>
      <c r="B248">
        <v>239</v>
      </c>
      <c r="C248">
        <v>240</v>
      </c>
      <c r="D248" t="s">
        <v>190</v>
      </c>
      <c r="E248" t="s">
        <v>398</v>
      </c>
      <c r="F248">
        <v>230</v>
      </c>
      <c r="G248" t="s">
        <v>111</v>
      </c>
      <c r="H248">
        <v>653651.4375</v>
      </c>
      <c r="I248">
        <v>201003.125</v>
      </c>
      <c r="J248">
        <v>30.75081204881462</v>
      </c>
      <c r="K248">
        <v>28714.732142857141</v>
      </c>
      <c r="L248" t="s">
        <v>190</v>
      </c>
      <c r="M248">
        <v>230</v>
      </c>
      <c r="O248" t="s">
        <v>26</v>
      </c>
      <c r="P248">
        <v>1100</v>
      </c>
      <c r="Q248">
        <v>0</v>
      </c>
      <c r="R248">
        <v>400</v>
      </c>
      <c r="S248">
        <v>700</v>
      </c>
      <c r="T248">
        <v>7700</v>
      </c>
      <c r="U248">
        <v>100501.5625</v>
      </c>
      <c r="V248">
        <v>14357.366071428571</v>
      </c>
      <c r="W248">
        <v>92801.5625</v>
      </c>
      <c r="X248">
        <v>13257.366071428571</v>
      </c>
      <c r="Y248">
        <v>193303.125</v>
      </c>
      <c r="Z248">
        <v>27614.732142857141</v>
      </c>
    </row>
    <row r="249" spans="1:26" x14ac:dyDescent="0.35">
      <c r="A249" s="23">
        <v>250</v>
      </c>
      <c r="B249">
        <v>241</v>
      </c>
      <c r="C249">
        <v>242</v>
      </c>
      <c r="D249" t="s">
        <v>172</v>
      </c>
      <c r="H249">
        <v>31442.509765625</v>
      </c>
      <c r="I249">
        <v>2010.619384765625</v>
      </c>
      <c r="J249">
        <v>6.3945893624680217</v>
      </c>
      <c r="K249">
        <v>287.23134068080361</v>
      </c>
      <c r="L249" t="s">
        <v>172</v>
      </c>
      <c r="M249">
        <v>230</v>
      </c>
      <c r="O249" t="s">
        <v>26</v>
      </c>
      <c r="P249">
        <v>1756</v>
      </c>
      <c r="Q249">
        <v>0</v>
      </c>
      <c r="R249">
        <v>260</v>
      </c>
      <c r="S249">
        <v>1496</v>
      </c>
      <c r="T249">
        <v>12292</v>
      </c>
      <c r="U249">
        <v>1005.309692382812</v>
      </c>
      <c r="V249">
        <v>143.61567034040181</v>
      </c>
      <c r="W249">
        <v>-11286.690307617189</v>
      </c>
      <c r="X249">
        <v>-1612.3843296595981</v>
      </c>
      <c r="Y249">
        <v>-10281.38061523438</v>
      </c>
      <c r="Z249">
        <v>-1468.7686593191961</v>
      </c>
    </row>
    <row r="250" spans="1:26" x14ac:dyDescent="0.35">
      <c r="A250" s="23">
        <v>101</v>
      </c>
      <c r="B250">
        <v>98</v>
      </c>
      <c r="C250">
        <v>99</v>
      </c>
      <c r="D250" t="s">
        <v>247</v>
      </c>
      <c r="E250" t="s">
        <v>398</v>
      </c>
      <c r="F250">
        <v>230</v>
      </c>
      <c r="G250" t="s">
        <v>216</v>
      </c>
      <c r="H250">
        <v>261205.6875</v>
      </c>
      <c r="I250">
        <v>29286.92578125</v>
      </c>
      <c r="J250">
        <v>11.21220830279586</v>
      </c>
      <c r="K250">
        <v>4183.8465401785716</v>
      </c>
      <c r="U250">
        <v>14643.462890625</v>
      </c>
      <c r="V250">
        <v>2091.9232700892858</v>
      </c>
    </row>
    <row r="251" spans="1:26" x14ac:dyDescent="0.35">
      <c r="A251" s="23">
        <v>59</v>
      </c>
      <c r="B251">
        <v>57</v>
      </c>
      <c r="C251">
        <v>58</v>
      </c>
      <c r="D251" t="s">
        <v>137</v>
      </c>
      <c r="E251" t="s">
        <v>398</v>
      </c>
      <c r="F251">
        <v>115</v>
      </c>
      <c r="G251" t="s">
        <v>111</v>
      </c>
      <c r="H251">
        <v>528480.6875</v>
      </c>
      <c r="I251">
        <v>77402.234375</v>
      </c>
      <c r="J251">
        <v>14.646180306257641</v>
      </c>
      <c r="K251">
        <v>11057.462053571429</v>
      </c>
      <c r="U251">
        <v>38701.1171875</v>
      </c>
      <c r="V251">
        <v>5528.7310267857147</v>
      </c>
    </row>
    <row r="252" spans="1:26" x14ac:dyDescent="0.35">
      <c r="A252" s="23">
        <v>168</v>
      </c>
      <c r="B252">
        <v>163</v>
      </c>
      <c r="C252">
        <v>164</v>
      </c>
      <c r="D252" t="s">
        <v>231</v>
      </c>
      <c r="E252" t="s">
        <v>398</v>
      </c>
      <c r="F252">
        <v>115</v>
      </c>
      <c r="G252" t="s">
        <v>216</v>
      </c>
      <c r="H252">
        <v>392525.28125</v>
      </c>
      <c r="I252">
        <v>14941.025390625</v>
      </c>
      <c r="J252">
        <v>3.8063855003288398</v>
      </c>
      <c r="K252">
        <v>2134.4321986607142</v>
      </c>
      <c r="U252">
        <v>7470.5126953125</v>
      </c>
      <c r="V252">
        <v>1067.2160993303571</v>
      </c>
    </row>
    <row r="253" spans="1:26" x14ac:dyDescent="0.35">
      <c r="A253" s="23">
        <v>156</v>
      </c>
      <c r="B253">
        <v>151</v>
      </c>
      <c r="C253">
        <v>152</v>
      </c>
      <c r="D253" t="s">
        <v>251</v>
      </c>
      <c r="E253" t="s">
        <v>398</v>
      </c>
      <c r="G253" t="s">
        <v>216</v>
      </c>
      <c r="H253">
        <v>451993.8125</v>
      </c>
      <c r="I253">
        <v>46976.09765625</v>
      </c>
      <c r="J253">
        <v>10.39308423193293</v>
      </c>
      <c r="K253">
        <v>6710.87109375</v>
      </c>
      <c r="L253" t="s">
        <v>251</v>
      </c>
      <c r="M253">
        <v>115</v>
      </c>
      <c r="O253" t="s">
        <v>26</v>
      </c>
      <c r="P253">
        <v>25</v>
      </c>
      <c r="Q253">
        <v>0</v>
      </c>
      <c r="R253">
        <v>20</v>
      </c>
      <c r="S253">
        <v>5</v>
      </c>
      <c r="T253">
        <v>175</v>
      </c>
      <c r="U253">
        <v>23488.048828125</v>
      </c>
      <c r="V253">
        <v>3355.435546875</v>
      </c>
      <c r="W253">
        <v>23313.048828125</v>
      </c>
      <c r="X253">
        <v>3330.435546875</v>
      </c>
      <c r="Y253">
        <v>46801.09765625</v>
      </c>
      <c r="Z253">
        <v>6685.87109375</v>
      </c>
    </row>
    <row r="254" spans="1:26" x14ac:dyDescent="0.35">
      <c r="A254" s="23">
        <v>116</v>
      </c>
      <c r="B254">
        <v>113</v>
      </c>
      <c r="C254">
        <v>114</v>
      </c>
      <c r="D254" t="s">
        <v>60</v>
      </c>
      <c r="E254" t="s">
        <v>399</v>
      </c>
      <c r="F254">
        <v>500</v>
      </c>
      <c r="G254" t="s">
        <v>53</v>
      </c>
      <c r="H254">
        <v>259456.09375</v>
      </c>
      <c r="I254">
        <v>56452.140625</v>
      </c>
      <c r="J254">
        <v>21.75787810919357</v>
      </c>
      <c r="K254">
        <v>8064.5915178571431</v>
      </c>
      <c r="U254">
        <v>28226.0703125</v>
      </c>
      <c r="V254">
        <v>4032.295758928572</v>
      </c>
    </row>
    <row r="255" spans="1:26" x14ac:dyDescent="0.35">
      <c r="A255" s="23">
        <v>263</v>
      </c>
      <c r="B255">
        <v>254</v>
      </c>
      <c r="C255">
        <v>255</v>
      </c>
      <c r="D255" t="s">
        <v>188</v>
      </c>
      <c r="H255">
        <v>2871.62890625</v>
      </c>
      <c r="L255" t="s">
        <v>188</v>
      </c>
      <c r="M255">
        <v>138</v>
      </c>
      <c r="O255" t="s">
        <v>26</v>
      </c>
      <c r="P255">
        <v>50</v>
      </c>
      <c r="Q255">
        <v>0</v>
      </c>
      <c r="R255">
        <v>0</v>
      </c>
      <c r="S255">
        <v>50</v>
      </c>
      <c r="T255">
        <v>350</v>
      </c>
    </row>
    <row r="256" spans="1:26" x14ac:dyDescent="0.35">
      <c r="A256" s="23">
        <v>167</v>
      </c>
      <c r="B256">
        <v>162</v>
      </c>
      <c r="C256">
        <v>163</v>
      </c>
      <c r="D256" t="s">
        <v>166</v>
      </c>
      <c r="E256" t="s">
        <v>399</v>
      </c>
      <c r="G256" t="s">
        <v>113</v>
      </c>
      <c r="H256">
        <v>642171.4375</v>
      </c>
      <c r="I256">
        <v>138544.890625</v>
      </c>
      <c r="J256">
        <v>21.57443986676844</v>
      </c>
      <c r="K256">
        <v>19792.127232142859</v>
      </c>
      <c r="L256" t="s">
        <v>166</v>
      </c>
      <c r="M256">
        <v>230</v>
      </c>
      <c r="O256" t="s">
        <v>26</v>
      </c>
      <c r="P256">
        <v>805.3</v>
      </c>
      <c r="Q256">
        <v>56</v>
      </c>
      <c r="R256">
        <v>350</v>
      </c>
      <c r="S256">
        <v>399.3</v>
      </c>
      <c r="T256">
        <v>5637.0999999999995</v>
      </c>
      <c r="U256">
        <v>69272.4453125</v>
      </c>
      <c r="V256">
        <v>9896.0636160714294</v>
      </c>
      <c r="W256">
        <v>63635.345312500001</v>
      </c>
      <c r="X256">
        <v>9090.7636160714283</v>
      </c>
      <c r="Y256">
        <v>132907.79062499999</v>
      </c>
      <c r="Z256">
        <v>18986.827232142859</v>
      </c>
    </row>
    <row r="257" spans="1:26" x14ac:dyDescent="0.35">
      <c r="A257" s="23">
        <v>127</v>
      </c>
      <c r="B257">
        <v>123</v>
      </c>
      <c r="C257">
        <v>124</v>
      </c>
      <c r="D257" t="s">
        <v>107</v>
      </c>
      <c r="E257" t="s">
        <v>399</v>
      </c>
      <c r="G257" t="s">
        <v>102</v>
      </c>
      <c r="H257">
        <v>288900.8125</v>
      </c>
      <c r="I257">
        <v>58234.78125</v>
      </c>
      <c r="J257">
        <v>20.157361533900151</v>
      </c>
      <c r="K257">
        <v>8319.2544642857138</v>
      </c>
      <c r="L257" t="s">
        <v>107</v>
      </c>
      <c r="M257">
        <v>230</v>
      </c>
      <c r="O257" t="s">
        <v>26</v>
      </c>
      <c r="P257">
        <v>100</v>
      </c>
      <c r="Q257">
        <v>100</v>
      </c>
      <c r="R257">
        <v>0</v>
      </c>
      <c r="S257">
        <v>0</v>
      </c>
      <c r="T257">
        <v>700</v>
      </c>
      <c r="U257">
        <v>29117.390625</v>
      </c>
      <c r="V257">
        <v>4159.6272321428569</v>
      </c>
      <c r="W257">
        <v>28417.390625</v>
      </c>
      <c r="X257">
        <v>4059.6272321428569</v>
      </c>
      <c r="Y257">
        <v>57534.78125</v>
      </c>
      <c r="Z257">
        <v>8219.2544642857138</v>
      </c>
    </row>
    <row r="258" spans="1:26" x14ac:dyDescent="0.35">
      <c r="A258" s="23">
        <v>222</v>
      </c>
      <c r="B258">
        <v>217</v>
      </c>
      <c r="C258">
        <v>218</v>
      </c>
      <c r="D258" t="s">
        <v>56</v>
      </c>
      <c r="E258" t="s">
        <v>399</v>
      </c>
      <c r="F258">
        <v>230</v>
      </c>
      <c r="G258" t="s">
        <v>46</v>
      </c>
      <c r="H258">
        <v>77704.234375</v>
      </c>
      <c r="I258">
        <v>6278.2890625</v>
      </c>
      <c r="J258">
        <v>8.0797257871444028</v>
      </c>
      <c r="K258">
        <v>896.8984375</v>
      </c>
      <c r="U258">
        <v>3139.14453125</v>
      </c>
      <c r="V258">
        <v>448.44921875</v>
      </c>
    </row>
    <row r="259" spans="1:26" x14ac:dyDescent="0.35">
      <c r="A259" s="23">
        <v>201</v>
      </c>
      <c r="B259">
        <v>196</v>
      </c>
      <c r="C259">
        <v>197</v>
      </c>
      <c r="D259" t="s">
        <v>229</v>
      </c>
      <c r="E259" t="s">
        <v>398</v>
      </c>
      <c r="F259">
        <v>115</v>
      </c>
      <c r="G259" t="s">
        <v>216</v>
      </c>
      <c r="H259">
        <v>527019.5625</v>
      </c>
      <c r="I259">
        <v>46887.515625</v>
      </c>
      <c r="J259">
        <v>8.8967315373611005</v>
      </c>
      <c r="K259">
        <v>6698.2165178571431</v>
      </c>
      <c r="U259">
        <v>23443.7578125</v>
      </c>
      <c r="V259">
        <v>3349.108258928572</v>
      </c>
    </row>
    <row r="260" spans="1:26" x14ac:dyDescent="0.35">
      <c r="A260" s="23">
        <v>109</v>
      </c>
      <c r="B260">
        <v>106</v>
      </c>
      <c r="C260">
        <v>107</v>
      </c>
      <c r="D260" t="s">
        <v>66</v>
      </c>
      <c r="E260" t="s">
        <v>399</v>
      </c>
      <c r="G260" t="s">
        <v>46</v>
      </c>
      <c r="H260">
        <v>36480.97265625</v>
      </c>
      <c r="I260">
        <v>6068.140625</v>
      </c>
      <c r="J260">
        <v>16.633713914862941</v>
      </c>
      <c r="K260">
        <v>866.87723214285711</v>
      </c>
      <c r="U260">
        <v>3034.0703125</v>
      </c>
      <c r="V260">
        <v>433.43861607142861</v>
      </c>
    </row>
    <row r="261" spans="1:26" x14ac:dyDescent="0.35">
      <c r="A261" s="23">
        <v>91</v>
      </c>
      <c r="B261">
        <v>88</v>
      </c>
      <c r="C261">
        <v>89</v>
      </c>
      <c r="D261" t="s">
        <v>106</v>
      </c>
      <c r="E261" t="s">
        <v>399</v>
      </c>
      <c r="F261">
        <v>500</v>
      </c>
      <c r="G261" t="s">
        <v>46</v>
      </c>
      <c r="H261">
        <v>328010.4375</v>
      </c>
      <c r="I261">
        <v>89368.953125</v>
      </c>
      <c r="J261">
        <v>27.24576504520531</v>
      </c>
      <c r="K261">
        <v>12766.993303571429</v>
      </c>
      <c r="L261" t="s">
        <v>106</v>
      </c>
      <c r="M261">
        <v>230</v>
      </c>
      <c r="O261" t="s">
        <v>26</v>
      </c>
      <c r="P261">
        <v>1151</v>
      </c>
      <c r="Q261">
        <v>0</v>
      </c>
      <c r="R261">
        <v>0</v>
      </c>
      <c r="S261">
        <v>1151</v>
      </c>
      <c r="T261">
        <v>8057</v>
      </c>
      <c r="U261">
        <v>44684.4765625</v>
      </c>
      <c r="V261">
        <v>6383.4966517857147</v>
      </c>
      <c r="W261">
        <v>36627.4765625</v>
      </c>
      <c r="X261">
        <v>5232.4966517857147</v>
      </c>
      <c r="Y261">
        <v>81311.953125</v>
      </c>
      <c r="Z261">
        <v>11615.993303571429</v>
      </c>
    </row>
    <row r="262" spans="1:26" x14ac:dyDescent="0.35">
      <c r="A262" s="23">
        <v>128</v>
      </c>
      <c r="B262">
        <v>124</v>
      </c>
      <c r="C262">
        <v>125</v>
      </c>
      <c r="D262" t="s">
        <v>88</v>
      </c>
      <c r="E262" t="s">
        <v>399</v>
      </c>
      <c r="G262" t="s">
        <v>53</v>
      </c>
      <c r="H262">
        <v>131174.53125</v>
      </c>
      <c r="I262">
        <v>15185.5576171875</v>
      </c>
      <c r="J262">
        <v>11.576605208709291</v>
      </c>
      <c r="K262">
        <v>2169.365373883928</v>
      </c>
      <c r="U262">
        <v>7592.77880859375</v>
      </c>
      <c r="V262">
        <v>1084.682686941964</v>
      </c>
    </row>
    <row r="263" spans="1:26" x14ac:dyDescent="0.35">
      <c r="A263" s="23">
        <v>264</v>
      </c>
      <c r="B263">
        <v>255</v>
      </c>
      <c r="C263">
        <v>256</v>
      </c>
      <c r="D263" t="s">
        <v>183</v>
      </c>
      <c r="H263">
        <v>5156.1962890625</v>
      </c>
      <c r="I263">
        <v>8.0760183334350586</v>
      </c>
      <c r="J263">
        <v>0.15662744163883341</v>
      </c>
      <c r="K263">
        <v>1.1537169047764371</v>
      </c>
      <c r="L263" t="s">
        <v>183</v>
      </c>
      <c r="M263">
        <v>138</v>
      </c>
      <c r="O263" t="s">
        <v>26</v>
      </c>
      <c r="P263">
        <v>200</v>
      </c>
      <c r="Q263">
        <v>0</v>
      </c>
      <c r="R263">
        <v>0</v>
      </c>
      <c r="S263">
        <v>200</v>
      </c>
      <c r="T263">
        <v>1400</v>
      </c>
      <c r="U263">
        <v>4.0380091667175293</v>
      </c>
      <c r="V263">
        <v>0.57685845238821842</v>
      </c>
      <c r="W263">
        <v>-1395.961990833282</v>
      </c>
      <c r="X263">
        <v>-199.42314154761181</v>
      </c>
      <c r="Y263">
        <v>-1391.9239816665649</v>
      </c>
      <c r="Z263">
        <v>-198.84628309522361</v>
      </c>
    </row>
    <row r="264" spans="1:26" x14ac:dyDescent="0.35">
      <c r="A264" s="23">
        <v>30</v>
      </c>
      <c r="B264">
        <v>30</v>
      </c>
      <c r="C264">
        <v>31</v>
      </c>
      <c r="D264" t="s">
        <v>195</v>
      </c>
      <c r="E264" t="s">
        <v>398</v>
      </c>
      <c r="F264">
        <v>115</v>
      </c>
      <c r="G264" t="s">
        <v>111</v>
      </c>
      <c r="H264">
        <v>564166.5625</v>
      </c>
      <c r="I264">
        <v>120828.578125</v>
      </c>
      <c r="J264">
        <v>21.41718176092721</v>
      </c>
      <c r="K264">
        <v>17261.225446428569</v>
      </c>
      <c r="U264">
        <v>60414.2890625</v>
      </c>
      <c r="V264">
        <v>8630.6127232142862</v>
      </c>
    </row>
    <row r="265" spans="1:26" x14ac:dyDescent="0.35">
      <c r="A265" s="23">
        <v>196</v>
      </c>
      <c r="B265">
        <v>191</v>
      </c>
      <c r="C265">
        <v>192</v>
      </c>
      <c r="D265" t="s">
        <v>86</v>
      </c>
      <c r="E265" t="s">
        <v>399</v>
      </c>
      <c r="G265" t="s">
        <v>46</v>
      </c>
      <c r="H265">
        <v>29382.609375</v>
      </c>
      <c r="I265">
        <v>5545.658203125</v>
      </c>
      <c r="J265">
        <v>18.873947280677829</v>
      </c>
      <c r="K265">
        <v>792.23688616071433</v>
      </c>
      <c r="U265">
        <v>2772.8291015625</v>
      </c>
      <c r="V265">
        <v>396.11844308035722</v>
      </c>
    </row>
    <row r="266" spans="1:26" x14ac:dyDescent="0.35">
      <c r="A266" s="23">
        <v>3</v>
      </c>
      <c r="B266">
        <v>3</v>
      </c>
      <c r="C266">
        <v>4</v>
      </c>
      <c r="D266" t="s">
        <v>414</v>
      </c>
      <c r="E266" t="s">
        <v>401</v>
      </c>
      <c r="F266">
        <v>230</v>
      </c>
      <c r="G266" t="s">
        <v>111</v>
      </c>
      <c r="H266">
        <v>568710.1875</v>
      </c>
      <c r="I266">
        <v>89942.90625</v>
      </c>
      <c r="J266">
        <v>15.815244429747439</v>
      </c>
      <c r="K266">
        <v>12848.986607142861</v>
      </c>
      <c r="U266">
        <v>44971.453125</v>
      </c>
      <c r="V266">
        <v>6424.4933035714284</v>
      </c>
    </row>
    <row r="267" spans="1:26" x14ac:dyDescent="0.35">
      <c r="A267" s="23">
        <v>31</v>
      </c>
      <c r="B267">
        <v>31</v>
      </c>
      <c r="C267">
        <v>32</v>
      </c>
      <c r="D267" t="s">
        <v>202</v>
      </c>
      <c r="E267" t="s">
        <v>398</v>
      </c>
      <c r="F267">
        <v>115</v>
      </c>
      <c r="G267" t="s">
        <v>111</v>
      </c>
      <c r="H267">
        <v>580764.8125</v>
      </c>
      <c r="I267">
        <v>144198.765625</v>
      </c>
      <c r="J267">
        <v>24.829115421830071</v>
      </c>
      <c r="K267">
        <v>20599.82366071429</v>
      </c>
      <c r="U267">
        <v>72099.3828125</v>
      </c>
      <c r="V267">
        <v>10299.911830357139</v>
      </c>
    </row>
    <row r="268" spans="1:26" x14ac:dyDescent="0.35">
      <c r="A268" s="23">
        <v>214</v>
      </c>
      <c r="B268">
        <v>209</v>
      </c>
      <c r="C268">
        <v>210</v>
      </c>
      <c r="D268" t="s">
        <v>222</v>
      </c>
      <c r="E268" t="s">
        <v>398</v>
      </c>
      <c r="F268">
        <v>115</v>
      </c>
      <c r="G268" t="s">
        <v>111</v>
      </c>
      <c r="H268">
        <v>506216.3125</v>
      </c>
      <c r="I268">
        <v>45774.97265625</v>
      </c>
      <c r="J268">
        <v>9.0425716291491494</v>
      </c>
      <c r="K268">
        <v>6539.2818080357147</v>
      </c>
      <c r="L268" t="s">
        <v>222</v>
      </c>
      <c r="M268">
        <v>230</v>
      </c>
      <c r="O268" t="s">
        <v>26</v>
      </c>
      <c r="P268">
        <v>250</v>
      </c>
      <c r="Q268">
        <v>0</v>
      </c>
      <c r="R268">
        <v>240.32</v>
      </c>
      <c r="S268">
        <v>9.6800000000000139</v>
      </c>
      <c r="T268">
        <v>1750</v>
      </c>
      <c r="U268">
        <v>22887.486328125</v>
      </c>
      <c r="V268">
        <v>3269.6409040178569</v>
      </c>
      <c r="W268">
        <v>21137.486328125</v>
      </c>
      <c r="X268">
        <v>3019.6409040178569</v>
      </c>
      <c r="Y268">
        <v>44024.97265625</v>
      </c>
      <c r="Z268">
        <v>6289.2818080357147</v>
      </c>
    </row>
    <row r="269" spans="1:26" x14ac:dyDescent="0.35">
      <c r="A269" s="23">
        <v>60</v>
      </c>
      <c r="B269">
        <v>58</v>
      </c>
      <c r="C269">
        <v>59</v>
      </c>
      <c r="D269" t="s">
        <v>140</v>
      </c>
      <c r="E269" t="s">
        <v>398</v>
      </c>
      <c r="G269" t="s">
        <v>111</v>
      </c>
      <c r="H269">
        <v>581928.1875</v>
      </c>
      <c r="I269">
        <v>87406.078125</v>
      </c>
      <c r="J269">
        <v>15.02007979721725</v>
      </c>
      <c r="K269">
        <v>12486.58258928571</v>
      </c>
      <c r="U269">
        <v>43703.0390625</v>
      </c>
      <c r="V269">
        <v>6243.2912946428569</v>
      </c>
    </row>
    <row r="270" spans="1:26" x14ac:dyDescent="0.35">
      <c r="A270" s="23">
        <v>61</v>
      </c>
      <c r="B270">
        <v>59</v>
      </c>
      <c r="C270">
        <v>60</v>
      </c>
      <c r="D270" t="s">
        <v>123</v>
      </c>
      <c r="E270" t="s">
        <v>398</v>
      </c>
      <c r="F270">
        <v>230</v>
      </c>
      <c r="G270" t="s">
        <v>111</v>
      </c>
      <c r="H270">
        <v>430338.46875</v>
      </c>
      <c r="I270">
        <v>50420.1796875</v>
      </c>
      <c r="J270">
        <v>11.71640077494234</v>
      </c>
      <c r="K270">
        <v>7202.8828125</v>
      </c>
      <c r="L270" t="s">
        <v>123</v>
      </c>
      <c r="M270">
        <v>115</v>
      </c>
      <c r="O270" t="s">
        <v>26</v>
      </c>
      <c r="P270">
        <v>175.321</v>
      </c>
      <c r="Q270">
        <v>0</v>
      </c>
      <c r="R270">
        <v>170</v>
      </c>
      <c r="S270">
        <v>5.3209999999999997</v>
      </c>
      <c r="T270">
        <v>1227.2470000000001</v>
      </c>
      <c r="U270">
        <v>25210.08984375</v>
      </c>
      <c r="V270">
        <v>3601.44140625</v>
      </c>
      <c r="W270">
        <v>23982.842843750001</v>
      </c>
      <c r="X270">
        <v>3426.1204062500001</v>
      </c>
      <c r="Y270">
        <v>49192.932687499997</v>
      </c>
      <c r="Z270">
        <v>7027.5618124999992</v>
      </c>
    </row>
    <row r="271" spans="1:26" x14ac:dyDescent="0.35">
      <c r="A271" s="23">
        <v>62</v>
      </c>
      <c r="B271">
        <v>59</v>
      </c>
      <c r="C271">
        <v>60</v>
      </c>
      <c r="D271" t="s">
        <v>123</v>
      </c>
      <c r="E271" t="s">
        <v>398</v>
      </c>
      <c r="F271">
        <v>230</v>
      </c>
      <c r="G271" t="s">
        <v>111</v>
      </c>
      <c r="H271">
        <v>430338.46875</v>
      </c>
      <c r="I271">
        <v>50420.1796875</v>
      </c>
      <c r="J271">
        <v>11.71640077494234</v>
      </c>
      <c r="K271">
        <v>7202.8828125</v>
      </c>
      <c r="L271" t="s">
        <v>123</v>
      </c>
      <c r="M271">
        <v>230</v>
      </c>
      <c r="O271" t="s">
        <v>26</v>
      </c>
      <c r="P271">
        <v>490</v>
      </c>
      <c r="Q271">
        <v>0</v>
      </c>
      <c r="R271">
        <v>200</v>
      </c>
      <c r="S271">
        <v>290</v>
      </c>
      <c r="T271">
        <v>3430</v>
      </c>
      <c r="U271">
        <v>25210.08984375</v>
      </c>
      <c r="V271">
        <v>3601.44140625</v>
      </c>
      <c r="W271">
        <v>21780.08984375</v>
      </c>
      <c r="X271">
        <v>3111.44140625</v>
      </c>
      <c r="Y271">
        <v>46990.1796875</v>
      </c>
      <c r="Z271">
        <v>6712.8828125</v>
      </c>
    </row>
    <row r="272" spans="1:26" x14ac:dyDescent="0.35">
      <c r="A272" s="23">
        <v>227</v>
      </c>
      <c r="B272">
        <v>221</v>
      </c>
      <c r="C272">
        <v>222</v>
      </c>
      <c r="D272" t="s">
        <v>116</v>
      </c>
      <c r="E272" t="s">
        <v>399</v>
      </c>
      <c r="F272">
        <v>500</v>
      </c>
      <c r="G272" t="s">
        <v>113</v>
      </c>
      <c r="H272">
        <v>397067.3125</v>
      </c>
      <c r="I272">
        <v>136628.515625</v>
      </c>
      <c r="J272">
        <v>34.409409015505403</v>
      </c>
      <c r="K272">
        <v>19518.359375</v>
      </c>
      <c r="L272" t="s">
        <v>116</v>
      </c>
      <c r="M272">
        <v>230</v>
      </c>
      <c r="O272" t="s">
        <v>26</v>
      </c>
      <c r="P272">
        <v>1704.825</v>
      </c>
      <c r="Q272">
        <v>323.60000000000008</v>
      </c>
      <c r="R272">
        <v>657.59999999999991</v>
      </c>
      <c r="S272">
        <v>723.62499999999989</v>
      </c>
      <c r="T272">
        <v>11933.775</v>
      </c>
      <c r="U272">
        <v>68314.2578125</v>
      </c>
      <c r="V272">
        <v>9759.1796875</v>
      </c>
      <c r="W272">
        <v>56380.482812499999</v>
      </c>
      <c r="X272">
        <v>8054.3546875000002</v>
      </c>
      <c r="Y272">
        <v>124694.74062500001</v>
      </c>
      <c r="Z272">
        <v>17813.534374999999</v>
      </c>
    </row>
    <row r="273" spans="1:26" x14ac:dyDescent="0.35">
      <c r="A273" s="23">
        <v>1</v>
      </c>
      <c r="B273">
        <v>1</v>
      </c>
      <c r="C273">
        <v>2</v>
      </c>
      <c r="D273" t="s">
        <v>412</v>
      </c>
      <c r="E273" t="s">
        <v>398</v>
      </c>
      <c r="F273">
        <v>230</v>
      </c>
      <c r="G273" t="s">
        <v>111</v>
      </c>
      <c r="H273">
        <v>562482.1875</v>
      </c>
      <c r="I273">
        <v>69845.3984375</v>
      </c>
      <c r="J273">
        <v>12.417352938398601</v>
      </c>
      <c r="K273">
        <v>9977.9140625</v>
      </c>
      <c r="U273">
        <v>34922.69921875</v>
      </c>
      <c r="V273">
        <v>4988.95703125</v>
      </c>
    </row>
    <row r="274" spans="1:26" x14ac:dyDescent="0.35">
      <c r="A274" s="23">
        <v>225</v>
      </c>
      <c r="B274">
        <v>220</v>
      </c>
      <c r="C274">
        <v>221</v>
      </c>
      <c r="D274" t="s">
        <v>122</v>
      </c>
      <c r="E274" t="s">
        <v>399</v>
      </c>
      <c r="F274">
        <v>500</v>
      </c>
      <c r="G274" t="s">
        <v>113</v>
      </c>
      <c r="H274">
        <v>399994.09375</v>
      </c>
      <c r="I274">
        <v>136296.765625</v>
      </c>
      <c r="J274">
        <v>34.074694540411571</v>
      </c>
      <c r="K274">
        <v>19470.966517857141</v>
      </c>
      <c r="L274" t="s">
        <v>122</v>
      </c>
      <c r="M274">
        <v>500</v>
      </c>
      <c r="O274" t="s">
        <v>26</v>
      </c>
      <c r="P274">
        <v>780</v>
      </c>
      <c r="Q274">
        <v>0</v>
      </c>
      <c r="R274">
        <v>0</v>
      </c>
      <c r="S274">
        <v>780</v>
      </c>
      <c r="T274">
        <v>5460</v>
      </c>
      <c r="U274">
        <v>68148.3828125</v>
      </c>
      <c r="V274">
        <v>9735.4832589285706</v>
      </c>
      <c r="W274">
        <v>62688.3828125</v>
      </c>
      <c r="X274">
        <v>8955.4832589285706</v>
      </c>
      <c r="Y274">
        <v>130836.765625</v>
      </c>
      <c r="Z274">
        <v>18690.966517857141</v>
      </c>
    </row>
    <row r="275" spans="1:26" x14ac:dyDescent="0.35">
      <c r="A275" s="23">
        <v>226</v>
      </c>
      <c r="B275">
        <v>220</v>
      </c>
      <c r="C275">
        <v>221</v>
      </c>
      <c r="D275" t="s">
        <v>122</v>
      </c>
      <c r="E275" t="s">
        <v>399</v>
      </c>
      <c r="F275">
        <v>500</v>
      </c>
      <c r="G275" t="s">
        <v>113</v>
      </c>
      <c r="H275">
        <v>399994.09375</v>
      </c>
      <c r="I275">
        <v>136296.765625</v>
      </c>
      <c r="J275">
        <v>34.074694540411571</v>
      </c>
      <c r="K275">
        <v>19470.966517857141</v>
      </c>
      <c r="L275" t="s">
        <v>122</v>
      </c>
      <c r="M275">
        <v>230</v>
      </c>
      <c r="O275" t="s">
        <v>26</v>
      </c>
      <c r="P275">
        <v>1914</v>
      </c>
      <c r="Q275">
        <v>292.7</v>
      </c>
      <c r="R275">
        <v>955.2</v>
      </c>
      <c r="S275">
        <v>666.09999999999991</v>
      </c>
      <c r="T275">
        <v>13398</v>
      </c>
      <c r="U275">
        <v>68148.3828125</v>
      </c>
      <c r="V275">
        <v>9735.4832589285706</v>
      </c>
      <c r="W275">
        <v>54750.3828125</v>
      </c>
      <c r="X275">
        <v>7821.4832589285716</v>
      </c>
      <c r="Y275">
        <v>122898.765625</v>
      </c>
      <c r="Z275">
        <v>17556.966517857141</v>
      </c>
    </row>
    <row r="276" spans="1:26" x14ac:dyDescent="0.35">
      <c r="A276" s="23">
        <v>206</v>
      </c>
      <c r="B276">
        <v>201</v>
      </c>
      <c r="C276">
        <v>202</v>
      </c>
      <c r="D276" t="s">
        <v>256</v>
      </c>
      <c r="E276" t="s">
        <v>398</v>
      </c>
      <c r="F276">
        <v>115</v>
      </c>
      <c r="G276" t="s">
        <v>216</v>
      </c>
      <c r="H276">
        <v>543741.9375</v>
      </c>
      <c r="I276">
        <v>31072.39453125</v>
      </c>
      <c r="J276">
        <v>5.7145480950234777</v>
      </c>
      <c r="K276">
        <v>4438.9135044642853</v>
      </c>
      <c r="L276" t="s">
        <v>256</v>
      </c>
      <c r="M276">
        <v>115</v>
      </c>
      <c r="O276" t="s">
        <v>26</v>
      </c>
      <c r="P276">
        <v>52</v>
      </c>
      <c r="Q276">
        <v>0</v>
      </c>
      <c r="R276">
        <v>12</v>
      </c>
      <c r="S276">
        <v>40</v>
      </c>
      <c r="T276">
        <v>364</v>
      </c>
      <c r="U276">
        <v>15536.197265625</v>
      </c>
      <c r="V276">
        <v>2219.4567522321431</v>
      </c>
      <c r="W276">
        <v>15172.197265625</v>
      </c>
      <c r="X276">
        <v>2167.4567522321431</v>
      </c>
      <c r="Y276">
        <v>30708.39453125</v>
      </c>
      <c r="Z276">
        <v>4386.9135044642853</v>
      </c>
    </row>
    <row r="277" spans="1:26" x14ac:dyDescent="0.35">
      <c r="A277" s="23">
        <v>5</v>
      </c>
      <c r="B277">
        <v>5</v>
      </c>
      <c r="C277">
        <v>6</v>
      </c>
      <c r="D277" t="s">
        <v>274</v>
      </c>
      <c r="E277" t="s">
        <v>398</v>
      </c>
      <c r="F277">
        <v>115</v>
      </c>
      <c r="G277" t="s">
        <v>216</v>
      </c>
      <c r="H277">
        <v>486969.78125</v>
      </c>
      <c r="I277">
        <v>38101.21484375</v>
      </c>
      <c r="J277">
        <v>7.8241435733338944</v>
      </c>
      <c r="K277">
        <v>5443.0306919642853</v>
      </c>
      <c r="U277">
        <v>19050.607421875</v>
      </c>
      <c r="V277">
        <v>2721.5153459821431</v>
      </c>
    </row>
    <row r="278" spans="1:26" x14ac:dyDescent="0.35">
      <c r="A278" s="23">
        <v>272</v>
      </c>
      <c r="L278" t="s">
        <v>286</v>
      </c>
      <c r="M278">
        <v>230</v>
      </c>
      <c r="O278" t="s">
        <v>26</v>
      </c>
      <c r="P278">
        <v>130</v>
      </c>
      <c r="Q278">
        <v>0</v>
      </c>
      <c r="R278">
        <v>0</v>
      </c>
      <c r="S278">
        <v>130</v>
      </c>
      <c r="T278">
        <v>910</v>
      </c>
    </row>
  </sheetData>
  <autoFilter ref="A1:Z1" xr:uid="{84B1B845-9B67-4563-B087-0803F8F4397E}">
    <sortState xmlns:xlrd2="http://schemas.microsoft.com/office/spreadsheetml/2017/richdata2" ref="A2:Z278">
      <sortCondition ref="D1"/>
    </sortState>
  </autoFilter>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32F8-E597-42C7-875D-FAB5656D26CA}">
  <sheetPr>
    <tabColor theme="9" tint="0.39997558519241921"/>
  </sheetPr>
  <dimension ref="A1:AT323"/>
  <sheetViews>
    <sheetView topLeftCell="AF1" workbookViewId="0">
      <selection activeCell="AJ4" sqref="AJ4:AT4"/>
    </sheetView>
  </sheetViews>
  <sheetFormatPr defaultRowHeight="14.5" outlineLevelCol="1" x14ac:dyDescent="0.35"/>
  <cols>
    <col min="4" max="10" width="8.7265625" outlineLevel="1"/>
    <col min="11" max="11" width="3.54296875" customWidth="1"/>
    <col min="12" max="22" width="8.7265625" outlineLevel="1"/>
    <col min="23" max="23" width="3.36328125" customWidth="1"/>
    <col min="24" max="34" width="8.7265625" outlineLevel="1"/>
    <col min="35" max="35" width="3" customWidth="1"/>
  </cols>
  <sheetData>
    <row r="1" spans="1:46" x14ac:dyDescent="0.35">
      <c r="A1" t="s">
        <v>441</v>
      </c>
    </row>
    <row r="2" spans="1:46" x14ac:dyDescent="0.35">
      <c r="K2" s="1"/>
      <c r="L2" s="2" t="s">
        <v>287</v>
      </c>
      <c r="W2" s="1"/>
      <c r="X2" s="2" t="s">
        <v>288</v>
      </c>
      <c r="AI2" s="1"/>
      <c r="AJ2" s="2" t="s">
        <v>288</v>
      </c>
    </row>
    <row r="3" spans="1:46" x14ac:dyDescent="0.35">
      <c r="K3" s="1"/>
      <c r="L3" s="2" t="s">
        <v>289</v>
      </c>
      <c r="W3" s="1"/>
      <c r="X3" t="s">
        <v>290</v>
      </c>
      <c r="Y3" t="s">
        <v>291</v>
      </c>
      <c r="Z3" t="s">
        <v>292</v>
      </c>
      <c r="AI3" s="1"/>
      <c r="AJ3" t="s">
        <v>290</v>
      </c>
      <c r="AK3" t="s">
        <v>293</v>
      </c>
      <c r="AL3" t="s">
        <v>294</v>
      </c>
    </row>
    <row r="4" spans="1:46" ht="34.5" x14ac:dyDescent="0.35">
      <c r="A4" s="3" t="s">
        <v>297</v>
      </c>
      <c r="B4" s="3" t="s">
        <v>298</v>
      </c>
      <c r="C4" s="3" t="s">
        <v>7</v>
      </c>
      <c r="D4" s="2" t="s">
        <v>299</v>
      </c>
      <c r="E4" s="2" t="s">
        <v>26</v>
      </c>
      <c r="F4" s="2" t="s">
        <v>300</v>
      </c>
      <c r="G4" s="2" t="s">
        <v>296</v>
      </c>
      <c r="H4" s="2" t="s">
        <v>301</v>
      </c>
      <c r="I4" s="2" t="s">
        <v>302</v>
      </c>
      <c r="J4" s="2" t="s">
        <v>303</v>
      </c>
      <c r="K4" s="1"/>
      <c r="L4" s="296" t="s">
        <v>295</v>
      </c>
      <c r="M4" s="296" t="s">
        <v>304</v>
      </c>
      <c r="N4" s="296" t="s">
        <v>305</v>
      </c>
      <c r="O4" s="296" t="s">
        <v>306</v>
      </c>
      <c r="P4" s="296" t="s">
        <v>307</v>
      </c>
      <c r="Q4" s="296" t="s">
        <v>308</v>
      </c>
      <c r="R4" s="296" t="s">
        <v>309</v>
      </c>
      <c r="S4" s="296" t="s">
        <v>310</v>
      </c>
      <c r="T4" s="296" t="s">
        <v>311</v>
      </c>
      <c r="U4" s="296" t="s">
        <v>300</v>
      </c>
      <c r="V4" s="296" t="s">
        <v>312</v>
      </c>
      <c r="W4" s="1"/>
      <c r="X4" s="296" t="s">
        <v>295</v>
      </c>
      <c r="Y4" s="296" t="s">
        <v>304</v>
      </c>
      <c r="Z4" s="296" t="s">
        <v>305</v>
      </c>
      <c r="AA4" s="296" t="s">
        <v>306</v>
      </c>
      <c r="AB4" s="296" t="s">
        <v>307</v>
      </c>
      <c r="AC4" s="296" t="s">
        <v>308</v>
      </c>
      <c r="AD4" s="296" t="s">
        <v>309</v>
      </c>
      <c r="AE4" s="296" t="s">
        <v>310</v>
      </c>
      <c r="AF4" s="296" t="s">
        <v>311</v>
      </c>
      <c r="AG4" s="296" t="s">
        <v>300</v>
      </c>
      <c r="AH4" s="296" t="s">
        <v>312</v>
      </c>
      <c r="AI4" s="1"/>
      <c r="AJ4" s="296" t="s">
        <v>295</v>
      </c>
      <c r="AK4" s="296" t="s">
        <v>304</v>
      </c>
      <c r="AL4" s="296" t="s">
        <v>305</v>
      </c>
      <c r="AM4" s="296" t="s">
        <v>306</v>
      </c>
      <c r="AN4" s="296" t="s">
        <v>307</v>
      </c>
      <c r="AO4" s="296" t="s">
        <v>308</v>
      </c>
      <c r="AP4" s="296" t="s">
        <v>309</v>
      </c>
      <c r="AQ4" s="296" t="s">
        <v>310</v>
      </c>
      <c r="AR4" s="296" t="s">
        <v>311</v>
      </c>
      <c r="AS4" s="296" t="s">
        <v>300</v>
      </c>
      <c r="AT4" s="296" t="s">
        <v>312</v>
      </c>
    </row>
    <row r="5" spans="1:46" x14ac:dyDescent="0.35">
      <c r="A5" t="s">
        <v>315</v>
      </c>
      <c r="B5" t="s">
        <v>150</v>
      </c>
      <c r="C5">
        <v>115</v>
      </c>
      <c r="D5" t="s">
        <v>316</v>
      </c>
      <c r="E5" t="s">
        <v>317</v>
      </c>
      <c r="F5">
        <v>0</v>
      </c>
      <c r="G5">
        <v>0</v>
      </c>
      <c r="H5">
        <v>0</v>
      </c>
      <c r="I5">
        <v>0</v>
      </c>
      <c r="J5">
        <v>0</v>
      </c>
      <c r="L5">
        <v>82.9</v>
      </c>
      <c r="M5">
        <v>0</v>
      </c>
      <c r="N5">
        <v>0</v>
      </c>
      <c r="O5">
        <v>0</v>
      </c>
      <c r="P5">
        <v>0</v>
      </c>
      <c r="Q5">
        <v>0</v>
      </c>
      <c r="R5">
        <v>0</v>
      </c>
      <c r="S5">
        <v>0</v>
      </c>
      <c r="T5">
        <v>0</v>
      </c>
      <c r="U5">
        <v>0</v>
      </c>
      <c r="V5">
        <v>0</v>
      </c>
      <c r="X5">
        <v>0</v>
      </c>
      <c r="Y5">
        <v>0</v>
      </c>
      <c r="Z5">
        <v>0</v>
      </c>
      <c r="AA5">
        <v>0</v>
      </c>
      <c r="AB5">
        <v>0</v>
      </c>
      <c r="AC5">
        <v>0</v>
      </c>
      <c r="AD5">
        <v>0</v>
      </c>
      <c r="AE5">
        <v>0</v>
      </c>
      <c r="AF5">
        <v>0</v>
      </c>
      <c r="AG5">
        <v>0</v>
      </c>
      <c r="AH5">
        <v>0</v>
      </c>
      <c r="AJ5">
        <v>0</v>
      </c>
      <c r="AK5">
        <v>0</v>
      </c>
      <c r="AL5">
        <v>0</v>
      </c>
      <c r="AM5">
        <v>0</v>
      </c>
      <c r="AN5">
        <v>0</v>
      </c>
      <c r="AO5">
        <v>0</v>
      </c>
      <c r="AP5">
        <v>0</v>
      </c>
      <c r="AQ5">
        <v>0</v>
      </c>
      <c r="AR5">
        <v>0</v>
      </c>
      <c r="AS5">
        <v>0</v>
      </c>
      <c r="AT5">
        <v>0</v>
      </c>
    </row>
    <row r="6" spans="1:46" x14ac:dyDescent="0.35">
      <c r="A6" t="s">
        <v>318</v>
      </c>
      <c r="B6" t="s">
        <v>62</v>
      </c>
      <c r="C6">
        <v>230</v>
      </c>
      <c r="D6" t="s">
        <v>319</v>
      </c>
      <c r="E6" t="s">
        <v>320</v>
      </c>
      <c r="F6">
        <v>0</v>
      </c>
      <c r="G6">
        <v>0</v>
      </c>
      <c r="H6">
        <v>0</v>
      </c>
      <c r="I6">
        <v>0</v>
      </c>
      <c r="J6">
        <v>0</v>
      </c>
      <c r="L6">
        <v>236</v>
      </c>
      <c r="M6">
        <v>0</v>
      </c>
      <c r="N6">
        <v>0</v>
      </c>
      <c r="O6">
        <v>0</v>
      </c>
      <c r="P6">
        <v>0</v>
      </c>
      <c r="Q6">
        <v>0</v>
      </c>
      <c r="R6">
        <v>0</v>
      </c>
      <c r="S6">
        <v>0</v>
      </c>
      <c r="T6">
        <v>0</v>
      </c>
      <c r="U6">
        <v>0</v>
      </c>
      <c r="V6">
        <v>0</v>
      </c>
      <c r="X6">
        <v>0</v>
      </c>
      <c r="Y6">
        <v>0</v>
      </c>
      <c r="Z6">
        <v>0</v>
      </c>
      <c r="AA6">
        <v>0</v>
      </c>
      <c r="AB6">
        <v>0</v>
      </c>
      <c r="AC6">
        <v>0</v>
      </c>
      <c r="AD6">
        <v>0</v>
      </c>
      <c r="AE6">
        <v>0</v>
      </c>
      <c r="AF6">
        <v>0</v>
      </c>
      <c r="AG6">
        <v>0</v>
      </c>
      <c r="AH6">
        <v>0</v>
      </c>
      <c r="AJ6">
        <v>0</v>
      </c>
      <c r="AK6">
        <v>0</v>
      </c>
      <c r="AL6">
        <v>0</v>
      </c>
      <c r="AM6">
        <v>0</v>
      </c>
      <c r="AN6">
        <v>0</v>
      </c>
      <c r="AO6">
        <v>0</v>
      </c>
      <c r="AP6">
        <v>0</v>
      </c>
      <c r="AQ6">
        <v>0</v>
      </c>
      <c r="AR6">
        <v>0</v>
      </c>
      <c r="AS6">
        <v>0</v>
      </c>
      <c r="AT6">
        <v>0</v>
      </c>
    </row>
    <row r="7" spans="1:46" x14ac:dyDescent="0.35">
      <c r="A7" t="s">
        <v>321</v>
      </c>
      <c r="B7" t="s">
        <v>169</v>
      </c>
      <c r="C7">
        <v>115</v>
      </c>
      <c r="D7" t="s">
        <v>316</v>
      </c>
      <c r="E7" t="s">
        <v>317</v>
      </c>
      <c r="F7">
        <v>0</v>
      </c>
      <c r="G7">
        <v>0</v>
      </c>
      <c r="H7">
        <v>0</v>
      </c>
      <c r="I7">
        <v>0</v>
      </c>
      <c r="J7">
        <v>0</v>
      </c>
      <c r="L7">
        <v>600</v>
      </c>
      <c r="M7">
        <v>0</v>
      </c>
      <c r="N7">
        <v>0</v>
      </c>
      <c r="O7">
        <v>0</v>
      </c>
      <c r="P7">
        <v>0</v>
      </c>
      <c r="Q7">
        <v>0</v>
      </c>
      <c r="R7">
        <v>590</v>
      </c>
      <c r="S7">
        <v>0</v>
      </c>
      <c r="T7">
        <v>590</v>
      </c>
      <c r="U7">
        <v>0</v>
      </c>
      <c r="V7">
        <v>0</v>
      </c>
      <c r="X7">
        <v>10</v>
      </c>
      <c r="Y7">
        <v>0</v>
      </c>
      <c r="Z7">
        <v>0</v>
      </c>
      <c r="AA7">
        <v>0</v>
      </c>
      <c r="AB7">
        <v>0</v>
      </c>
      <c r="AC7">
        <v>0</v>
      </c>
      <c r="AD7">
        <v>0</v>
      </c>
      <c r="AE7">
        <v>0</v>
      </c>
      <c r="AF7">
        <v>0</v>
      </c>
      <c r="AG7">
        <v>0</v>
      </c>
      <c r="AH7">
        <v>0</v>
      </c>
      <c r="AJ7">
        <v>10</v>
      </c>
      <c r="AK7">
        <v>0</v>
      </c>
      <c r="AL7">
        <v>0</v>
      </c>
      <c r="AM7">
        <v>0</v>
      </c>
      <c r="AN7">
        <v>0</v>
      </c>
      <c r="AO7">
        <v>0</v>
      </c>
      <c r="AP7">
        <v>0</v>
      </c>
      <c r="AQ7">
        <v>0</v>
      </c>
      <c r="AR7">
        <v>0</v>
      </c>
      <c r="AS7">
        <v>0</v>
      </c>
      <c r="AT7">
        <v>0</v>
      </c>
    </row>
    <row r="8" spans="1:46" x14ac:dyDescent="0.35">
      <c r="A8" t="s">
        <v>322</v>
      </c>
      <c r="B8" t="s">
        <v>112</v>
      </c>
      <c r="C8">
        <v>500</v>
      </c>
      <c r="D8" t="s">
        <v>323</v>
      </c>
      <c r="E8" t="s">
        <v>324</v>
      </c>
      <c r="F8">
        <v>0</v>
      </c>
      <c r="G8" t="s">
        <v>325</v>
      </c>
      <c r="H8">
        <v>0</v>
      </c>
      <c r="I8">
        <v>0</v>
      </c>
      <c r="J8">
        <v>0</v>
      </c>
      <c r="L8">
        <v>0</v>
      </c>
      <c r="M8">
        <v>0</v>
      </c>
      <c r="N8">
        <v>0</v>
      </c>
      <c r="O8">
        <v>0</v>
      </c>
      <c r="P8">
        <v>0</v>
      </c>
      <c r="Q8">
        <v>0</v>
      </c>
      <c r="R8">
        <v>0</v>
      </c>
      <c r="S8">
        <v>0</v>
      </c>
      <c r="T8">
        <v>0</v>
      </c>
      <c r="U8">
        <v>0</v>
      </c>
      <c r="V8">
        <v>0</v>
      </c>
      <c r="X8">
        <v>0</v>
      </c>
      <c r="Y8">
        <v>0</v>
      </c>
      <c r="Z8">
        <v>0</v>
      </c>
      <c r="AA8">
        <v>0</v>
      </c>
      <c r="AB8">
        <v>0</v>
      </c>
      <c r="AC8">
        <v>0</v>
      </c>
      <c r="AD8">
        <v>0</v>
      </c>
      <c r="AE8">
        <v>0</v>
      </c>
      <c r="AF8">
        <v>0</v>
      </c>
      <c r="AG8">
        <v>0</v>
      </c>
      <c r="AH8">
        <v>0</v>
      </c>
      <c r="AJ8">
        <v>0</v>
      </c>
      <c r="AK8">
        <v>0</v>
      </c>
      <c r="AL8">
        <v>0</v>
      </c>
      <c r="AM8">
        <v>0</v>
      </c>
      <c r="AN8">
        <v>0</v>
      </c>
      <c r="AO8">
        <v>0</v>
      </c>
      <c r="AP8">
        <v>0</v>
      </c>
      <c r="AQ8">
        <v>0</v>
      </c>
      <c r="AR8">
        <v>0</v>
      </c>
      <c r="AS8">
        <v>0</v>
      </c>
      <c r="AT8">
        <v>0</v>
      </c>
    </row>
    <row r="9" spans="1:46" x14ac:dyDescent="0.35">
      <c r="A9" t="s">
        <v>322</v>
      </c>
      <c r="B9" t="s">
        <v>112</v>
      </c>
      <c r="C9">
        <v>230</v>
      </c>
      <c r="D9" t="s">
        <v>323</v>
      </c>
      <c r="E9" t="s">
        <v>324</v>
      </c>
      <c r="F9">
        <v>0</v>
      </c>
      <c r="G9" t="s">
        <v>325</v>
      </c>
      <c r="H9">
        <v>0</v>
      </c>
      <c r="I9">
        <v>0</v>
      </c>
      <c r="J9">
        <v>0</v>
      </c>
      <c r="L9">
        <v>1528.0720000000001</v>
      </c>
      <c r="M9">
        <v>0</v>
      </c>
      <c r="N9">
        <v>0</v>
      </c>
      <c r="O9">
        <v>0</v>
      </c>
      <c r="P9">
        <v>0</v>
      </c>
      <c r="Q9">
        <v>0</v>
      </c>
      <c r="R9">
        <v>1103.8319999999999</v>
      </c>
      <c r="S9">
        <v>903.83199999999999</v>
      </c>
      <c r="T9">
        <v>200</v>
      </c>
      <c r="U9">
        <v>0</v>
      </c>
      <c r="V9">
        <v>0</v>
      </c>
      <c r="X9">
        <v>363.4</v>
      </c>
      <c r="Y9">
        <v>0</v>
      </c>
      <c r="Z9">
        <v>0</v>
      </c>
      <c r="AA9">
        <v>0</v>
      </c>
      <c r="AB9">
        <v>0</v>
      </c>
      <c r="AC9">
        <v>0</v>
      </c>
      <c r="AD9">
        <v>770</v>
      </c>
      <c r="AE9">
        <v>770</v>
      </c>
      <c r="AF9">
        <v>0</v>
      </c>
      <c r="AG9">
        <v>0</v>
      </c>
      <c r="AH9">
        <v>0</v>
      </c>
      <c r="AJ9">
        <v>363.4</v>
      </c>
      <c r="AK9">
        <v>0</v>
      </c>
      <c r="AL9">
        <v>0</v>
      </c>
      <c r="AM9">
        <v>0</v>
      </c>
      <c r="AN9">
        <v>0</v>
      </c>
      <c r="AO9">
        <v>0</v>
      </c>
      <c r="AP9">
        <v>770</v>
      </c>
      <c r="AQ9">
        <v>770</v>
      </c>
      <c r="AR9">
        <v>0</v>
      </c>
      <c r="AS9">
        <v>0</v>
      </c>
      <c r="AT9">
        <v>0</v>
      </c>
    </row>
    <row r="10" spans="1:46" x14ac:dyDescent="0.35">
      <c r="A10" t="s">
        <v>315</v>
      </c>
      <c r="B10" t="s">
        <v>165</v>
      </c>
      <c r="C10">
        <v>230</v>
      </c>
      <c r="D10" t="s">
        <v>316</v>
      </c>
      <c r="E10" t="s">
        <v>317</v>
      </c>
      <c r="F10">
        <v>0</v>
      </c>
      <c r="G10">
        <v>0</v>
      </c>
      <c r="H10">
        <v>0</v>
      </c>
      <c r="I10">
        <v>0</v>
      </c>
      <c r="J10">
        <v>0</v>
      </c>
      <c r="L10">
        <v>1370.4</v>
      </c>
      <c r="M10">
        <v>0</v>
      </c>
      <c r="N10">
        <v>0</v>
      </c>
      <c r="O10">
        <v>0</v>
      </c>
      <c r="P10">
        <v>0</v>
      </c>
      <c r="Q10">
        <v>0</v>
      </c>
      <c r="R10">
        <v>1384.9</v>
      </c>
      <c r="S10">
        <v>112.89999999999998</v>
      </c>
      <c r="T10">
        <v>1272</v>
      </c>
      <c r="U10">
        <v>0</v>
      </c>
      <c r="V10">
        <v>0</v>
      </c>
      <c r="X10">
        <v>80.400000000000006</v>
      </c>
      <c r="Y10">
        <v>0</v>
      </c>
      <c r="Z10">
        <v>0</v>
      </c>
      <c r="AA10">
        <v>0</v>
      </c>
      <c r="AB10">
        <v>0</v>
      </c>
      <c r="AC10">
        <v>0</v>
      </c>
      <c r="AD10">
        <v>124.9</v>
      </c>
      <c r="AE10">
        <v>112.89999999999998</v>
      </c>
      <c r="AF10">
        <v>12.000000000000028</v>
      </c>
      <c r="AG10">
        <v>0</v>
      </c>
      <c r="AH10">
        <v>0</v>
      </c>
      <c r="AJ10">
        <v>680.4</v>
      </c>
      <c r="AK10">
        <v>0</v>
      </c>
      <c r="AL10">
        <v>0</v>
      </c>
      <c r="AM10">
        <v>0</v>
      </c>
      <c r="AN10">
        <v>0</v>
      </c>
      <c r="AO10">
        <v>0</v>
      </c>
      <c r="AP10">
        <v>724.9</v>
      </c>
      <c r="AQ10">
        <v>112.89999999999998</v>
      </c>
      <c r="AR10">
        <v>612</v>
      </c>
      <c r="AS10">
        <v>0</v>
      </c>
      <c r="AT10">
        <v>0</v>
      </c>
    </row>
    <row r="11" spans="1:46" x14ac:dyDescent="0.35">
      <c r="A11" t="s">
        <v>318</v>
      </c>
      <c r="B11" t="s">
        <v>67</v>
      </c>
      <c r="C11">
        <v>230</v>
      </c>
      <c r="D11" t="s">
        <v>319</v>
      </c>
      <c r="E11" t="s">
        <v>320</v>
      </c>
      <c r="F11">
        <v>0</v>
      </c>
      <c r="G11">
        <v>0</v>
      </c>
      <c r="H11">
        <v>0</v>
      </c>
      <c r="I11">
        <v>0</v>
      </c>
      <c r="J11">
        <v>0</v>
      </c>
      <c r="L11">
        <v>0</v>
      </c>
      <c r="M11">
        <v>0</v>
      </c>
      <c r="N11">
        <v>0</v>
      </c>
      <c r="O11">
        <v>0</v>
      </c>
      <c r="P11">
        <v>0</v>
      </c>
      <c r="Q11">
        <v>0</v>
      </c>
      <c r="R11">
        <v>0</v>
      </c>
      <c r="S11">
        <v>0</v>
      </c>
      <c r="T11">
        <v>0</v>
      </c>
      <c r="U11">
        <v>0</v>
      </c>
      <c r="V11">
        <v>0</v>
      </c>
      <c r="X11">
        <v>0</v>
      </c>
      <c r="Y11">
        <v>0</v>
      </c>
      <c r="Z11">
        <v>0</v>
      </c>
      <c r="AA11">
        <v>0</v>
      </c>
      <c r="AB11">
        <v>0</v>
      </c>
      <c r="AC11">
        <v>0</v>
      </c>
      <c r="AD11">
        <v>0</v>
      </c>
      <c r="AE11">
        <v>0</v>
      </c>
      <c r="AF11">
        <v>0</v>
      </c>
      <c r="AG11">
        <v>0</v>
      </c>
      <c r="AH11">
        <v>0</v>
      </c>
      <c r="AJ11">
        <v>0</v>
      </c>
      <c r="AK11">
        <v>0</v>
      </c>
      <c r="AL11">
        <v>0</v>
      </c>
      <c r="AM11">
        <v>0</v>
      </c>
      <c r="AN11">
        <v>0</v>
      </c>
      <c r="AO11">
        <v>0</v>
      </c>
      <c r="AP11">
        <v>0</v>
      </c>
      <c r="AQ11">
        <v>0</v>
      </c>
      <c r="AR11">
        <v>0</v>
      </c>
      <c r="AS11">
        <v>0</v>
      </c>
      <c r="AT11">
        <v>0</v>
      </c>
    </row>
    <row r="12" spans="1:46" x14ac:dyDescent="0.35">
      <c r="A12" t="s">
        <v>315</v>
      </c>
      <c r="B12" t="s">
        <v>170</v>
      </c>
      <c r="C12">
        <v>115</v>
      </c>
      <c r="D12" t="s">
        <v>316</v>
      </c>
      <c r="E12" t="s">
        <v>317</v>
      </c>
      <c r="F12">
        <v>0</v>
      </c>
      <c r="G12">
        <v>0</v>
      </c>
      <c r="H12">
        <v>0</v>
      </c>
      <c r="I12">
        <v>0</v>
      </c>
      <c r="J12">
        <v>0</v>
      </c>
      <c r="L12">
        <v>0</v>
      </c>
      <c r="M12">
        <v>0</v>
      </c>
      <c r="N12">
        <v>0</v>
      </c>
      <c r="O12">
        <v>0</v>
      </c>
      <c r="P12">
        <v>0</v>
      </c>
      <c r="Q12">
        <v>0</v>
      </c>
      <c r="R12">
        <v>0</v>
      </c>
      <c r="S12">
        <v>0</v>
      </c>
      <c r="T12">
        <v>0</v>
      </c>
      <c r="U12">
        <v>0</v>
      </c>
      <c r="V12">
        <v>0</v>
      </c>
      <c r="X12">
        <v>0</v>
      </c>
      <c r="Y12">
        <v>0</v>
      </c>
      <c r="Z12">
        <v>0</v>
      </c>
      <c r="AA12">
        <v>0</v>
      </c>
      <c r="AB12">
        <v>0</v>
      </c>
      <c r="AC12">
        <v>0</v>
      </c>
      <c r="AD12">
        <v>0</v>
      </c>
      <c r="AE12">
        <v>0</v>
      </c>
      <c r="AF12">
        <v>0</v>
      </c>
      <c r="AG12">
        <v>0</v>
      </c>
      <c r="AH12">
        <v>0</v>
      </c>
      <c r="AJ12">
        <v>0</v>
      </c>
      <c r="AK12">
        <v>0</v>
      </c>
      <c r="AL12">
        <v>0</v>
      </c>
      <c r="AM12">
        <v>0</v>
      </c>
      <c r="AN12">
        <v>0</v>
      </c>
      <c r="AO12">
        <v>0</v>
      </c>
      <c r="AP12">
        <v>0</v>
      </c>
      <c r="AQ12">
        <v>0</v>
      </c>
      <c r="AR12">
        <v>0</v>
      </c>
      <c r="AS12">
        <v>0</v>
      </c>
      <c r="AT12">
        <v>0</v>
      </c>
    </row>
    <row r="13" spans="1:46" x14ac:dyDescent="0.35">
      <c r="A13" t="s">
        <v>322</v>
      </c>
      <c r="B13" t="s">
        <v>114</v>
      </c>
      <c r="C13">
        <v>230</v>
      </c>
      <c r="D13" t="s">
        <v>323</v>
      </c>
      <c r="E13" t="s">
        <v>324</v>
      </c>
      <c r="F13">
        <v>0</v>
      </c>
      <c r="G13">
        <v>0</v>
      </c>
      <c r="H13">
        <v>0</v>
      </c>
      <c r="I13">
        <v>0</v>
      </c>
      <c r="J13">
        <v>0</v>
      </c>
      <c r="L13">
        <v>0</v>
      </c>
      <c r="M13">
        <v>0</v>
      </c>
      <c r="N13">
        <v>0</v>
      </c>
      <c r="O13">
        <v>0</v>
      </c>
      <c r="P13">
        <v>0</v>
      </c>
      <c r="Q13">
        <v>0</v>
      </c>
      <c r="R13">
        <v>0</v>
      </c>
      <c r="S13">
        <v>0</v>
      </c>
      <c r="T13">
        <v>0</v>
      </c>
      <c r="U13">
        <v>0</v>
      </c>
      <c r="V13">
        <v>0</v>
      </c>
      <c r="X13">
        <v>0</v>
      </c>
      <c r="Y13">
        <v>0</v>
      </c>
      <c r="Z13">
        <v>0</v>
      </c>
      <c r="AA13">
        <v>0</v>
      </c>
      <c r="AB13">
        <v>0</v>
      </c>
      <c r="AC13">
        <v>0</v>
      </c>
      <c r="AD13">
        <v>0</v>
      </c>
      <c r="AE13">
        <v>0</v>
      </c>
      <c r="AF13">
        <v>0</v>
      </c>
      <c r="AG13">
        <v>0</v>
      </c>
      <c r="AH13">
        <v>0</v>
      </c>
      <c r="AJ13">
        <v>0</v>
      </c>
      <c r="AK13">
        <v>0</v>
      </c>
      <c r="AL13">
        <v>0</v>
      </c>
      <c r="AM13">
        <v>0</v>
      </c>
      <c r="AN13">
        <v>0</v>
      </c>
      <c r="AO13">
        <v>0</v>
      </c>
      <c r="AP13">
        <v>0</v>
      </c>
      <c r="AQ13">
        <v>0</v>
      </c>
      <c r="AR13">
        <v>0</v>
      </c>
      <c r="AS13">
        <v>0</v>
      </c>
      <c r="AT13">
        <v>0</v>
      </c>
    </row>
    <row r="14" spans="1:46" x14ac:dyDescent="0.35">
      <c r="A14" t="s">
        <v>315</v>
      </c>
      <c r="B14" t="s">
        <v>145</v>
      </c>
      <c r="C14">
        <v>230</v>
      </c>
      <c r="D14" t="s">
        <v>316</v>
      </c>
      <c r="E14" t="s">
        <v>317</v>
      </c>
      <c r="F14">
        <v>0</v>
      </c>
      <c r="G14">
        <v>0</v>
      </c>
      <c r="H14">
        <v>0</v>
      </c>
      <c r="I14">
        <v>0</v>
      </c>
      <c r="J14">
        <v>0</v>
      </c>
      <c r="L14">
        <v>0</v>
      </c>
      <c r="M14">
        <v>0</v>
      </c>
      <c r="N14">
        <v>0</v>
      </c>
      <c r="O14">
        <v>0</v>
      </c>
      <c r="P14">
        <v>0</v>
      </c>
      <c r="Q14">
        <v>0</v>
      </c>
      <c r="R14">
        <v>0</v>
      </c>
      <c r="S14">
        <v>0</v>
      </c>
      <c r="T14">
        <v>0</v>
      </c>
      <c r="U14">
        <v>0</v>
      </c>
      <c r="V14">
        <v>0</v>
      </c>
      <c r="X14">
        <v>0</v>
      </c>
      <c r="Y14">
        <v>0</v>
      </c>
      <c r="Z14">
        <v>0</v>
      </c>
      <c r="AA14">
        <v>0</v>
      </c>
      <c r="AB14">
        <v>0</v>
      </c>
      <c r="AC14">
        <v>0</v>
      </c>
      <c r="AD14">
        <v>0</v>
      </c>
      <c r="AE14">
        <v>0</v>
      </c>
      <c r="AF14">
        <v>0</v>
      </c>
      <c r="AG14">
        <v>0</v>
      </c>
      <c r="AH14">
        <v>0</v>
      </c>
      <c r="AJ14">
        <v>0</v>
      </c>
      <c r="AK14">
        <v>0</v>
      </c>
      <c r="AL14">
        <v>0</v>
      </c>
      <c r="AM14">
        <v>0</v>
      </c>
      <c r="AN14">
        <v>0</v>
      </c>
      <c r="AO14">
        <v>0</v>
      </c>
      <c r="AP14">
        <v>0</v>
      </c>
      <c r="AQ14">
        <v>0</v>
      </c>
      <c r="AR14">
        <v>0</v>
      </c>
      <c r="AS14">
        <v>0</v>
      </c>
      <c r="AT14">
        <v>0</v>
      </c>
    </row>
    <row r="15" spans="1:46" x14ac:dyDescent="0.35">
      <c r="A15" t="s">
        <v>318</v>
      </c>
      <c r="B15" t="s">
        <v>64</v>
      </c>
      <c r="C15">
        <v>230</v>
      </c>
      <c r="D15" t="s">
        <v>319</v>
      </c>
      <c r="E15" t="s">
        <v>320</v>
      </c>
      <c r="F15">
        <v>0</v>
      </c>
      <c r="G15">
        <v>0</v>
      </c>
      <c r="H15">
        <v>0</v>
      </c>
      <c r="I15">
        <v>0</v>
      </c>
      <c r="J15">
        <v>0</v>
      </c>
      <c r="L15">
        <v>0</v>
      </c>
      <c r="M15">
        <v>0</v>
      </c>
      <c r="N15">
        <v>0</v>
      </c>
      <c r="O15">
        <v>0</v>
      </c>
      <c r="P15">
        <v>0</v>
      </c>
      <c r="Q15">
        <v>0</v>
      </c>
      <c r="R15">
        <v>0</v>
      </c>
      <c r="S15">
        <v>0</v>
      </c>
      <c r="T15">
        <v>0</v>
      </c>
      <c r="U15">
        <v>0</v>
      </c>
      <c r="V15">
        <v>0</v>
      </c>
      <c r="X15">
        <v>0</v>
      </c>
      <c r="Y15">
        <v>0</v>
      </c>
      <c r="Z15">
        <v>0</v>
      </c>
      <c r="AA15">
        <v>0</v>
      </c>
      <c r="AB15">
        <v>0</v>
      </c>
      <c r="AC15">
        <v>0</v>
      </c>
      <c r="AD15">
        <v>0</v>
      </c>
      <c r="AE15">
        <v>0</v>
      </c>
      <c r="AF15">
        <v>0</v>
      </c>
      <c r="AG15">
        <v>0</v>
      </c>
      <c r="AH15">
        <v>0</v>
      </c>
      <c r="AJ15">
        <v>0</v>
      </c>
      <c r="AK15">
        <v>0</v>
      </c>
      <c r="AL15">
        <v>0</v>
      </c>
      <c r="AM15">
        <v>0</v>
      </c>
      <c r="AN15">
        <v>0</v>
      </c>
      <c r="AO15">
        <v>0</v>
      </c>
      <c r="AP15">
        <v>0</v>
      </c>
      <c r="AQ15">
        <v>0</v>
      </c>
      <c r="AR15">
        <v>0</v>
      </c>
      <c r="AS15">
        <v>0</v>
      </c>
      <c r="AT15">
        <v>0</v>
      </c>
    </row>
    <row r="16" spans="1:46" x14ac:dyDescent="0.35">
      <c r="A16" t="s">
        <v>326</v>
      </c>
      <c r="B16" t="s">
        <v>23</v>
      </c>
      <c r="C16">
        <v>230</v>
      </c>
      <c r="D16" t="s">
        <v>327</v>
      </c>
      <c r="E16" t="s">
        <v>328</v>
      </c>
      <c r="F16">
        <v>0</v>
      </c>
      <c r="G16">
        <v>0</v>
      </c>
      <c r="H16">
        <v>0</v>
      </c>
      <c r="I16">
        <v>0</v>
      </c>
      <c r="J16">
        <v>0</v>
      </c>
      <c r="L16">
        <v>0</v>
      </c>
      <c r="M16">
        <v>0</v>
      </c>
      <c r="N16">
        <v>0</v>
      </c>
      <c r="O16">
        <v>0</v>
      </c>
      <c r="P16">
        <v>0</v>
      </c>
      <c r="Q16">
        <v>0</v>
      </c>
      <c r="R16">
        <v>0</v>
      </c>
      <c r="S16">
        <v>0</v>
      </c>
      <c r="T16">
        <v>0</v>
      </c>
      <c r="U16">
        <v>0</v>
      </c>
      <c r="V16">
        <v>0</v>
      </c>
      <c r="X16">
        <v>0</v>
      </c>
      <c r="Y16">
        <v>0</v>
      </c>
      <c r="Z16">
        <v>0</v>
      </c>
      <c r="AA16">
        <v>0</v>
      </c>
      <c r="AB16">
        <v>0</v>
      </c>
      <c r="AC16">
        <v>0</v>
      </c>
      <c r="AD16">
        <v>0</v>
      </c>
      <c r="AE16">
        <v>0</v>
      </c>
      <c r="AF16">
        <v>0</v>
      </c>
      <c r="AG16">
        <v>0</v>
      </c>
      <c r="AH16">
        <v>0</v>
      </c>
      <c r="AJ16">
        <v>0</v>
      </c>
      <c r="AK16">
        <v>0</v>
      </c>
      <c r="AL16">
        <v>0</v>
      </c>
      <c r="AM16">
        <v>0</v>
      </c>
      <c r="AN16">
        <v>0</v>
      </c>
      <c r="AO16">
        <v>0</v>
      </c>
      <c r="AP16">
        <v>0</v>
      </c>
      <c r="AQ16">
        <v>0</v>
      </c>
      <c r="AR16">
        <v>0</v>
      </c>
      <c r="AS16">
        <v>0</v>
      </c>
      <c r="AT16">
        <v>0</v>
      </c>
    </row>
    <row r="17" spans="1:46" x14ac:dyDescent="0.35">
      <c r="A17" t="s">
        <v>329</v>
      </c>
      <c r="B17" t="s">
        <v>208</v>
      </c>
      <c r="C17">
        <v>138</v>
      </c>
      <c r="D17" t="s">
        <v>330</v>
      </c>
      <c r="E17" t="s">
        <v>331</v>
      </c>
      <c r="F17" t="s">
        <v>332</v>
      </c>
      <c r="G17">
        <v>0</v>
      </c>
      <c r="H17">
        <v>0</v>
      </c>
      <c r="I17">
        <v>0</v>
      </c>
      <c r="J17">
        <v>0</v>
      </c>
      <c r="L17">
        <v>500</v>
      </c>
      <c r="M17">
        <v>0</v>
      </c>
      <c r="N17">
        <v>0</v>
      </c>
      <c r="O17">
        <v>0</v>
      </c>
      <c r="P17">
        <v>0</v>
      </c>
      <c r="Q17">
        <v>0</v>
      </c>
      <c r="R17">
        <v>500</v>
      </c>
      <c r="S17">
        <v>0</v>
      </c>
      <c r="T17">
        <v>500</v>
      </c>
      <c r="U17">
        <v>427.3</v>
      </c>
      <c r="V17">
        <v>0</v>
      </c>
      <c r="X17">
        <v>0</v>
      </c>
      <c r="Y17">
        <v>0</v>
      </c>
      <c r="Z17">
        <v>0</v>
      </c>
      <c r="AA17">
        <v>0</v>
      </c>
      <c r="AB17">
        <v>0</v>
      </c>
      <c r="AC17">
        <v>0</v>
      </c>
      <c r="AD17">
        <v>0</v>
      </c>
      <c r="AE17">
        <v>0</v>
      </c>
      <c r="AF17">
        <v>0</v>
      </c>
      <c r="AG17">
        <v>0</v>
      </c>
      <c r="AH17">
        <v>0</v>
      </c>
      <c r="AJ17">
        <v>0</v>
      </c>
      <c r="AK17">
        <v>0</v>
      </c>
      <c r="AL17">
        <v>0</v>
      </c>
      <c r="AM17">
        <v>0</v>
      </c>
      <c r="AN17">
        <v>0</v>
      </c>
      <c r="AO17">
        <v>0</v>
      </c>
      <c r="AP17">
        <v>0</v>
      </c>
      <c r="AQ17">
        <v>0</v>
      </c>
      <c r="AR17">
        <v>0</v>
      </c>
      <c r="AS17">
        <v>0</v>
      </c>
      <c r="AT17">
        <v>0</v>
      </c>
    </row>
    <row r="18" spans="1:46" x14ac:dyDescent="0.35">
      <c r="A18" t="s">
        <v>333</v>
      </c>
      <c r="B18" t="s">
        <v>240</v>
      </c>
      <c r="C18">
        <v>230</v>
      </c>
      <c r="D18" t="s">
        <v>334</v>
      </c>
      <c r="E18" t="s">
        <v>335</v>
      </c>
      <c r="F18">
        <v>0</v>
      </c>
      <c r="G18">
        <v>0</v>
      </c>
      <c r="H18">
        <v>0</v>
      </c>
      <c r="I18">
        <v>0</v>
      </c>
      <c r="J18">
        <v>0</v>
      </c>
      <c r="L18">
        <v>850</v>
      </c>
      <c r="M18">
        <v>0</v>
      </c>
      <c r="N18">
        <v>0</v>
      </c>
      <c r="O18">
        <v>0</v>
      </c>
      <c r="P18">
        <v>0</v>
      </c>
      <c r="Q18">
        <v>0</v>
      </c>
      <c r="R18">
        <v>750</v>
      </c>
      <c r="S18">
        <v>0</v>
      </c>
      <c r="T18">
        <v>750</v>
      </c>
      <c r="U18">
        <v>0</v>
      </c>
      <c r="V18">
        <v>0</v>
      </c>
      <c r="X18">
        <v>0</v>
      </c>
      <c r="Y18">
        <v>0</v>
      </c>
      <c r="Z18">
        <v>0</v>
      </c>
      <c r="AA18">
        <v>0</v>
      </c>
      <c r="AB18">
        <v>0</v>
      </c>
      <c r="AC18">
        <v>0</v>
      </c>
      <c r="AD18">
        <v>0</v>
      </c>
      <c r="AE18">
        <v>0</v>
      </c>
      <c r="AF18">
        <v>0</v>
      </c>
      <c r="AG18">
        <v>0</v>
      </c>
      <c r="AH18">
        <v>0</v>
      </c>
      <c r="AJ18">
        <v>0</v>
      </c>
      <c r="AK18">
        <v>0</v>
      </c>
      <c r="AL18">
        <v>0</v>
      </c>
      <c r="AM18">
        <v>0</v>
      </c>
      <c r="AN18">
        <v>0</v>
      </c>
      <c r="AO18">
        <v>0</v>
      </c>
      <c r="AP18">
        <v>0</v>
      </c>
      <c r="AQ18">
        <v>0</v>
      </c>
      <c r="AR18">
        <v>0</v>
      </c>
      <c r="AS18">
        <v>0</v>
      </c>
      <c r="AT18">
        <v>0</v>
      </c>
    </row>
    <row r="19" spans="1:46" x14ac:dyDescent="0.35">
      <c r="A19" t="s">
        <v>333</v>
      </c>
      <c r="B19" t="s">
        <v>240</v>
      </c>
      <c r="C19">
        <v>115</v>
      </c>
      <c r="D19" t="s">
        <v>334</v>
      </c>
      <c r="E19" t="s">
        <v>335</v>
      </c>
      <c r="F19">
        <v>0</v>
      </c>
      <c r="G19">
        <v>0</v>
      </c>
      <c r="H19">
        <v>0</v>
      </c>
      <c r="I19">
        <v>0</v>
      </c>
      <c r="J19">
        <v>0</v>
      </c>
      <c r="L19">
        <v>1187</v>
      </c>
      <c r="M19">
        <v>0</v>
      </c>
      <c r="N19">
        <v>0</v>
      </c>
      <c r="O19">
        <v>0</v>
      </c>
      <c r="P19">
        <v>0</v>
      </c>
      <c r="Q19">
        <v>0</v>
      </c>
      <c r="R19">
        <v>250</v>
      </c>
      <c r="S19">
        <v>0</v>
      </c>
      <c r="T19">
        <v>250</v>
      </c>
      <c r="U19">
        <v>0</v>
      </c>
      <c r="V19">
        <v>0</v>
      </c>
      <c r="X19">
        <v>157</v>
      </c>
      <c r="Y19">
        <v>0</v>
      </c>
      <c r="Z19">
        <v>0</v>
      </c>
      <c r="AA19">
        <v>0</v>
      </c>
      <c r="AB19">
        <v>0</v>
      </c>
      <c r="AC19">
        <v>0</v>
      </c>
      <c r="AD19">
        <v>0</v>
      </c>
      <c r="AE19">
        <v>0</v>
      </c>
      <c r="AF19">
        <v>0</v>
      </c>
      <c r="AG19">
        <v>0</v>
      </c>
      <c r="AH19">
        <v>0</v>
      </c>
      <c r="AJ19">
        <v>157</v>
      </c>
      <c r="AK19">
        <v>0</v>
      </c>
      <c r="AL19">
        <v>0</v>
      </c>
      <c r="AM19">
        <v>0</v>
      </c>
      <c r="AN19">
        <v>0</v>
      </c>
      <c r="AO19">
        <v>0</v>
      </c>
      <c r="AP19">
        <v>0</v>
      </c>
      <c r="AQ19">
        <v>0</v>
      </c>
      <c r="AR19">
        <v>0</v>
      </c>
      <c r="AS19">
        <v>0</v>
      </c>
      <c r="AT19">
        <v>0</v>
      </c>
    </row>
    <row r="20" spans="1:46" x14ac:dyDescent="0.35">
      <c r="A20" t="s">
        <v>333</v>
      </c>
      <c r="B20" t="s">
        <v>250</v>
      </c>
      <c r="C20">
        <v>115</v>
      </c>
      <c r="D20" t="s">
        <v>334</v>
      </c>
      <c r="E20" t="s">
        <v>335</v>
      </c>
      <c r="F20">
        <v>0</v>
      </c>
      <c r="G20">
        <v>0</v>
      </c>
      <c r="H20">
        <v>0</v>
      </c>
      <c r="I20">
        <v>0</v>
      </c>
      <c r="J20">
        <v>0</v>
      </c>
      <c r="L20">
        <v>189.3015</v>
      </c>
      <c r="M20">
        <v>0</v>
      </c>
      <c r="N20">
        <v>0</v>
      </c>
      <c r="O20">
        <v>0</v>
      </c>
      <c r="P20">
        <v>0</v>
      </c>
      <c r="Q20">
        <v>0</v>
      </c>
      <c r="R20">
        <v>26.783999999999999</v>
      </c>
      <c r="S20">
        <v>26.783999999999999</v>
      </c>
      <c r="T20">
        <v>0</v>
      </c>
      <c r="U20">
        <v>0</v>
      </c>
      <c r="V20">
        <v>0</v>
      </c>
      <c r="X20">
        <v>0</v>
      </c>
      <c r="Y20">
        <v>0</v>
      </c>
      <c r="Z20">
        <v>0</v>
      </c>
      <c r="AA20">
        <v>0</v>
      </c>
      <c r="AB20">
        <v>0</v>
      </c>
      <c r="AC20">
        <v>0</v>
      </c>
      <c r="AD20">
        <v>0</v>
      </c>
      <c r="AE20">
        <v>0</v>
      </c>
      <c r="AF20">
        <v>0</v>
      </c>
      <c r="AG20">
        <v>0</v>
      </c>
      <c r="AH20">
        <v>0</v>
      </c>
      <c r="AJ20">
        <v>0</v>
      </c>
      <c r="AK20">
        <v>0</v>
      </c>
      <c r="AL20">
        <v>0</v>
      </c>
      <c r="AM20">
        <v>0</v>
      </c>
      <c r="AN20">
        <v>0</v>
      </c>
      <c r="AO20">
        <v>0</v>
      </c>
      <c r="AP20">
        <v>0</v>
      </c>
      <c r="AQ20">
        <v>0</v>
      </c>
      <c r="AR20">
        <v>0</v>
      </c>
      <c r="AS20">
        <v>0</v>
      </c>
      <c r="AT20">
        <v>0</v>
      </c>
    </row>
    <row r="21" spans="1:46" x14ac:dyDescent="0.35">
      <c r="A21" t="s">
        <v>322</v>
      </c>
      <c r="B21" t="s">
        <v>214</v>
      </c>
      <c r="C21">
        <v>230</v>
      </c>
      <c r="D21" t="s">
        <v>323</v>
      </c>
      <c r="E21" t="s">
        <v>324</v>
      </c>
      <c r="F21">
        <v>0</v>
      </c>
      <c r="G21">
        <v>0</v>
      </c>
      <c r="H21">
        <v>0</v>
      </c>
      <c r="I21">
        <v>0</v>
      </c>
      <c r="J21">
        <v>0</v>
      </c>
      <c r="L21">
        <v>0</v>
      </c>
      <c r="M21">
        <v>0</v>
      </c>
      <c r="N21">
        <v>0</v>
      </c>
      <c r="O21">
        <v>0</v>
      </c>
      <c r="P21">
        <v>0</v>
      </c>
      <c r="Q21">
        <v>0</v>
      </c>
      <c r="R21">
        <v>0</v>
      </c>
      <c r="S21">
        <v>0</v>
      </c>
      <c r="T21">
        <v>0</v>
      </c>
      <c r="U21">
        <v>0</v>
      </c>
      <c r="V21">
        <v>0</v>
      </c>
      <c r="X21">
        <v>0</v>
      </c>
      <c r="Y21">
        <v>0</v>
      </c>
      <c r="Z21">
        <v>0</v>
      </c>
      <c r="AA21">
        <v>0</v>
      </c>
      <c r="AB21">
        <v>0</v>
      </c>
      <c r="AC21">
        <v>0</v>
      </c>
      <c r="AD21">
        <v>0</v>
      </c>
      <c r="AE21">
        <v>0</v>
      </c>
      <c r="AF21">
        <v>0</v>
      </c>
      <c r="AG21">
        <v>0</v>
      </c>
      <c r="AH21">
        <v>0</v>
      </c>
      <c r="AJ21">
        <v>0</v>
      </c>
      <c r="AK21">
        <v>0</v>
      </c>
      <c r="AL21">
        <v>0</v>
      </c>
      <c r="AM21">
        <v>0</v>
      </c>
      <c r="AN21">
        <v>0</v>
      </c>
      <c r="AO21">
        <v>0</v>
      </c>
      <c r="AP21">
        <v>0</v>
      </c>
      <c r="AQ21">
        <v>0</v>
      </c>
      <c r="AR21">
        <v>0</v>
      </c>
      <c r="AS21">
        <v>0</v>
      </c>
      <c r="AT21">
        <v>0</v>
      </c>
    </row>
    <row r="22" spans="1:46" x14ac:dyDescent="0.35">
      <c r="A22" t="s">
        <v>333</v>
      </c>
      <c r="B22" t="s">
        <v>243</v>
      </c>
      <c r="C22">
        <v>230</v>
      </c>
      <c r="D22" t="s">
        <v>334</v>
      </c>
      <c r="E22" t="s">
        <v>335</v>
      </c>
      <c r="F22">
        <v>0</v>
      </c>
      <c r="G22" t="s">
        <v>336</v>
      </c>
      <c r="H22">
        <v>0</v>
      </c>
      <c r="I22">
        <v>0</v>
      </c>
      <c r="J22">
        <v>0</v>
      </c>
      <c r="L22">
        <v>1100</v>
      </c>
      <c r="M22">
        <v>290.8</v>
      </c>
      <c r="N22">
        <v>90.8</v>
      </c>
      <c r="O22">
        <v>200</v>
      </c>
      <c r="P22">
        <v>0</v>
      </c>
      <c r="Q22">
        <v>0</v>
      </c>
      <c r="R22">
        <v>200</v>
      </c>
      <c r="S22">
        <v>0</v>
      </c>
      <c r="T22">
        <v>200</v>
      </c>
      <c r="U22">
        <v>0</v>
      </c>
      <c r="V22">
        <v>0</v>
      </c>
      <c r="X22">
        <v>0</v>
      </c>
      <c r="Y22">
        <v>90.8</v>
      </c>
      <c r="Z22">
        <v>90.8</v>
      </c>
      <c r="AA22">
        <v>0</v>
      </c>
      <c r="AB22">
        <v>0</v>
      </c>
      <c r="AC22">
        <v>0</v>
      </c>
      <c r="AD22">
        <v>0</v>
      </c>
      <c r="AE22">
        <v>0</v>
      </c>
      <c r="AF22">
        <v>0</v>
      </c>
      <c r="AG22">
        <v>0</v>
      </c>
      <c r="AH22">
        <v>0</v>
      </c>
      <c r="AJ22">
        <v>200</v>
      </c>
      <c r="AK22">
        <v>290.8</v>
      </c>
      <c r="AL22">
        <v>90.8</v>
      </c>
      <c r="AM22">
        <v>200</v>
      </c>
      <c r="AN22">
        <v>0</v>
      </c>
      <c r="AO22">
        <v>0</v>
      </c>
      <c r="AP22">
        <v>200</v>
      </c>
      <c r="AQ22">
        <v>0</v>
      </c>
      <c r="AR22">
        <v>200</v>
      </c>
      <c r="AS22">
        <v>0</v>
      </c>
      <c r="AT22">
        <v>0</v>
      </c>
    </row>
    <row r="23" spans="1:46" x14ac:dyDescent="0.35">
      <c r="A23" t="s">
        <v>326</v>
      </c>
      <c r="B23" t="s">
        <v>54</v>
      </c>
      <c r="C23">
        <v>161</v>
      </c>
      <c r="D23" t="s">
        <v>337</v>
      </c>
      <c r="E23" t="s">
        <v>338</v>
      </c>
      <c r="F23">
        <v>0</v>
      </c>
      <c r="G23">
        <v>0</v>
      </c>
      <c r="H23">
        <v>0</v>
      </c>
      <c r="I23">
        <v>0</v>
      </c>
      <c r="J23">
        <v>0</v>
      </c>
      <c r="L23">
        <v>300</v>
      </c>
      <c r="M23">
        <v>300</v>
      </c>
      <c r="N23">
        <v>0</v>
      </c>
      <c r="O23">
        <v>300</v>
      </c>
      <c r="P23">
        <v>0</v>
      </c>
      <c r="Q23">
        <v>0</v>
      </c>
      <c r="R23">
        <v>300</v>
      </c>
      <c r="S23">
        <v>0</v>
      </c>
      <c r="T23">
        <v>300</v>
      </c>
      <c r="U23">
        <v>0</v>
      </c>
      <c r="V23">
        <v>0</v>
      </c>
      <c r="X23">
        <v>0</v>
      </c>
      <c r="Y23">
        <v>0</v>
      </c>
      <c r="Z23">
        <v>0</v>
      </c>
      <c r="AA23">
        <v>0</v>
      </c>
      <c r="AB23">
        <v>0</v>
      </c>
      <c r="AC23">
        <v>0</v>
      </c>
      <c r="AD23">
        <v>0</v>
      </c>
      <c r="AE23">
        <v>0</v>
      </c>
      <c r="AF23">
        <v>0</v>
      </c>
      <c r="AG23">
        <v>0</v>
      </c>
      <c r="AH23">
        <v>0</v>
      </c>
      <c r="AJ23">
        <v>0</v>
      </c>
      <c r="AK23">
        <v>0</v>
      </c>
      <c r="AL23">
        <v>0</v>
      </c>
      <c r="AM23">
        <v>0</v>
      </c>
      <c r="AN23">
        <v>0</v>
      </c>
      <c r="AO23">
        <v>0</v>
      </c>
      <c r="AP23">
        <v>0</v>
      </c>
      <c r="AQ23">
        <v>0</v>
      </c>
      <c r="AR23">
        <v>0</v>
      </c>
      <c r="AS23">
        <v>0</v>
      </c>
      <c r="AT23">
        <v>0</v>
      </c>
    </row>
    <row r="24" spans="1:46" x14ac:dyDescent="0.35">
      <c r="A24" t="s">
        <v>321</v>
      </c>
      <c r="B24" t="s">
        <v>209</v>
      </c>
      <c r="C24">
        <v>230</v>
      </c>
      <c r="D24" t="s">
        <v>316</v>
      </c>
      <c r="E24" t="s">
        <v>317</v>
      </c>
      <c r="F24">
        <v>0</v>
      </c>
      <c r="G24">
        <v>0</v>
      </c>
      <c r="H24">
        <v>0</v>
      </c>
      <c r="I24">
        <v>0</v>
      </c>
      <c r="J24">
        <v>0</v>
      </c>
      <c r="L24">
        <v>400</v>
      </c>
      <c r="M24">
        <v>0</v>
      </c>
      <c r="N24">
        <v>0</v>
      </c>
      <c r="O24">
        <v>0</v>
      </c>
      <c r="P24">
        <v>0</v>
      </c>
      <c r="Q24">
        <v>0</v>
      </c>
      <c r="R24">
        <v>200</v>
      </c>
      <c r="S24">
        <v>0</v>
      </c>
      <c r="T24">
        <v>200</v>
      </c>
      <c r="U24">
        <v>0</v>
      </c>
      <c r="V24">
        <v>0</v>
      </c>
      <c r="X24">
        <v>0</v>
      </c>
      <c r="Y24">
        <v>0</v>
      </c>
      <c r="Z24">
        <v>0</v>
      </c>
      <c r="AA24">
        <v>0</v>
      </c>
      <c r="AB24">
        <v>0</v>
      </c>
      <c r="AC24">
        <v>0</v>
      </c>
      <c r="AD24">
        <v>0</v>
      </c>
      <c r="AE24">
        <v>0</v>
      </c>
      <c r="AF24">
        <v>0</v>
      </c>
      <c r="AG24">
        <v>0</v>
      </c>
      <c r="AH24">
        <v>0</v>
      </c>
      <c r="AJ24">
        <v>0</v>
      </c>
      <c r="AK24">
        <v>0</v>
      </c>
      <c r="AL24">
        <v>0</v>
      </c>
      <c r="AM24">
        <v>0</v>
      </c>
      <c r="AN24">
        <v>0</v>
      </c>
      <c r="AO24">
        <v>0</v>
      </c>
      <c r="AP24">
        <v>0</v>
      </c>
      <c r="AQ24">
        <v>0</v>
      </c>
      <c r="AR24">
        <v>0</v>
      </c>
      <c r="AS24">
        <v>0</v>
      </c>
      <c r="AT24">
        <v>0</v>
      </c>
    </row>
    <row r="25" spans="1:46" x14ac:dyDescent="0.35">
      <c r="A25" t="s">
        <v>333</v>
      </c>
      <c r="B25" t="s">
        <v>233</v>
      </c>
      <c r="C25">
        <v>230</v>
      </c>
      <c r="D25" t="s">
        <v>334</v>
      </c>
      <c r="E25" t="s">
        <v>335</v>
      </c>
      <c r="F25">
        <v>0</v>
      </c>
      <c r="G25">
        <v>0</v>
      </c>
      <c r="H25">
        <v>0</v>
      </c>
      <c r="I25">
        <v>0</v>
      </c>
      <c r="J25">
        <v>0</v>
      </c>
      <c r="L25">
        <v>0</v>
      </c>
      <c r="M25">
        <v>0</v>
      </c>
      <c r="N25">
        <v>0</v>
      </c>
      <c r="O25">
        <v>0</v>
      </c>
      <c r="P25">
        <v>0</v>
      </c>
      <c r="Q25">
        <v>0</v>
      </c>
      <c r="R25">
        <v>0</v>
      </c>
      <c r="S25">
        <v>0</v>
      </c>
      <c r="T25">
        <v>0</v>
      </c>
      <c r="U25">
        <v>0</v>
      </c>
      <c r="V25">
        <v>0</v>
      </c>
      <c r="X25">
        <v>0</v>
      </c>
      <c r="Y25">
        <v>0</v>
      </c>
      <c r="Z25">
        <v>0</v>
      </c>
      <c r="AA25">
        <v>0</v>
      </c>
      <c r="AB25">
        <v>0</v>
      </c>
      <c r="AC25">
        <v>0</v>
      </c>
      <c r="AD25">
        <v>0</v>
      </c>
      <c r="AE25">
        <v>0</v>
      </c>
      <c r="AF25">
        <v>0</v>
      </c>
      <c r="AG25">
        <v>0</v>
      </c>
      <c r="AH25">
        <v>0</v>
      </c>
      <c r="AJ25">
        <v>0</v>
      </c>
      <c r="AK25">
        <v>0</v>
      </c>
      <c r="AL25">
        <v>0</v>
      </c>
      <c r="AM25">
        <v>0</v>
      </c>
      <c r="AN25">
        <v>0</v>
      </c>
      <c r="AO25">
        <v>0</v>
      </c>
      <c r="AP25">
        <v>0</v>
      </c>
      <c r="AQ25">
        <v>0</v>
      </c>
      <c r="AR25">
        <v>0</v>
      </c>
      <c r="AS25">
        <v>0</v>
      </c>
      <c r="AT25">
        <v>0</v>
      </c>
    </row>
    <row r="26" spans="1:46" x14ac:dyDescent="0.35">
      <c r="A26" t="s">
        <v>333</v>
      </c>
      <c r="B26" t="s">
        <v>281</v>
      </c>
      <c r="C26">
        <v>115</v>
      </c>
      <c r="D26" t="s">
        <v>334</v>
      </c>
      <c r="E26" t="s">
        <v>335</v>
      </c>
      <c r="F26">
        <v>0</v>
      </c>
      <c r="G26" t="s">
        <v>339</v>
      </c>
      <c r="H26">
        <v>0</v>
      </c>
      <c r="I26">
        <v>0</v>
      </c>
      <c r="J26">
        <v>0</v>
      </c>
      <c r="L26">
        <v>0</v>
      </c>
      <c r="M26">
        <v>0</v>
      </c>
      <c r="N26">
        <v>0</v>
      </c>
      <c r="O26">
        <v>0</v>
      </c>
      <c r="P26">
        <v>0</v>
      </c>
      <c r="Q26">
        <v>0</v>
      </c>
      <c r="R26">
        <v>0</v>
      </c>
      <c r="S26">
        <v>0</v>
      </c>
      <c r="T26">
        <v>0</v>
      </c>
      <c r="U26">
        <v>0</v>
      </c>
      <c r="V26">
        <v>0</v>
      </c>
      <c r="X26">
        <v>0</v>
      </c>
      <c r="Y26">
        <v>0</v>
      </c>
      <c r="Z26">
        <v>0</v>
      </c>
      <c r="AA26">
        <v>0</v>
      </c>
      <c r="AB26">
        <v>0</v>
      </c>
      <c r="AC26">
        <v>0</v>
      </c>
      <c r="AD26">
        <v>0</v>
      </c>
      <c r="AE26">
        <v>0</v>
      </c>
      <c r="AF26">
        <v>0</v>
      </c>
      <c r="AG26">
        <v>0</v>
      </c>
      <c r="AH26">
        <v>0</v>
      </c>
      <c r="AJ26">
        <v>0</v>
      </c>
      <c r="AK26">
        <v>0</v>
      </c>
      <c r="AL26">
        <v>0</v>
      </c>
      <c r="AM26">
        <v>0</v>
      </c>
      <c r="AN26">
        <v>0</v>
      </c>
      <c r="AO26">
        <v>0</v>
      </c>
      <c r="AP26">
        <v>0</v>
      </c>
      <c r="AQ26">
        <v>0</v>
      </c>
      <c r="AR26">
        <v>0</v>
      </c>
      <c r="AS26">
        <v>0</v>
      </c>
      <c r="AT26">
        <v>0</v>
      </c>
    </row>
    <row r="27" spans="1:46" x14ac:dyDescent="0.35">
      <c r="A27" t="s">
        <v>321</v>
      </c>
      <c r="B27" t="s">
        <v>110</v>
      </c>
      <c r="C27">
        <v>115</v>
      </c>
      <c r="D27" t="s">
        <v>316</v>
      </c>
      <c r="E27" t="s">
        <v>317</v>
      </c>
      <c r="F27">
        <v>0</v>
      </c>
      <c r="G27" t="s">
        <v>340</v>
      </c>
      <c r="H27">
        <v>0</v>
      </c>
      <c r="I27">
        <v>0</v>
      </c>
      <c r="J27">
        <v>0</v>
      </c>
      <c r="L27">
        <v>0</v>
      </c>
      <c r="M27">
        <v>0</v>
      </c>
      <c r="N27">
        <v>0</v>
      </c>
      <c r="O27">
        <v>0</v>
      </c>
      <c r="P27">
        <v>0</v>
      </c>
      <c r="Q27">
        <v>0</v>
      </c>
      <c r="R27">
        <v>0</v>
      </c>
      <c r="S27">
        <v>0</v>
      </c>
      <c r="T27">
        <v>0</v>
      </c>
      <c r="U27">
        <v>0</v>
      </c>
      <c r="V27">
        <v>0</v>
      </c>
      <c r="X27">
        <v>0</v>
      </c>
      <c r="Y27">
        <v>0</v>
      </c>
      <c r="Z27">
        <v>0</v>
      </c>
      <c r="AA27">
        <v>0</v>
      </c>
      <c r="AB27">
        <v>0</v>
      </c>
      <c r="AC27">
        <v>0</v>
      </c>
      <c r="AD27">
        <v>0</v>
      </c>
      <c r="AE27">
        <v>0</v>
      </c>
      <c r="AF27">
        <v>0</v>
      </c>
      <c r="AG27">
        <v>0</v>
      </c>
      <c r="AH27">
        <v>0</v>
      </c>
      <c r="AJ27">
        <v>0</v>
      </c>
      <c r="AK27">
        <v>0</v>
      </c>
      <c r="AL27">
        <v>0</v>
      </c>
      <c r="AM27">
        <v>0</v>
      </c>
      <c r="AN27">
        <v>0</v>
      </c>
      <c r="AO27">
        <v>0</v>
      </c>
      <c r="AP27">
        <v>0</v>
      </c>
      <c r="AQ27">
        <v>0</v>
      </c>
      <c r="AR27">
        <v>0</v>
      </c>
      <c r="AS27">
        <v>0</v>
      </c>
      <c r="AT27">
        <v>0</v>
      </c>
    </row>
    <row r="28" spans="1:46" x14ac:dyDescent="0.35">
      <c r="A28" t="s">
        <v>321</v>
      </c>
      <c r="B28" t="s">
        <v>203</v>
      </c>
      <c r="C28">
        <v>115</v>
      </c>
      <c r="D28" t="s">
        <v>316</v>
      </c>
      <c r="E28" t="s">
        <v>317</v>
      </c>
      <c r="F28">
        <v>0</v>
      </c>
      <c r="G28">
        <v>0</v>
      </c>
      <c r="H28">
        <v>0</v>
      </c>
      <c r="I28">
        <v>0</v>
      </c>
      <c r="J28">
        <v>0</v>
      </c>
      <c r="L28">
        <v>0</v>
      </c>
      <c r="M28">
        <v>0</v>
      </c>
      <c r="N28">
        <v>0</v>
      </c>
      <c r="O28">
        <v>0</v>
      </c>
      <c r="P28">
        <v>0</v>
      </c>
      <c r="Q28">
        <v>0</v>
      </c>
      <c r="R28">
        <v>0</v>
      </c>
      <c r="S28">
        <v>0</v>
      </c>
      <c r="T28">
        <v>0</v>
      </c>
      <c r="U28">
        <v>0</v>
      </c>
      <c r="V28">
        <v>0</v>
      </c>
      <c r="X28">
        <v>0</v>
      </c>
      <c r="Y28">
        <v>0</v>
      </c>
      <c r="Z28">
        <v>0</v>
      </c>
      <c r="AA28">
        <v>0</v>
      </c>
      <c r="AB28">
        <v>0</v>
      </c>
      <c r="AC28">
        <v>0</v>
      </c>
      <c r="AD28">
        <v>0</v>
      </c>
      <c r="AE28">
        <v>0</v>
      </c>
      <c r="AF28">
        <v>0</v>
      </c>
      <c r="AG28">
        <v>0</v>
      </c>
      <c r="AH28">
        <v>0</v>
      </c>
      <c r="AJ28">
        <v>0</v>
      </c>
      <c r="AK28">
        <v>0</v>
      </c>
      <c r="AL28">
        <v>0</v>
      </c>
      <c r="AM28">
        <v>0</v>
      </c>
      <c r="AN28">
        <v>0</v>
      </c>
      <c r="AO28">
        <v>0</v>
      </c>
      <c r="AP28">
        <v>0</v>
      </c>
      <c r="AQ28">
        <v>0</v>
      </c>
      <c r="AR28">
        <v>0</v>
      </c>
      <c r="AS28">
        <v>0</v>
      </c>
      <c r="AT28">
        <v>0</v>
      </c>
    </row>
    <row r="29" spans="1:46" x14ac:dyDescent="0.35">
      <c r="A29" t="s">
        <v>341</v>
      </c>
      <c r="B29" t="s">
        <v>108</v>
      </c>
      <c r="C29">
        <v>230</v>
      </c>
      <c r="D29" t="s">
        <v>342</v>
      </c>
      <c r="E29" t="s">
        <v>343</v>
      </c>
      <c r="F29">
        <v>0</v>
      </c>
      <c r="G29">
        <v>0</v>
      </c>
      <c r="H29">
        <v>0</v>
      </c>
      <c r="I29">
        <v>0</v>
      </c>
      <c r="J29">
        <v>0</v>
      </c>
      <c r="L29">
        <v>305</v>
      </c>
      <c r="M29">
        <v>0</v>
      </c>
      <c r="N29">
        <v>0</v>
      </c>
      <c r="O29">
        <v>0</v>
      </c>
      <c r="P29">
        <v>0</v>
      </c>
      <c r="Q29">
        <v>0</v>
      </c>
      <c r="R29">
        <v>455</v>
      </c>
      <c r="S29">
        <v>200</v>
      </c>
      <c r="T29">
        <v>255</v>
      </c>
      <c r="U29">
        <v>0</v>
      </c>
      <c r="V29">
        <v>0</v>
      </c>
      <c r="X29">
        <v>250</v>
      </c>
      <c r="Y29">
        <v>0</v>
      </c>
      <c r="Z29">
        <v>0</v>
      </c>
      <c r="AA29">
        <v>0</v>
      </c>
      <c r="AB29">
        <v>0</v>
      </c>
      <c r="AC29">
        <v>0</v>
      </c>
      <c r="AD29">
        <v>400</v>
      </c>
      <c r="AE29">
        <v>200</v>
      </c>
      <c r="AF29">
        <v>200</v>
      </c>
      <c r="AG29">
        <v>0</v>
      </c>
      <c r="AH29">
        <v>0</v>
      </c>
      <c r="AJ29">
        <v>250</v>
      </c>
      <c r="AK29">
        <v>0</v>
      </c>
      <c r="AL29">
        <v>0</v>
      </c>
      <c r="AM29">
        <v>0</v>
      </c>
      <c r="AN29">
        <v>0</v>
      </c>
      <c r="AO29">
        <v>0</v>
      </c>
      <c r="AP29">
        <v>400</v>
      </c>
      <c r="AQ29">
        <v>200</v>
      </c>
      <c r="AR29">
        <v>200</v>
      </c>
      <c r="AS29">
        <v>0</v>
      </c>
      <c r="AT29">
        <v>0</v>
      </c>
    </row>
    <row r="30" spans="1:46" x14ac:dyDescent="0.35">
      <c r="A30" t="s">
        <v>315</v>
      </c>
      <c r="B30" t="s">
        <v>142</v>
      </c>
      <c r="C30">
        <v>230</v>
      </c>
      <c r="D30" t="s">
        <v>316</v>
      </c>
      <c r="E30" t="s">
        <v>317</v>
      </c>
      <c r="F30">
        <v>0</v>
      </c>
      <c r="G30" t="s">
        <v>344</v>
      </c>
      <c r="H30">
        <v>0</v>
      </c>
      <c r="I30">
        <v>0</v>
      </c>
      <c r="J30">
        <v>0</v>
      </c>
      <c r="L30">
        <v>453.68</v>
      </c>
      <c r="M30">
        <v>210</v>
      </c>
      <c r="N30">
        <v>210</v>
      </c>
      <c r="O30">
        <v>0</v>
      </c>
      <c r="P30">
        <v>0</v>
      </c>
      <c r="Q30">
        <v>0</v>
      </c>
      <c r="R30">
        <v>100.64</v>
      </c>
      <c r="S30">
        <v>0</v>
      </c>
      <c r="T30">
        <v>100.64</v>
      </c>
      <c r="U30">
        <v>0</v>
      </c>
      <c r="V30">
        <v>0</v>
      </c>
      <c r="X30">
        <v>0</v>
      </c>
      <c r="Y30">
        <v>0</v>
      </c>
      <c r="Z30">
        <v>0</v>
      </c>
      <c r="AA30">
        <v>0</v>
      </c>
      <c r="AB30">
        <v>0</v>
      </c>
      <c r="AC30">
        <v>0</v>
      </c>
      <c r="AD30">
        <v>0</v>
      </c>
      <c r="AE30">
        <v>0</v>
      </c>
      <c r="AF30">
        <v>0</v>
      </c>
      <c r="AG30">
        <v>0</v>
      </c>
      <c r="AH30">
        <v>0</v>
      </c>
      <c r="AJ30">
        <v>53.68</v>
      </c>
      <c r="AK30">
        <v>210</v>
      </c>
      <c r="AL30">
        <v>210</v>
      </c>
      <c r="AM30">
        <v>0</v>
      </c>
      <c r="AN30">
        <v>0</v>
      </c>
      <c r="AO30">
        <v>0</v>
      </c>
      <c r="AP30">
        <v>100.64</v>
      </c>
      <c r="AQ30">
        <v>0</v>
      </c>
      <c r="AR30">
        <v>100.64</v>
      </c>
      <c r="AS30">
        <v>0</v>
      </c>
      <c r="AT30">
        <v>0</v>
      </c>
    </row>
    <row r="31" spans="1:46" x14ac:dyDescent="0.35">
      <c r="A31" t="s">
        <v>315</v>
      </c>
      <c r="B31" t="s">
        <v>149</v>
      </c>
      <c r="C31">
        <v>115</v>
      </c>
      <c r="D31" t="s">
        <v>316</v>
      </c>
      <c r="E31" t="s">
        <v>317</v>
      </c>
      <c r="F31">
        <v>0</v>
      </c>
      <c r="G31">
        <v>0</v>
      </c>
      <c r="H31">
        <v>0</v>
      </c>
      <c r="I31">
        <v>0</v>
      </c>
      <c r="J31">
        <v>0</v>
      </c>
      <c r="L31">
        <v>0</v>
      </c>
      <c r="M31">
        <v>0</v>
      </c>
      <c r="N31">
        <v>0</v>
      </c>
      <c r="O31">
        <v>0</v>
      </c>
      <c r="P31">
        <v>0</v>
      </c>
      <c r="Q31">
        <v>0</v>
      </c>
      <c r="R31">
        <v>0</v>
      </c>
      <c r="S31">
        <v>0</v>
      </c>
      <c r="T31">
        <v>0</v>
      </c>
      <c r="U31">
        <v>0</v>
      </c>
      <c r="V31">
        <v>0</v>
      </c>
      <c r="X31">
        <v>0</v>
      </c>
      <c r="Y31">
        <v>0</v>
      </c>
      <c r="Z31">
        <v>0</v>
      </c>
      <c r="AA31">
        <v>0</v>
      </c>
      <c r="AB31">
        <v>0</v>
      </c>
      <c r="AC31">
        <v>0</v>
      </c>
      <c r="AD31">
        <v>0</v>
      </c>
      <c r="AE31">
        <v>0</v>
      </c>
      <c r="AF31">
        <v>0</v>
      </c>
      <c r="AG31">
        <v>0</v>
      </c>
      <c r="AH31">
        <v>0</v>
      </c>
      <c r="AJ31">
        <v>0</v>
      </c>
      <c r="AK31">
        <v>0</v>
      </c>
      <c r="AL31">
        <v>0</v>
      </c>
      <c r="AM31">
        <v>0</v>
      </c>
      <c r="AN31">
        <v>0</v>
      </c>
      <c r="AO31">
        <v>0</v>
      </c>
      <c r="AP31">
        <v>0</v>
      </c>
      <c r="AQ31">
        <v>0</v>
      </c>
      <c r="AR31">
        <v>0</v>
      </c>
      <c r="AS31">
        <v>0</v>
      </c>
      <c r="AT31">
        <v>0</v>
      </c>
    </row>
    <row r="32" spans="1:46" x14ac:dyDescent="0.35">
      <c r="A32" t="s">
        <v>321</v>
      </c>
      <c r="B32" t="s">
        <v>186</v>
      </c>
      <c r="C32">
        <v>115</v>
      </c>
      <c r="D32" t="s">
        <v>316</v>
      </c>
      <c r="E32" t="s">
        <v>317</v>
      </c>
      <c r="F32">
        <v>0</v>
      </c>
      <c r="G32">
        <v>0</v>
      </c>
      <c r="H32">
        <v>0</v>
      </c>
      <c r="I32">
        <v>0</v>
      </c>
      <c r="J32">
        <v>0</v>
      </c>
      <c r="L32">
        <v>0</v>
      </c>
      <c r="M32">
        <v>0</v>
      </c>
      <c r="N32">
        <v>0</v>
      </c>
      <c r="O32">
        <v>0</v>
      </c>
      <c r="P32">
        <v>0</v>
      </c>
      <c r="Q32">
        <v>0</v>
      </c>
      <c r="R32">
        <v>0</v>
      </c>
      <c r="S32">
        <v>0</v>
      </c>
      <c r="T32">
        <v>0</v>
      </c>
      <c r="U32">
        <v>0</v>
      </c>
      <c r="V32">
        <v>0</v>
      </c>
      <c r="X32">
        <v>0</v>
      </c>
      <c r="Y32">
        <v>0</v>
      </c>
      <c r="Z32">
        <v>0</v>
      </c>
      <c r="AA32">
        <v>0</v>
      </c>
      <c r="AB32">
        <v>0</v>
      </c>
      <c r="AC32">
        <v>0</v>
      </c>
      <c r="AD32">
        <v>0</v>
      </c>
      <c r="AE32">
        <v>0</v>
      </c>
      <c r="AF32">
        <v>0</v>
      </c>
      <c r="AG32">
        <v>0</v>
      </c>
      <c r="AH32">
        <v>0</v>
      </c>
      <c r="AJ32">
        <v>0</v>
      </c>
      <c r="AK32">
        <v>0</v>
      </c>
      <c r="AL32">
        <v>0</v>
      </c>
      <c r="AM32">
        <v>0</v>
      </c>
      <c r="AN32">
        <v>0</v>
      </c>
      <c r="AO32">
        <v>0</v>
      </c>
      <c r="AP32">
        <v>0</v>
      </c>
      <c r="AQ32">
        <v>0</v>
      </c>
      <c r="AR32">
        <v>0</v>
      </c>
      <c r="AS32">
        <v>0</v>
      </c>
      <c r="AT32">
        <v>0</v>
      </c>
    </row>
    <row r="33" spans="1:46" x14ac:dyDescent="0.35">
      <c r="A33" t="s">
        <v>345</v>
      </c>
      <c r="B33" t="s">
        <v>50</v>
      </c>
      <c r="C33">
        <v>230</v>
      </c>
      <c r="D33" t="s">
        <v>319</v>
      </c>
      <c r="E33" t="s">
        <v>320</v>
      </c>
      <c r="F33">
        <v>0</v>
      </c>
      <c r="G33">
        <v>0</v>
      </c>
      <c r="H33">
        <v>0</v>
      </c>
      <c r="I33">
        <v>0</v>
      </c>
      <c r="J33">
        <v>0</v>
      </c>
      <c r="L33">
        <v>0</v>
      </c>
      <c r="M33">
        <v>0</v>
      </c>
      <c r="N33">
        <v>0</v>
      </c>
      <c r="O33">
        <v>0</v>
      </c>
      <c r="P33">
        <v>0</v>
      </c>
      <c r="Q33">
        <v>0</v>
      </c>
      <c r="R33">
        <v>0</v>
      </c>
      <c r="S33">
        <v>0</v>
      </c>
      <c r="T33">
        <v>0</v>
      </c>
      <c r="U33">
        <v>0</v>
      </c>
      <c r="V33">
        <v>0</v>
      </c>
      <c r="X33">
        <v>0</v>
      </c>
      <c r="Y33">
        <v>0</v>
      </c>
      <c r="Z33">
        <v>0</v>
      </c>
      <c r="AA33">
        <v>0</v>
      </c>
      <c r="AB33">
        <v>0</v>
      </c>
      <c r="AC33">
        <v>0</v>
      </c>
      <c r="AD33">
        <v>0</v>
      </c>
      <c r="AE33">
        <v>0</v>
      </c>
      <c r="AF33">
        <v>0</v>
      </c>
      <c r="AG33">
        <v>0</v>
      </c>
      <c r="AH33">
        <v>0</v>
      </c>
      <c r="AJ33">
        <v>0</v>
      </c>
      <c r="AK33">
        <v>0</v>
      </c>
      <c r="AL33">
        <v>0</v>
      </c>
      <c r="AM33">
        <v>0</v>
      </c>
      <c r="AN33">
        <v>0</v>
      </c>
      <c r="AO33">
        <v>0</v>
      </c>
      <c r="AP33">
        <v>0</v>
      </c>
      <c r="AQ33">
        <v>0</v>
      </c>
      <c r="AR33">
        <v>0</v>
      </c>
      <c r="AS33">
        <v>0</v>
      </c>
      <c r="AT33">
        <v>0</v>
      </c>
    </row>
    <row r="34" spans="1:46" x14ac:dyDescent="0.35">
      <c r="A34" t="s">
        <v>345</v>
      </c>
      <c r="B34" t="s">
        <v>50</v>
      </c>
      <c r="C34">
        <v>138</v>
      </c>
      <c r="D34" t="s">
        <v>319</v>
      </c>
      <c r="E34" t="s">
        <v>320</v>
      </c>
      <c r="F34">
        <v>0</v>
      </c>
      <c r="G34">
        <v>0</v>
      </c>
      <c r="H34">
        <v>0</v>
      </c>
      <c r="I34">
        <v>0</v>
      </c>
      <c r="J34">
        <v>0</v>
      </c>
      <c r="L34">
        <v>250</v>
      </c>
      <c r="M34">
        <v>0</v>
      </c>
      <c r="N34">
        <v>0</v>
      </c>
      <c r="O34">
        <v>0</v>
      </c>
      <c r="P34">
        <v>0</v>
      </c>
      <c r="Q34">
        <v>0</v>
      </c>
      <c r="R34">
        <v>0</v>
      </c>
      <c r="S34">
        <v>0</v>
      </c>
      <c r="T34">
        <v>0</v>
      </c>
      <c r="U34">
        <v>0</v>
      </c>
      <c r="V34">
        <v>0</v>
      </c>
      <c r="X34">
        <v>250</v>
      </c>
      <c r="Y34">
        <v>0</v>
      </c>
      <c r="Z34">
        <v>0</v>
      </c>
      <c r="AA34">
        <v>0</v>
      </c>
      <c r="AB34">
        <v>0</v>
      </c>
      <c r="AC34">
        <v>0</v>
      </c>
      <c r="AD34">
        <v>0</v>
      </c>
      <c r="AE34">
        <v>0</v>
      </c>
      <c r="AF34">
        <v>0</v>
      </c>
      <c r="AG34">
        <v>0</v>
      </c>
      <c r="AH34">
        <v>0</v>
      </c>
      <c r="AJ34">
        <v>250</v>
      </c>
      <c r="AK34">
        <v>0</v>
      </c>
      <c r="AL34">
        <v>0</v>
      </c>
      <c r="AM34">
        <v>0</v>
      </c>
      <c r="AN34">
        <v>0</v>
      </c>
      <c r="AO34">
        <v>0</v>
      </c>
      <c r="AP34">
        <v>0</v>
      </c>
      <c r="AQ34">
        <v>0</v>
      </c>
      <c r="AR34">
        <v>0</v>
      </c>
      <c r="AS34">
        <v>0</v>
      </c>
      <c r="AT34">
        <v>0</v>
      </c>
    </row>
    <row r="35" spans="1:46" x14ac:dyDescent="0.35">
      <c r="A35" t="s">
        <v>329</v>
      </c>
      <c r="B35" t="s">
        <v>176</v>
      </c>
      <c r="C35">
        <v>230</v>
      </c>
      <c r="D35" t="s">
        <v>330</v>
      </c>
      <c r="E35" t="s">
        <v>331</v>
      </c>
      <c r="F35">
        <v>0</v>
      </c>
      <c r="G35" t="s">
        <v>346</v>
      </c>
      <c r="H35">
        <v>0</v>
      </c>
      <c r="I35">
        <v>0</v>
      </c>
      <c r="J35">
        <v>0</v>
      </c>
      <c r="K35" s="1"/>
      <c r="L35">
        <v>700</v>
      </c>
      <c r="M35">
        <v>0</v>
      </c>
      <c r="N35">
        <v>0</v>
      </c>
      <c r="O35">
        <v>0</v>
      </c>
      <c r="P35">
        <v>0</v>
      </c>
      <c r="Q35">
        <v>0</v>
      </c>
      <c r="R35">
        <v>700</v>
      </c>
      <c r="S35">
        <v>0</v>
      </c>
      <c r="T35">
        <v>700</v>
      </c>
      <c r="U35">
        <v>0</v>
      </c>
      <c r="V35">
        <v>0</v>
      </c>
      <c r="W35" s="1"/>
      <c r="X35">
        <v>0</v>
      </c>
      <c r="Y35">
        <v>0</v>
      </c>
      <c r="Z35">
        <v>0</v>
      </c>
      <c r="AA35">
        <v>0</v>
      </c>
      <c r="AB35">
        <v>0</v>
      </c>
      <c r="AC35">
        <v>0</v>
      </c>
      <c r="AD35">
        <v>0</v>
      </c>
      <c r="AE35">
        <v>0</v>
      </c>
      <c r="AF35">
        <v>0</v>
      </c>
      <c r="AG35">
        <v>0</v>
      </c>
      <c r="AH35">
        <v>0</v>
      </c>
      <c r="AI35" s="1"/>
      <c r="AJ35">
        <v>200</v>
      </c>
      <c r="AK35">
        <v>0</v>
      </c>
      <c r="AL35">
        <v>0</v>
      </c>
      <c r="AM35">
        <v>0</v>
      </c>
      <c r="AN35">
        <v>0</v>
      </c>
      <c r="AO35">
        <v>0</v>
      </c>
      <c r="AP35">
        <v>200</v>
      </c>
      <c r="AQ35">
        <v>0</v>
      </c>
      <c r="AR35">
        <v>200</v>
      </c>
      <c r="AS35">
        <v>0</v>
      </c>
      <c r="AT35">
        <v>0</v>
      </c>
    </row>
    <row r="36" spans="1:46" x14ac:dyDescent="0.35">
      <c r="A36" t="s">
        <v>333</v>
      </c>
      <c r="B36" t="s">
        <v>347</v>
      </c>
      <c r="C36">
        <v>115</v>
      </c>
      <c r="D36" t="s">
        <v>334</v>
      </c>
      <c r="E36" t="s">
        <v>335</v>
      </c>
      <c r="F36">
        <v>0</v>
      </c>
      <c r="G36" t="s">
        <v>336</v>
      </c>
      <c r="H36">
        <v>0</v>
      </c>
      <c r="I36">
        <v>0</v>
      </c>
      <c r="J36">
        <v>0</v>
      </c>
      <c r="L36">
        <v>0</v>
      </c>
      <c r="M36">
        <v>0</v>
      </c>
      <c r="N36">
        <v>0</v>
      </c>
      <c r="O36">
        <v>0</v>
      </c>
      <c r="P36">
        <v>0</v>
      </c>
      <c r="Q36">
        <v>0</v>
      </c>
      <c r="R36">
        <v>0</v>
      </c>
      <c r="S36">
        <v>0</v>
      </c>
      <c r="T36">
        <v>0</v>
      </c>
      <c r="U36">
        <v>0</v>
      </c>
      <c r="V36">
        <v>0</v>
      </c>
      <c r="X36">
        <v>0</v>
      </c>
      <c r="Y36">
        <v>0</v>
      </c>
      <c r="Z36">
        <v>0</v>
      </c>
      <c r="AA36">
        <v>0</v>
      </c>
      <c r="AB36">
        <v>0</v>
      </c>
      <c r="AC36">
        <v>0</v>
      </c>
      <c r="AD36">
        <v>0</v>
      </c>
      <c r="AE36">
        <v>0</v>
      </c>
      <c r="AF36">
        <v>0</v>
      </c>
      <c r="AG36">
        <v>0</v>
      </c>
      <c r="AH36">
        <v>0</v>
      </c>
      <c r="AJ36">
        <v>0</v>
      </c>
      <c r="AK36">
        <v>0</v>
      </c>
      <c r="AL36">
        <v>0</v>
      </c>
      <c r="AM36">
        <v>0</v>
      </c>
      <c r="AN36">
        <v>0</v>
      </c>
      <c r="AO36">
        <v>0</v>
      </c>
      <c r="AP36">
        <v>0</v>
      </c>
      <c r="AQ36">
        <v>0</v>
      </c>
      <c r="AR36">
        <v>0</v>
      </c>
      <c r="AS36">
        <v>0</v>
      </c>
      <c r="AT36">
        <v>0</v>
      </c>
    </row>
    <row r="37" spans="1:46" x14ac:dyDescent="0.35">
      <c r="A37" t="s">
        <v>333</v>
      </c>
      <c r="B37" t="s">
        <v>225</v>
      </c>
      <c r="C37">
        <v>230</v>
      </c>
      <c r="D37" t="s">
        <v>334</v>
      </c>
      <c r="E37" t="s">
        <v>335</v>
      </c>
      <c r="F37">
        <v>0</v>
      </c>
      <c r="G37">
        <v>0</v>
      </c>
      <c r="H37">
        <v>0</v>
      </c>
      <c r="I37">
        <v>0</v>
      </c>
      <c r="J37">
        <v>0</v>
      </c>
      <c r="L37">
        <v>600</v>
      </c>
      <c r="M37">
        <v>0</v>
      </c>
      <c r="N37">
        <v>0</v>
      </c>
      <c r="O37">
        <v>0</v>
      </c>
      <c r="P37">
        <v>0</v>
      </c>
      <c r="Q37">
        <v>0</v>
      </c>
      <c r="R37">
        <v>100</v>
      </c>
      <c r="S37">
        <v>0</v>
      </c>
      <c r="T37">
        <v>100</v>
      </c>
      <c r="U37">
        <v>0</v>
      </c>
      <c r="V37">
        <v>0</v>
      </c>
      <c r="X37">
        <v>100</v>
      </c>
      <c r="Y37">
        <v>0</v>
      </c>
      <c r="Z37">
        <v>0</v>
      </c>
      <c r="AA37">
        <v>0</v>
      </c>
      <c r="AB37">
        <v>0</v>
      </c>
      <c r="AC37">
        <v>0</v>
      </c>
      <c r="AD37">
        <v>100</v>
      </c>
      <c r="AE37">
        <v>0</v>
      </c>
      <c r="AF37">
        <v>100</v>
      </c>
      <c r="AG37">
        <v>0</v>
      </c>
      <c r="AH37">
        <v>0</v>
      </c>
      <c r="AJ37">
        <v>100</v>
      </c>
      <c r="AK37">
        <v>0</v>
      </c>
      <c r="AL37">
        <v>0</v>
      </c>
      <c r="AM37">
        <v>0</v>
      </c>
      <c r="AN37">
        <v>0</v>
      </c>
      <c r="AO37">
        <v>0</v>
      </c>
      <c r="AP37">
        <v>100</v>
      </c>
      <c r="AQ37">
        <v>0</v>
      </c>
      <c r="AR37">
        <v>100</v>
      </c>
      <c r="AS37">
        <v>0</v>
      </c>
      <c r="AT37">
        <v>0</v>
      </c>
    </row>
    <row r="38" spans="1:46" x14ac:dyDescent="0.35">
      <c r="A38" t="s">
        <v>318</v>
      </c>
      <c r="B38" t="s">
        <v>78</v>
      </c>
      <c r="C38">
        <v>230</v>
      </c>
      <c r="D38" t="s">
        <v>319</v>
      </c>
      <c r="E38" t="s">
        <v>320</v>
      </c>
      <c r="F38">
        <v>0</v>
      </c>
      <c r="G38">
        <v>0</v>
      </c>
      <c r="H38">
        <v>0</v>
      </c>
      <c r="I38">
        <v>0</v>
      </c>
      <c r="J38">
        <v>0</v>
      </c>
      <c r="L38">
        <v>400</v>
      </c>
      <c r="M38">
        <v>0</v>
      </c>
      <c r="N38">
        <v>0</v>
      </c>
      <c r="O38">
        <v>0</v>
      </c>
      <c r="P38">
        <v>0</v>
      </c>
      <c r="Q38">
        <v>0</v>
      </c>
      <c r="R38">
        <v>0</v>
      </c>
      <c r="S38">
        <v>0</v>
      </c>
      <c r="T38">
        <v>0</v>
      </c>
      <c r="U38">
        <v>0</v>
      </c>
      <c r="V38">
        <v>0</v>
      </c>
      <c r="X38">
        <v>0</v>
      </c>
      <c r="Y38">
        <v>0</v>
      </c>
      <c r="Z38">
        <v>0</v>
      </c>
      <c r="AA38">
        <v>0</v>
      </c>
      <c r="AB38">
        <v>0</v>
      </c>
      <c r="AC38">
        <v>0</v>
      </c>
      <c r="AD38">
        <v>0</v>
      </c>
      <c r="AE38">
        <v>0</v>
      </c>
      <c r="AF38">
        <v>0</v>
      </c>
      <c r="AG38">
        <v>0</v>
      </c>
      <c r="AH38">
        <v>0</v>
      </c>
      <c r="AJ38">
        <v>0</v>
      </c>
      <c r="AK38">
        <v>0</v>
      </c>
      <c r="AL38">
        <v>0</v>
      </c>
      <c r="AM38">
        <v>0</v>
      </c>
      <c r="AN38">
        <v>0</v>
      </c>
      <c r="AO38">
        <v>0</v>
      </c>
      <c r="AP38">
        <v>0</v>
      </c>
      <c r="AQ38">
        <v>0</v>
      </c>
      <c r="AR38">
        <v>0</v>
      </c>
      <c r="AS38">
        <v>0</v>
      </c>
      <c r="AT38">
        <v>0</v>
      </c>
    </row>
    <row r="39" spans="1:46" x14ac:dyDescent="0.35">
      <c r="A39" t="s">
        <v>321</v>
      </c>
      <c r="B39" t="s">
        <v>196</v>
      </c>
      <c r="C39">
        <v>115</v>
      </c>
      <c r="D39" t="s">
        <v>316</v>
      </c>
      <c r="E39" t="s">
        <v>317</v>
      </c>
      <c r="F39">
        <v>0</v>
      </c>
      <c r="G39">
        <v>0</v>
      </c>
      <c r="H39">
        <v>0</v>
      </c>
      <c r="I39">
        <v>0</v>
      </c>
      <c r="J39">
        <v>0</v>
      </c>
      <c r="L39">
        <v>0</v>
      </c>
      <c r="M39">
        <v>0</v>
      </c>
      <c r="N39">
        <v>0</v>
      </c>
      <c r="O39">
        <v>0</v>
      </c>
      <c r="P39">
        <v>0</v>
      </c>
      <c r="Q39">
        <v>0</v>
      </c>
      <c r="R39">
        <v>0</v>
      </c>
      <c r="S39">
        <v>0</v>
      </c>
      <c r="T39">
        <v>0</v>
      </c>
      <c r="U39">
        <v>0</v>
      </c>
      <c r="V39">
        <v>0</v>
      </c>
      <c r="X39">
        <v>0</v>
      </c>
      <c r="Y39">
        <v>0</v>
      </c>
      <c r="Z39">
        <v>0</v>
      </c>
      <c r="AA39">
        <v>0</v>
      </c>
      <c r="AB39">
        <v>0</v>
      </c>
      <c r="AC39">
        <v>0</v>
      </c>
      <c r="AD39">
        <v>0</v>
      </c>
      <c r="AE39">
        <v>0</v>
      </c>
      <c r="AF39">
        <v>0</v>
      </c>
      <c r="AG39">
        <v>0</v>
      </c>
      <c r="AH39">
        <v>0</v>
      </c>
      <c r="AJ39">
        <v>0</v>
      </c>
      <c r="AK39">
        <v>0</v>
      </c>
      <c r="AL39">
        <v>0</v>
      </c>
      <c r="AM39">
        <v>0</v>
      </c>
      <c r="AN39">
        <v>0</v>
      </c>
      <c r="AO39">
        <v>0</v>
      </c>
      <c r="AP39">
        <v>0</v>
      </c>
      <c r="AQ39">
        <v>0</v>
      </c>
      <c r="AR39">
        <v>0</v>
      </c>
      <c r="AS39">
        <v>0</v>
      </c>
      <c r="AT39">
        <v>0</v>
      </c>
    </row>
    <row r="40" spans="1:46" x14ac:dyDescent="0.35">
      <c r="A40" t="s">
        <v>318</v>
      </c>
      <c r="B40" t="s">
        <v>76</v>
      </c>
      <c r="C40">
        <v>230</v>
      </c>
      <c r="D40" t="s">
        <v>319</v>
      </c>
      <c r="E40" t="s">
        <v>320</v>
      </c>
      <c r="F40">
        <v>0</v>
      </c>
      <c r="G40">
        <v>0</v>
      </c>
      <c r="H40">
        <v>0</v>
      </c>
      <c r="I40">
        <v>0</v>
      </c>
      <c r="J40">
        <v>0</v>
      </c>
      <c r="L40">
        <v>0</v>
      </c>
      <c r="M40">
        <v>0</v>
      </c>
      <c r="N40">
        <v>0</v>
      </c>
      <c r="O40">
        <v>0</v>
      </c>
      <c r="P40">
        <v>0</v>
      </c>
      <c r="Q40">
        <v>0</v>
      </c>
      <c r="R40">
        <v>0</v>
      </c>
      <c r="S40">
        <v>0</v>
      </c>
      <c r="T40">
        <v>0</v>
      </c>
      <c r="U40">
        <v>0</v>
      </c>
      <c r="V40">
        <v>0</v>
      </c>
      <c r="X40">
        <v>0</v>
      </c>
      <c r="Y40">
        <v>0</v>
      </c>
      <c r="Z40">
        <v>0</v>
      </c>
      <c r="AA40">
        <v>0</v>
      </c>
      <c r="AB40">
        <v>0</v>
      </c>
      <c r="AC40">
        <v>0</v>
      </c>
      <c r="AD40">
        <v>0</v>
      </c>
      <c r="AE40">
        <v>0</v>
      </c>
      <c r="AF40">
        <v>0</v>
      </c>
      <c r="AG40">
        <v>0</v>
      </c>
      <c r="AH40">
        <v>0</v>
      </c>
      <c r="AJ40">
        <v>0</v>
      </c>
      <c r="AK40">
        <v>0</v>
      </c>
      <c r="AL40">
        <v>0</v>
      </c>
      <c r="AM40">
        <v>0</v>
      </c>
      <c r="AN40">
        <v>0</v>
      </c>
      <c r="AO40">
        <v>0</v>
      </c>
      <c r="AP40">
        <v>0</v>
      </c>
      <c r="AQ40">
        <v>0</v>
      </c>
      <c r="AR40">
        <v>0</v>
      </c>
      <c r="AS40">
        <v>0</v>
      </c>
      <c r="AT40">
        <v>0</v>
      </c>
    </row>
    <row r="41" spans="1:46" x14ac:dyDescent="0.35">
      <c r="A41" t="s">
        <v>318</v>
      </c>
      <c r="B41" t="s">
        <v>83</v>
      </c>
      <c r="C41">
        <v>230</v>
      </c>
      <c r="D41" t="s">
        <v>319</v>
      </c>
      <c r="E41" t="s">
        <v>320</v>
      </c>
      <c r="F41">
        <v>0</v>
      </c>
      <c r="G41">
        <v>0</v>
      </c>
      <c r="H41">
        <v>0</v>
      </c>
      <c r="I41">
        <v>0</v>
      </c>
      <c r="J41">
        <v>0</v>
      </c>
      <c r="L41">
        <v>550</v>
      </c>
      <c r="M41">
        <v>0</v>
      </c>
      <c r="N41">
        <v>0</v>
      </c>
      <c r="O41">
        <v>0</v>
      </c>
      <c r="P41">
        <v>0</v>
      </c>
      <c r="Q41">
        <v>0</v>
      </c>
      <c r="R41">
        <v>0</v>
      </c>
      <c r="S41">
        <v>0</v>
      </c>
      <c r="T41">
        <v>0</v>
      </c>
      <c r="U41">
        <v>0</v>
      </c>
      <c r="V41">
        <v>0</v>
      </c>
      <c r="X41">
        <v>0</v>
      </c>
      <c r="Y41">
        <v>0</v>
      </c>
      <c r="Z41">
        <v>0</v>
      </c>
      <c r="AA41">
        <v>0</v>
      </c>
      <c r="AB41">
        <v>0</v>
      </c>
      <c r="AC41">
        <v>0</v>
      </c>
      <c r="AD41">
        <v>0</v>
      </c>
      <c r="AE41">
        <v>0</v>
      </c>
      <c r="AF41">
        <v>0</v>
      </c>
      <c r="AG41">
        <v>0</v>
      </c>
      <c r="AH41">
        <v>0</v>
      </c>
      <c r="AJ41">
        <v>0</v>
      </c>
      <c r="AK41">
        <v>0</v>
      </c>
      <c r="AL41">
        <v>0</v>
      </c>
      <c r="AM41">
        <v>0</v>
      </c>
      <c r="AN41">
        <v>0</v>
      </c>
      <c r="AO41">
        <v>0</v>
      </c>
      <c r="AP41">
        <v>0</v>
      </c>
      <c r="AQ41">
        <v>0</v>
      </c>
      <c r="AR41">
        <v>0</v>
      </c>
      <c r="AS41">
        <v>0</v>
      </c>
      <c r="AT41">
        <v>0</v>
      </c>
    </row>
    <row r="42" spans="1:46" x14ac:dyDescent="0.35">
      <c r="A42" t="s">
        <v>315</v>
      </c>
      <c r="B42" t="s">
        <v>163</v>
      </c>
      <c r="C42">
        <v>70</v>
      </c>
      <c r="D42" t="s">
        <v>316</v>
      </c>
      <c r="E42" t="s">
        <v>317</v>
      </c>
      <c r="F42">
        <v>0</v>
      </c>
      <c r="G42" t="s">
        <v>344</v>
      </c>
      <c r="H42">
        <v>0</v>
      </c>
      <c r="I42">
        <v>0</v>
      </c>
      <c r="J42">
        <v>0</v>
      </c>
      <c r="L42">
        <v>0</v>
      </c>
      <c r="M42">
        <v>0</v>
      </c>
      <c r="N42">
        <v>0</v>
      </c>
      <c r="O42">
        <v>0</v>
      </c>
      <c r="P42">
        <v>0</v>
      </c>
      <c r="Q42">
        <v>0</v>
      </c>
      <c r="R42">
        <v>0</v>
      </c>
      <c r="S42">
        <v>0</v>
      </c>
      <c r="T42">
        <v>0</v>
      </c>
      <c r="U42">
        <v>0</v>
      </c>
      <c r="V42">
        <v>0</v>
      </c>
      <c r="X42">
        <v>0</v>
      </c>
      <c r="Y42">
        <v>0</v>
      </c>
      <c r="Z42">
        <v>0</v>
      </c>
      <c r="AA42">
        <v>0</v>
      </c>
      <c r="AB42">
        <v>0</v>
      </c>
      <c r="AC42">
        <v>0</v>
      </c>
      <c r="AD42">
        <v>0</v>
      </c>
      <c r="AE42">
        <v>0</v>
      </c>
      <c r="AF42">
        <v>0</v>
      </c>
      <c r="AG42">
        <v>0</v>
      </c>
      <c r="AH42">
        <v>0</v>
      </c>
      <c r="AJ42">
        <v>0</v>
      </c>
      <c r="AK42">
        <v>0</v>
      </c>
      <c r="AL42">
        <v>0</v>
      </c>
      <c r="AM42">
        <v>0</v>
      </c>
      <c r="AN42">
        <v>0</v>
      </c>
      <c r="AO42">
        <v>0</v>
      </c>
      <c r="AP42">
        <v>0</v>
      </c>
      <c r="AQ42">
        <v>0</v>
      </c>
      <c r="AR42">
        <v>0</v>
      </c>
      <c r="AS42">
        <v>0</v>
      </c>
      <c r="AT42">
        <v>0</v>
      </c>
    </row>
    <row r="43" spans="1:46" x14ac:dyDescent="0.35">
      <c r="A43" t="s">
        <v>333</v>
      </c>
      <c r="B43" t="s">
        <v>234</v>
      </c>
      <c r="C43">
        <v>115</v>
      </c>
      <c r="D43" t="s">
        <v>334</v>
      </c>
      <c r="E43" t="s">
        <v>335</v>
      </c>
      <c r="F43">
        <v>0</v>
      </c>
      <c r="G43">
        <v>0</v>
      </c>
      <c r="H43">
        <v>0</v>
      </c>
      <c r="I43">
        <v>0</v>
      </c>
      <c r="J43">
        <v>0</v>
      </c>
      <c r="L43">
        <v>0</v>
      </c>
      <c r="M43">
        <v>0</v>
      </c>
      <c r="N43">
        <v>0</v>
      </c>
      <c r="O43">
        <v>0</v>
      </c>
      <c r="P43">
        <v>0</v>
      </c>
      <c r="Q43">
        <v>0</v>
      </c>
      <c r="R43">
        <v>0</v>
      </c>
      <c r="S43">
        <v>0</v>
      </c>
      <c r="T43">
        <v>0</v>
      </c>
      <c r="U43">
        <v>0</v>
      </c>
      <c r="V43">
        <v>0</v>
      </c>
      <c r="X43">
        <v>0</v>
      </c>
      <c r="Y43">
        <v>0</v>
      </c>
      <c r="Z43">
        <v>0</v>
      </c>
      <c r="AA43">
        <v>0</v>
      </c>
      <c r="AB43">
        <v>0</v>
      </c>
      <c r="AC43">
        <v>0</v>
      </c>
      <c r="AD43">
        <v>0</v>
      </c>
      <c r="AE43">
        <v>0</v>
      </c>
      <c r="AF43">
        <v>0</v>
      </c>
      <c r="AG43">
        <v>0</v>
      </c>
      <c r="AH43">
        <v>0</v>
      </c>
      <c r="AJ43">
        <v>0</v>
      </c>
      <c r="AK43">
        <v>0</v>
      </c>
      <c r="AL43">
        <v>0</v>
      </c>
      <c r="AM43">
        <v>0</v>
      </c>
      <c r="AN43">
        <v>0</v>
      </c>
      <c r="AO43">
        <v>0</v>
      </c>
      <c r="AP43">
        <v>0</v>
      </c>
      <c r="AQ43">
        <v>0</v>
      </c>
      <c r="AR43">
        <v>0</v>
      </c>
      <c r="AS43">
        <v>0</v>
      </c>
      <c r="AT43">
        <v>0</v>
      </c>
    </row>
    <row r="44" spans="1:46" x14ac:dyDescent="0.35">
      <c r="A44" t="s">
        <v>333</v>
      </c>
      <c r="B44" t="s">
        <v>260</v>
      </c>
      <c r="C44">
        <v>115</v>
      </c>
      <c r="D44" t="s">
        <v>334</v>
      </c>
      <c r="E44" t="s">
        <v>335</v>
      </c>
      <c r="F44">
        <v>0</v>
      </c>
      <c r="G44">
        <v>0</v>
      </c>
      <c r="H44">
        <v>0</v>
      </c>
      <c r="I44">
        <v>0</v>
      </c>
      <c r="J44">
        <v>0</v>
      </c>
      <c r="L44">
        <v>0</v>
      </c>
      <c r="M44">
        <v>0</v>
      </c>
      <c r="N44">
        <v>0</v>
      </c>
      <c r="O44">
        <v>0</v>
      </c>
      <c r="P44">
        <v>0</v>
      </c>
      <c r="Q44">
        <v>0</v>
      </c>
      <c r="R44">
        <v>0</v>
      </c>
      <c r="S44">
        <v>0</v>
      </c>
      <c r="T44">
        <v>0</v>
      </c>
      <c r="U44">
        <v>0</v>
      </c>
      <c r="V44">
        <v>0</v>
      </c>
      <c r="X44">
        <v>0</v>
      </c>
      <c r="Y44">
        <v>0</v>
      </c>
      <c r="Z44">
        <v>0</v>
      </c>
      <c r="AA44">
        <v>0</v>
      </c>
      <c r="AB44">
        <v>0</v>
      </c>
      <c r="AC44">
        <v>0</v>
      </c>
      <c r="AD44">
        <v>0</v>
      </c>
      <c r="AE44">
        <v>0</v>
      </c>
      <c r="AF44">
        <v>0</v>
      </c>
      <c r="AG44">
        <v>0</v>
      </c>
      <c r="AH44">
        <v>0</v>
      </c>
      <c r="AJ44">
        <v>0</v>
      </c>
      <c r="AK44">
        <v>0</v>
      </c>
      <c r="AL44">
        <v>0</v>
      </c>
      <c r="AM44">
        <v>0</v>
      </c>
      <c r="AN44">
        <v>0</v>
      </c>
      <c r="AO44">
        <v>0</v>
      </c>
      <c r="AP44">
        <v>0</v>
      </c>
      <c r="AQ44">
        <v>0</v>
      </c>
      <c r="AR44">
        <v>0</v>
      </c>
      <c r="AS44">
        <v>0</v>
      </c>
      <c r="AT44">
        <v>0</v>
      </c>
    </row>
    <row r="45" spans="1:46" x14ac:dyDescent="0.35">
      <c r="A45" t="s">
        <v>321</v>
      </c>
      <c r="B45" t="s">
        <v>180</v>
      </c>
      <c r="C45">
        <v>230</v>
      </c>
      <c r="D45" t="s">
        <v>316</v>
      </c>
      <c r="E45" t="s">
        <v>317</v>
      </c>
      <c r="F45">
        <v>0</v>
      </c>
      <c r="G45">
        <v>0</v>
      </c>
      <c r="H45">
        <v>0</v>
      </c>
      <c r="I45">
        <v>0</v>
      </c>
      <c r="J45">
        <v>0</v>
      </c>
      <c r="L45">
        <v>120</v>
      </c>
      <c r="M45">
        <v>0</v>
      </c>
      <c r="N45">
        <v>0</v>
      </c>
      <c r="O45">
        <v>0</v>
      </c>
      <c r="P45">
        <v>0</v>
      </c>
      <c r="Q45">
        <v>0</v>
      </c>
      <c r="R45">
        <v>0</v>
      </c>
      <c r="S45">
        <v>0</v>
      </c>
      <c r="T45">
        <v>0</v>
      </c>
      <c r="U45">
        <v>0</v>
      </c>
      <c r="V45">
        <v>0</v>
      </c>
      <c r="X45">
        <v>0</v>
      </c>
      <c r="Y45">
        <v>0</v>
      </c>
      <c r="Z45">
        <v>0</v>
      </c>
      <c r="AA45">
        <v>0</v>
      </c>
      <c r="AB45">
        <v>0</v>
      </c>
      <c r="AC45">
        <v>0</v>
      </c>
      <c r="AD45">
        <v>0</v>
      </c>
      <c r="AE45">
        <v>0</v>
      </c>
      <c r="AF45">
        <v>0</v>
      </c>
      <c r="AG45">
        <v>0</v>
      </c>
      <c r="AH45">
        <v>0</v>
      </c>
      <c r="AJ45">
        <v>0</v>
      </c>
      <c r="AK45">
        <v>0</v>
      </c>
      <c r="AL45">
        <v>0</v>
      </c>
      <c r="AM45">
        <v>0</v>
      </c>
      <c r="AN45">
        <v>0</v>
      </c>
      <c r="AO45">
        <v>0</v>
      </c>
      <c r="AP45">
        <v>0</v>
      </c>
      <c r="AQ45">
        <v>0</v>
      </c>
      <c r="AR45">
        <v>0</v>
      </c>
      <c r="AS45">
        <v>0</v>
      </c>
      <c r="AT45">
        <v>0</v>
      </c>
    </row>
    <row r="46" spans="1:46" x14ac:dyDescent="0.35">
      <c r="A46" t="s">
        <v>348</v>
      </c>
      <c r="B46" t="s">
        <v>52</v>
      </c>
      <c r="C46">
        <v>500</v>
      </c>
      <c r="D46" t="s">
        <v>349</v>
      </c>
      <c r="E46" t="s">
        <v>350</v>
      </c>
      <c r="F46">
        <v>0</v>
      </c>
      <c r="G46" t="s">
        <v>351</v>
      </c>
      <c r="H46">
        <v>0</v>
      </c>
      <c r="I46">
        <v>0</v>
      </c>
      <c r="J46">
        <v>0</v>
      </c>
      <c r="L46">
        <v>1390.2</v>
      </c>
      <c r="M46">
        <v>0</v>
      </c>
      <c r="N46">
        <v>0</v>
      </c>
      <c r="O46">
        <v>0</v>
      </c>
      <c r="P46">
        <v>0</v>
      </c>
      <c r="Q46">
        <v>0</v>
      </c>
      <c r="R46">
        <v>1485</v>
      </c>
      <c r="S46">
        <v>485</v>
      </c>
      <c r="T46">
        <v>1000</v>
      </c>
      <c r="U46">
        <v>0</v>
      </c>
      <c r="V46">
        <v>0</v>
      </c>
      <c r="X46">
        <v>390.2</v>
      </c>
      <c r="Y46">
        <v>0</v>
      </c>
      <c r="Z46">
        <v>0</v>
      </c>
      <c r="AA46">
        <v>0</v>
      </c>
      <c r="AB46">
        <v>0</v>
      </c>
      <c r="AC46">
        <v>0</v>
      </c>
      <c r="AD46">
        <v>485</v>
      </c>
      <c r="AE46">
        <v>485</v>
      </c>
      <c r="AF46">
        <v>0</v>
      </c>
      <c r="AG46">
        <v>0</v>
      </c>
      <c r="AH46">
        <v>0</v>
      </c>
      <c r="AJ46">
        <v>390.2</v>
      </c>
      <c r="AK46">
        <v>0</v>
      </c>
      <c r="AL46">
        <v>0</v>
      </c>
      <c r="AM46">
        <v>0</v>
      </c>
      <c r="AN46">
        <v>0</v>
      </c>
      <c r="AO46">
        <v>0</v>
      </c>
      <c r="AP46">
        <v>485</v>
      </c>
      <c r="AQ46">
        <v>485</v>
      </c>
      <c r="AR46">
        <v>0</v>
      </c>
      <c r="AS46">
        <v>0</v>
      </c>
      <c r="AT46">
        <v>0</v>
      </c>
    </row>
    <row r="47" spans="1:46" x14ac:dyDescent="0.35">
      <c r="A47" t="s">
        <v>348</v>
      </c>
      <c r="B47" t="s">
        <v>52</v>
      </c>
      <c r="C47">
        <v>230</v>
      </c>
      <c r="D47" t="s">
        <v>349</v>
      </c>
      <c r="E47" t="s">
        <v>350</v>
      </c>
      <c r="F47" t="s">
        <v>352</v>
      </c>
      <c r="G47" t="s">
        <v>351</v>
      </c>
      <c r="H47">
        <v>0</v>
      </c>
      <c r="I47">
        <v>0</v>
      </c>
      <c r="J47">
        <v>0</v>
      </c>
      <c r="L47">
        <v>2434.6</v>
      </c>
      <c r="M47">
        <v>0</v>
      </c>
      <c r="N47">
        <v>0</v>
      </c>
      <c r="O47">
        <v>0</v>
      </c>
      <c r="P47">
        <v>0</v>
      </c>
      <c r="Q47">
        <v>0</v>
      </c>
      <c r="R47">
        <v>3054</v>
      </c>
      <c r="S47">
        <v>924</v>
      </c>
      <c r="T47">
        <v>2130</v>
      </c>
      <c r="U47">
        <v>0</v>
      </c>
      <c r="V47">
        <v>0</v>
      </c>
      <c r="X47">
        <v>854.6</v>
      </c>
      <c r="Y47">
        <v>0</v>
      </c>
      <c r="Z47">
        <v>0</v>
      </c>
      <c r="AA47">
        <v>0</v>
      </c>
      <c r="AB47">
        <v>0</v>
      </c>
      <c r="AC47">
        <v>0</v>
      </c>
      <c r="AD47">
        <v>1274</v>
      </c>
      <c r="AE47">
        <v>924</v>
      </c>
      <c r="AF47">
        <v>350</v>
      </c>
      <c r="AG47">
        <v>0</v>
      </c>
      <c r="AH47">
        <v>0</v>
      </c>
      <c r="AJ47">
        <v>1804.6</v>
      </c>
      <c r="AK47">
        <v>0</v>
      </c>
      <c r="AL47">
        <v>0</v>
      </c>
      <c r="AM47">
        <v>0</v>
      </c>
      <c r="AN47">
        <v>0</v>
      </c>
      <c r="AO47">
        <v>0</v>
      </c>
      <c r="AP47">
        <v>2424</v>
      </c>
      <c r="AQ47">
        <v>924</v>
      </c>
      <c r="AR47">
        <v>1500</v>
      </c>
      <c r="AS47">
        <v>0</v>
      </c>
      <c r="AT47">
        <v>0</v>
      </c>
    </row>
    <row r="48" spans="1:46" x14ac:dyDescent="0.35">
      <c r="A48" t="s">
        <v>315</v>
      </c>
      <c r="B48" t="s">
        <v>147</v>
      </c>
      <c r="C48">
        <v>115</v>
      </c>
      <c r="D48" t="s">
        <v>316</v>
      </c>
      <c r="E48" t="s">
        <v>317</v>
      </c>
      <c r="F48">
        <v>0</v>
      </c>
      <c r="G48">
        <v>0</v>
      </c>
      <c r="H48">
        <v>0</v>
      </c>
      <c r="I48">
        <v>0</v>
      </c>
      <c r="J48">
        <v>0</v>
      </c>
      <c r="L48">
        <v>0</v>
      </c>
      <c r="M48">
        <v>0</v>
      </c>
      <c r="N48">
        <v>0</v>
      </c>
      <c r="O48">
        <v>0</v>
      </c>
      <c r="P48">
        <v>0</v>
      </c>
      <c r="Q48">
        <v>0</v>
      </c>
      <c r="R48">
        <v>0</v>
      </c>
      <c r="S48">
        <v>0</v>
      </c>
      <c r="T48">
        <v>0</v>
      </c>
      <c r="U48">
        <v>0</v>
      </c>
      <c r="V48">
        <v>0</v>
      </c>
      <c r="X48">
        <v>0</v>
      </c>
      <c r="Y48">
        <v>0</v>
      </c>
      <c r="Z48">
        <v>0</v>
      </c>
      <c r="AA48">
        <v>0</v>
      </c>
      <c r="AB48">
        <v>0</v>
      </c>
      <c r="AC48">
        <v>0</v>
      </c>
      <c r="AD48">
        <v>0</v>
      </c>
      <c r="AE48">
        <v>0</v>
      </c>
      <c r="AF48">
        <v>0</v>
      </c>
      <c r="AG48">
        <v>0</v>
      </c>
      <c r="AH48">
        <v>0</v>
      </c>
      <c r="AJ48">
        <v>0</v>
      </c>
      <c r="AK48">
        <v>0</v>
      </c>
      <c r="AL48">
        <v>0</v>
      </c>
      <c r="AM48">
        <v>0</v>
      </c>
      <c r="AN48">
        <v>0</v>
      </c>
      <c r="AO48">
        <v>0</v>
      </c>
      <c r="AP48">
        <v>0</v>
      </c>
      <c r="AQ48">
        <v>0</v>
      </c>
      <c r="AR48">
        <v>0</v>
      </c>
      <c r="AS48">
        <v>0</v>
      </c>
      <c r="AT48">
        <v>0</v>
      </c>
    </row>
    <row r="49" spans="1:46" x14ac:dyDescent="0.35">
      <c r="A49" t="s">
        <v>333</v>
      </c>
      <c r="B49" t="s">
        <v>238</v>
      </c>
      <c r="C49">
        <v>230</v>
      </c>
      <c r="D49" t="s">
        <v>334</v>
      </c>
      <c r="E49" t="s">
        <v>335</v>
      </c>
      <c r="F49">
        <v>0</v>
      </c>
      <c r="G49" t="s">
        <v>336</v>
      </c>
      <c r="H49">
        <v>0</v>
      </c>
      <c r="I49">
        <v>0</v>
      </c>
      <c r="J49">
        <v>0</v>
      </c>
      <c r="L49">
        <v>910</v>
      </c>
      <c r="M49">
        <v>0</v>
      </c>
      <c r="N49">
        <v>0</v>
      </c>
      <c r="O49">
        <v>0</v>
      </c>
      <c r="P49">
        <v>0</v>
      </c>
      <c r="Q49">
        <v>0</v>
      </c>
      <c r="R49">
        <v>0</v>
      </c>
      <c r="S49">
        <v>0</v>
      </c>
      <c r="T49">
        <v>0</v>
      </c>
      <c r="U49">
        <v>0</v>
      </c>
      <c r="V49">
        <v>0</v>
      </c>
      <c r="X49">
        <v>0</v>
      </c>
      <c r="Y49">
        <v>0</v>
      </c>
      <c r="Z49">
        <v>0</v>
      </c>
      <c r="AA49">
        <v>0</v>
      </c>
      <c r="AB49">
        <v>0</v>
      </c>
      <c r="AC49">
        <v>0</v>
      </c>
      <c r="AD49">
        <v>0</v>
      </c>
      <c r="AE49">
        <v>0</v>
      </c>
      <c r="AF49">
        <v>0</v>
      </c>
      <c r="AG49">
        <v>0</v>
      </c>
      <c r="AH49">
        <v>0</v>
      </c>
      <c r="AJ49">
        <v>0</v>
      </c>
      <c r="AK49">
        <v>0</v>
      </c>
      <c r="AL49">
        <v>0</v>
      </c>
      <c r="AM49">
        <v>0</v>
      </c>
      <c r="AN49">
        <v>0</v>
      </c>
      <c r="AO49">
        <v>0</v>
      </c>
      <c r="AP49">
        <v>0</v>
      </c>
      <c r="AQ49">
        <v>0</v>
      </c>
      <c r="AR49">
        <v>0</v>
      </c>
      <c r="AS49">
        <v>0</v>
      </c>
      <c r="AT49">
        <v>0</v>
      </c>
    </row>
    <row r="50" spans="1:46" x14ac:dyDescent="0.35">
      <c r="A50" t="s">
        <v>341</v>
      </c>
      <c r="B50" t="s">
        <v>218</v>
      </c>
      <c r="C50">
        <v>115</v>
      </c>
      <c r="D50" t="s">
        <v>342</v>
      </c>
      <c r="E50" t="s">
        <v>343</v>
      </c>
      <c r="F50" t="s">
        <v>353</v>
      </c>
      <c r="G50">
        <v>0</v>
      </c>
      <c r="H50">
        <v>0</v>
      </c>
      <c r="I50">
        <v>0</v>
      </c>
      <c r="J50">
        <v>0</v>
      </c>
      <c r="L50">
        <v>0</v>
      </c>
      <c r="M50">
        <v>0</v>
      </c>
      <c r="N50">
        <v>0</v>
      </c>
      <c r="O50">
        <v>0</v>
      </c>
      <c r="P50">
        <v>0</v>
      </c>
      <c r="Q50">
        <v>0</v>
      </c>
      <c r="R50">
        <v>0</v>
      </c>
      <c r="S50">
        <v>0</v>
      </c>
      <c r="T50">
        <v>0</v>
      </c>
      <c r="U50">
        <v>200</v>
      </c>
      <c r="V50">
        <v>0</v>
      </c>
      <c r="X50">
        <v>0</v>
      </c>
      <c r="Y50">
        <v>0</v>
      </c>
      <c r="Z50">
        <v>0</v>
      </c>
      <c r="AA50">
        <v>0</v>
      </c>
      <c r="AB50">
        <v>0</v>
      </c>
      <c r="AC50">
        <v>0</v>
      </c>
      <c r="AD50">
        <v>0</v>
      </c>
      <c r="AE50">
        <v>0</v>
      </c>
      <c r="AF50">
        <v>0</v>
      </c>
      <c r="AG50">
        <v>0</v>
      </c>
      <c r="AH50">
        <v>0</v>
      </c>
      <c r="AJ50">
        <v>0</v>
      </c>
      <c r="AK50">
        <v>0</v>
      </c>
      <c r="AL50">
        <v>0</v>
      </c>
      <c r="AM50">
        <v>0</v>
      </c>
      <c r="AN50">
        <v>0</v>
      </c>
      <c r="AO50">
        <v>0</v>
      </c>
      <c r="AP50">
        <v>0</v>
      </c>
      <c r="AQ50">
        <v>0</v>
      </c>
      <c r="AR50">
        <v>0</v>
      </c>
      <c r="AS50">
        <v>0</v>
      </c>
      <c r="AT50">
        <v>0</v>
      </c>
    </row>
    <row r="51" spans="1:46" x14ac:dyDescent="0.35">
      <c r="A51" t="s">
        <v>341</v>
      </c>
      <c r="B51" t="s">
        <v>117</v>
      </c>
      <c r="C51">
        <v>230</v>
      </c>
      <c r="D51" t="s">
        <v>342</v>
      </c>
      <c r="E51" t="s">
        <v>343</v>
      </c>
      <c r="F51">
        <v>0</v>
      </c>
      <c r="G51" t="s">
        <v>354</v>
      </c>
      <c r="H51">
        <v>0</v>
      </c>
      <c r="I51">
        <v>0</v>
      </c>
      <c r="J51">
        <v>0</v>
      </c>
      <c r="L51">
        <v>0</v>
      </c>
      <c r="M51">
        <v>0</v>
      </c>
      <c r="N51">
        <v>0</v>
      </c>
      <c r="O51">
        <v>0</v>
      </c>
      <c r="P51">
        <v>0</v>
      </c>
      <c r="Q51">
        <v>0</v>
      </c>
      <c r="R51">
        <v>0</v>
      </c>
      <c r="S51">
        <v>0</v>
      </c>
      <c r="T51">
        <v>0</v>
      </c>
      <c r="U51">
        <v>0</v>
      </c>
      <c r="V51">
        <v>0</v>
      </c>
      <c r="X51">
        <v>0</v>
      </c>
      <c r="Y51">
        <v>0</v>
      </c>
      <c r="Z51">
        <v>0</v>
      </c>
      <c r="AA51">
        <v>0</v>
      </c>
      <c r="AB51">
        <v>0</v>
      </c>
      <c r="AC51">
        <v>0</v>
      </c>
      <c r="AD51">
        <v>0</v>
      </c>
      <c r="AE51">
        <v>0</v>
      </c>
      <c r="AF51">
        <v>0</v>
      </c>
      <c r="AG51">
        <v>0</v>
      </c>
      <c r="AH51">
        <v>0</v>
      </c>
      <c r="AJ51">
        <v>0</v>
      </c>
      <c r="AK51">
        <v>0</v>
      </c>
      <c r="AL51">
        <v>0</v>
      </c>
      <c r="AM51">
        <v>0</v>
      </c>
      <c r="AN51">
        <v>0</v>
      </c>
      <c r="AO51">
        <v>0</v>
      </c>
      <c r="AP51">
        <v>0</v>
      </c>
      <c r="AQ51">
        <v>0</v>
      </c>
      <c r="AR51">
        <v>0</v>
      </c>
      <c r="AS51">
        <v>0</v>
      </c>
      <c r="AT51">
        <v>0</v>
      </c>
    </row>
    <row r="52" spans="1:46" x14ac:dyDescent="0.35">
      <c r="A52" t="s">
        <v>341</v>
      </c>
      <c r="B52" t="s">
        <v>117</v>
      </c>
      <c r="C52">
        <v>115</v>
      </c>
      <c r="D52" t="s">
        <v>342</v>
      </c>
      <c r="E52" t="s">
        <v>343</v>
      </c>
      <c r="F52">
        <v>0</v>
      </c>
      <c r="G52" t="s">
        <v>354</v>
      </c>
      <c r="H52">
        <v>0</v>
      </c>
      <c r="I52">
        <v>0</v>
      </c>
      <c r="J52">
        <v>0</v>
      </c>
      <c r="L52">
        <v>360</v>
      </c>
      <c r="M52">
        <v>200</v>
      </c>
      <c r="N52">
        <v>0</v>
      </c>
      <c r="O52">
        <v>200</v>
      </c>
      <c r="P52">
        <v>0</v>
      </c>
      <c r="Q52">
        <v>0</v>
      </c>
      <c r="R52">
        <v>404</v>
      </c>
      <c r="S52">
        <v>144</v>
      </c>
      <c r="T52">
        <v>260</v>
      </c>
      <c r="U52">
        <v>0</v>
      </c>
      <c r="V52">
        <v>0</v>
      </c>
      <c r="X52">
        <v>100</v>
      </c>
      <c r="Y52">
        <v>0</v>
      </c>
      <c r="Z52">
        <v>0</v>
      </c>
      <c r="AA52">
        <v>0</v>
      </c>
      <c r="AB52">
        <v>0</v>
      </c>
      <c r="AC52">
        <v>0</v>
      </c>
      <c r="AD52">
        <v>144</v>
      </c>
      <c r="AE52">
        <v>144</v>
      </c>
      <c r="AF52">
        <v>0</v>
      </c>
      <c r="AG52">
        <v>0</v>
      </c>
      <c r="AH52">
        <v>0</v>
      </c>
      <c r="AJ52">
        <v>300</v>
      </c>
      <c r="AK52">
        <v>200</v>
      </c>
      <c r="AL52">
        <v>0</v>
      </c>
      <c r="AM52">
        <v>200</v>
      </c>
      <c r="AN52">
        <v>0</v>
      </c>
      <c r="AO52">
        <v>0</v>
      </c>
      <c r="AP52">
        <v>344</v>
      </c>
      <c r="AQ52">
        <v>144</v>
      </c>
      <c r="AR52">
        <v>200</v>
      </c>
      <c r="AS52">
        <v>0</v>
      </c>
      <c r="AT52">
        <v>0</v>
      </c>
    </row>
    <row r="53" spans="1:46" x14ac:dyDescent="0.35">
      <c r="A53" t="s">
        <v>315</v>
      </c>
      <c r="B53" t="s">
        <v>174</v>
      </c>
      <c r="C53">
        <v>115</v>
      </c>
      <c r="D53" t="s">
        <v>316</v>
      </c>
      <c r="E53" t="s">
        <v>317</v>
      </c>
      <c r="F53">
        <v>0</v>
      </c>
      <c r="G53">
        <v>0</v>
      </c>
      <c r="H53">
        <v>0</v>
      </c>
      <c r="I53">
        <v>0</v>
      </c>
      <c r="J53">
        <v>0</v>
      </c>
      <c r="L53">
        <v>85</v>
      </c>
      <c r="M53">
        <v>0</v>
      </c>
      <c r="N53">
        <v>0</v>
      </c>
      <c r="O53">
        <v>0</v>
      </c>
      <c r="P53">
        <v>0</v>
      </c>
      <c r="Q53">
        <v>0</v>
      </c>
      <c r="R53">
        <v>85</v>
      </c>
      <c r="S53">
        <v>0</v>
      </c>
      <c r="T53">
        <v>85</v>
      </c>
      <c r="U53">
        <v>0</v>
      </c>
      <c r="V53">
        <v>0</v>
      </c>
      <c r="X53">
        <v>0</v>
      </c>
      <c r="Y53">
        <v>0</v>
      </c>
      <c r="Z53">
        <v>0</v>
      </c>
      <c r="AA53">
        <v>0</v>
      </c>
      <c r="AB53">
        <v>0</v>
      </c>
      <c r="AC53">
        <v>0</v>
      </c>
      <c r="AD53">
        <v>0</v>
      </c>
      <c r="AE53">
        <v>0</v>
      </c>
      <c r="AF53">
        <v>0</v>
      </c>
      <c r="AG53">
        <v>0</v>
      </c>
      <c r="AH53">
        <v>0</v>
      </c>
      <c r="AJ53">
        <v>0</v>
      </c>
      <c r="AK53">
        <v>0</v>
      </c>
      <c r="AL53">
        <v>0</v>
      </c>
      <c r="AM53">
        <v>0</v>
      </c>
      <c r="AN53">
        <v>0</v>
      </c>
      <c r="AO53">
        <v>0</v>
      </c>
      <c r="AP53">
        <v>0</v>
      </c>
      <c r="AQ53">
        <v>0</v>
      </c>
      <c r="AR53">
        <v>0</v>
      </c>
      <c r="AS53">
        <v>0</v>
      </c>
      <c r="AT53">
        <v>0</v>
      </c>
    </row>
    <row r="54" spans="1:46" x14ac:dyDescent="0.35">
      <c r="A54" t="s">
        <v>333</v>
      </c>
      <c r="B54" t="s">
        <v>266</v>
      </c>
      <c r="C54">
        <v>115</v>
      </c>
      <c r="D54" t="s">
        <v>334</v>
      </c>
      <c r="E54" t="s">
        <v>335</v>
      </c>
      <c r="F54">
        <v>0</v>
      </c>
      <c r="G54" t="s">
        <v>336</v>
      </c>
      <c r="H54">
        <v>0</v>
      </c>
      <c r="I54">
        <v>0</v>
      </c>
      <c r="J54">
        <v>0</v>
      </c>
      <c r="L54">
        <v>230</v>
      </c>
      <c r="M54">
        <v>0</v>
      </c>
      <c r="N54">
        <v>0</v>
      </c>
      <c r="O54">
        <v>0</v>
      </c>
      <c r="P54">
        <v>0</v>
      </c>
      <c r="Q54">
        <v>0</v>
      </c>
      <c r="R54">
        <v>230</v>
      </c>
      <c r="S54">
        <v>0</v>
      </c>
      <c r="T54">
        <v>230</v>
      </c>
      <c r="U54">
        <v>0</v>
      </c>
      <c r="V54">
        <v>0</v>
      </c>
      <c r="X54">
        <v>230</v>
      </c>
      <c r="Y54">
        <v>0</v>
      </c>
      <c r="Z54">
        <v>0</v>
      </c>
      <c r="AA54">
        <v>0</v>
      </c>
      <c r="AB54">
        <v>0</v>
      </c>
      <c r="AC54">
        <v>0</v>
      </c>
      <c r="AD54">
        <v>230</v>
      </c>
      <c r="AE54">
        <v>0</v>
      </c>
      <c r="AF54">
        <v>230</v>
      </c>
      <c r="AG54">
        <v>0</v>
      </c>
      <c r="AH54">
        <v>0</v>
      </c>
      <c r="AJ54">
        <v>230</v>
      </c>
      <c r="AK54">
        <v>0</v>
      </c>
      <c r="AL54">
        <v>0</v>
      </c>
      <c r="AM54">
        <v>0</v>
      </c>
      <c r="AN54">
        <v>0</v>
      </c>
      <c r="AO54">
        <v>0</v>
      </c>
      <c r="AP54">
        <v>230</v>
      </c>
      <c r="AQ54">
        <v>0</v>
      </c>
      <c r="AR54">
        <v>230</v>
      </c>
      <c r="AS54">
        <v>0</v>
      </c>
      <c r="AT54">
        <v>0</v>
      </c>
    </row>
    <row r="55" spans="1:46" x14ac:dyDescent="0.35">
      <c r="A55" t="s">
        <v>333</v>
      </c>
      <c r="B55" t="s">
        <v>278</v>
      </c>
      <c r="C55">
        <v>230</v>
      </c>
      <c r="D55" t="s">
        <v>334</v>
      </c>
      <c r="E55" t="s">
        <v>335</v>
      </c>
      <c r="F55">
        <v>0</v>
      </c>
      <c r="G55">
        <v>0</v>
      </c>
      <c r="H55">
        <v>0</v>
      </c>
      <c r="I55">
        <v>0</v>
      </c>
      <c r="J55">
        <v>0</v>
      </c>
      <c r="L55">
        <v>19.992000000000001</v>
      </c>
      <c r="M55">
        <v>0</v>
      </c>
      <c r="N55">
        <v>0</v>
      </c>
      <c r="O55">
        <v>0</v>
      </c>
      <c r="P55">
        <v>0</v>
      </c>
      <c r="Q55">
        <v>0</v>
      </c>
      <c r="R55">
        <v>75</v>
      </c>
      <c r="S55">
        <v>75</v>
      </c>
      <c r="T55">
        <v>0</v>
      </c>
      <c r="U55">
        <v>0</v>
      </c>
      <c r="V55">
        <v>0</v>
      </c>
      <c r="X55">
        <v>0</v>
      </c>
      <c r="Y55">
        <v>0</v>
      </c>
      <c r="Z55">
        <v>0</v>
      </c>
      <c r="AA55">
        <v>0</v>
      </c>
      <c r="AB55">
        <v>0</v>
      </c>
      <c r="AC55">
        <v>0</v>
      </c>
      <c r="AD55">
        <v>0</v>
      </c>
      <c r="AE55">
        <v>0</v>
      </c>
      <c r="AF55">
        <v>0</v>
      </c>
      <c r="AG55">
        <v>0</v>
      </c>
      <c r="AH55">
        <v>0</v>
      </c>
      <c r="AJ55">
        <v>0</v>
      </c>
      <c r="AK55">
        <v>0</v>
      </c>
      <c r="AL55">
        <v>0</v>
      </c>
      <c r="AM55">
        <v>0</v>
      </c>
      <c r="AN55">
        <v>0</v>
      </c>
      <c r="AO55">
        <v>0</v>
      </c>
      <c r="AP55">
        <v>0</v>
      </c>
      <c r="AQ55">
        <v>0</v>
      </c>
      <c r="AR55">
        <v>0</v>
      </c>
      <c r="AS55">
        <v>0</v>
      </c>
      <c r="AT55">
        <v>0</v>
      </c>
    </row>
    <row r="56" spans="1:46" x14ac:dyDescent="0.35">
      <c r="A56" t="s">
        <v>321</v>
      </c>
      <c r="B56" t="s">
        <v>284</v>
      </c>
      <c r="C56">
        <v>230</v>
      </c>
      <c r="D56" t="s">
        <v>316</v>
      </c>
      <c r="E56" t="s">
        <v>317</v>
      </c>
      <c r="F56">
        <v>0</v>
      </c>
      <c r="G56">
        <v>0</v>
      </c>
      <c r="H56">
        <v>0</v>
      </c>
      <c r="I56">
        <v>0</v>
      </c>
      <c r="J56">
        <v>0</v>
      </c>
      <c r="L56">
        <v>0</v>
      </c>
      <c r="M56">
        <v>0</v>
      </c>
      <c r="N56">
        <v>0</v>
      </c>
      <c r="O56">
        <v>0</v>
      </c>
      <c r="P56">
        <v>0</v>
      </c>
      <c r="Q56">
        <v>0</v>
      </c>
      <c r="R56">
        <v>0</v>
      </c>
      <c r="S56">
        <v>0</v>
      </c>
      <c r="T56">
        <v>0</v>
      </c>
      <c r="U56">
        <v>0</v>
      </c>
      <c r="V56">
        <v>0</v>
      </c>
      <c r="X56">
        <v>0</v>
      </c>
      <c r="Y56">
        <v>0</v>
      </c>
      <c r="Z56">
        <v>0</v>
      </c>
      <c r="AA56">
        <v>0</v>
      </c>
      <c r="AB56">
        <v>0</v>
      </c>
      <c r="AC56">
        <v>0</v>
      </c>
      <c r="AD56">
        <v>0</v>
      </c>
      <c r="AE56">
        <v>0</v>
      </c>
      <c r="AF56">
        <v>0</v>
      </c>
      <c r="AG56">
        <v>0</v>
      </c>
      <c r="AH56">
        <v>0</v>
      </c>
      <c r="AJ56">
        <v>0</v>
      </c>
      <c r="AK56">
        <v>0</v>
      </c>
      <c r="AL56">
        <v>0</v>
      </c>
      <c r="AM56">
        <v>0</v>
      </c>
      <c r="AN56">
        <v>0</v>
      </c>
      <c r="AO56">
        <v>0</v>
      </c>
      <c r="AP56">
        <v>0</v>
      </c>
      <c r="AQ56">
        <v>0</v>
      </c>
      <c r="AR56">
        <v>0</v>
      </c>
      <c r="AS56">
        <v>0</v>
      </c>
      <c r="AT56">
        <v>0</v>
      </c>
    </row>
    <row r="57" spans="1:46" x14ac:dyDescent="0.35">
      <c r="A57" t="s">
        <v>333</v>
      </c>
      <c r="B57" t="s">
        <v>236</v>
      </c>
      <c r="C57">
        <v>115</v>
      </c>
      <c r="D57" t="s">
        <v>334</v>
      </c>
      <c r="E57" t="s">
        <v>335</v>
      </c>
      <c r="F57">
        <v>0</v>
      </c>
      <c r="G57">
        <v>0</v>
      </c>
      <c r="H57">
        <v>0</v>
      </c>
      <c r="I57">
        <v>0</v>
      </c>
      <c r="J57">
        <v>0</v>
      </c>
      <c r="L57">
        <v>10</v>
      </c>
      <c r="M57">
        <v>0</v>
      </c>
      <c r="N57">
        <v>0</v>
      </c>
      <c r="O57">
        <v>0</v>
      </c>
      <c r="P57">
        <v>0</v>
      </c>
      <c r="Q57">
        <v>0</v>
      </c>
      <c r="R57">
        <v>0</v>
      </c>
      <c r="S57">
        <v>0</v>
      </c>
      <c r="T57">
        <v>0</v>
      </c>
      <c r="U57">
        <v>0</v>
      </c>
      <c r="V57">
        <v>0</v>
      </c>
      <c r="X57">
        <v>10</v>
      </c>
      <c r="Y57">
        <v>0</v>
      </c>
      <c r="Z57">
        <v>0</v>
      </c>
      <c r="AA57">
        <v>0</v>
      </c>
      <c r="AB57">
        <v>0</v>
      </c>
      <c r="AC57">
        <v>0</v>
      </c>
      <c r="AD57">
        <v>0</v>
      </c>
      <c r="AE57">
        <v>0</v>
      </c>
      <c r="AF57">
        <v>0</v>
      </c>
      <c r="AG57">
        <v>0</v>
      </c>
      <c r="AH57">
        <v>0</v>
      </c>
      <c r="AJ57">
        <v>10</v>
      </c>
      <c r="AK57">
        <v>0</v>
      </c>
      <c r="AL57">
        <v>0</v>
      </c>
      <c r="AM57">
        <v>0</v>
      </c>
      <c r="AN57">
        <v>0</v>
      </c>
      <c r="AO57">
        <v>0</v>
      </c>
      <c r="AP57">
        <v>0</v>
      </c>
      <c r="AQ57">
        <v>0</v>
      </c>
      <c r="AR57">
        <v>0</v>
      </c>
      <c r="AS57">
        <v>0</v>
      </c>
      <c r="AT57">
        <v>0</v>
      </c>
    </row>
    <row r="58" spans="1:46" x14ac:dyDescent="0.35">
      <c r="A58" t="s">
        <v>321</v>
      </c>
      <c r="B58" t="s">
        <v>211</v>
      </c>
      <c r="C58">
        <v>115</v>
      </c>
      <c r="D58" t="s">
        <v>316</v>
      </c>
      <c r="E58" t="s">
        <v>317</v>
      </c>
      <c r="F58">
        <v>0</v>
      </c>
      <c r="G58">
        <v>0</v>
      </c>
      <c r="H58">
        <v>0</v>
      </c>
      <c r="I58">
        <v>0</v>
      </c>
      <c r="J58">
        <v>0</v>
      </c>
      <c r="L58">
        <v>0</v>
      </c>
      <c r="M58">
        <v>0</v>
      </c>
      <c r="N58">
        <v>0</v>
      </c>
      <c r="O58">
        <v>0</v>
      </c>
      <c r="P58">
        <v>0</v>
      </c>
      <c r="Q58">
        <v>0</v>
      </c>
      <c r="R58">
        <v>0</v>
      </c>
      <c r="S58">
        <v>0</v>
      </c>
      <c r="T58">
        <v>0</v>
      </c>
      <c r="U58">
        <v>0</v>
      </c>
      <c r="V58">
        <v>0</v>
      </c>
      <c r="X58">
        <v>0</v>
      </c>
      <c r="Y58">
        <v>0</v>
      </c>
      <c r="Z58">
        <v>0</v>
      </c>
      <c r="AA58">
        <v>0</v>
      </c>
      <c r="AB58">
        <v>0</v>
      </c>
      <c r="AC58">
        <v>0</v>
      </c>
      <c r="AD58">
        <v>0</v>
      </c>
      <c r="AE58">
        <v>0</v>
      </c>
      <c r="AF58">
        <v>0</v>
      </c>
      <c r="AG58">
        <v>0</v>
      </c>
      <c r="AH58">
        <v>0</v>
      </c>
      <c r="AJ58">
        <v>0</v>
      </c>
      <c r="AK58">
        <v>0</v>
      </c>
      <c r="AL58">
        <v>0</v>
      </c>
      <c r="AM58">
        <v>0</v>
      </c>
      <c r="AN58">
        <v>0</v>
      </c>
      <c r="AO58">
        <v>0</v>
      </c>
      <c r="AP58">
        <v>0</v>
      </c>
      <c r="AQ58">
        <v>0</v>
      </c>
      <c r="AR58">
        <v>0</v>
      </c>
      <c r="AS58">
        <v>0</v>
      </c>
      <c r="AT58">
        <v>0</v>
      </c>
    </row>
    <row r="59" spans="1:46" x14ac:dyDescent="0.35">
      <c r="A59" t="s">
        <v>333</v>
      </c>
      <c r="B59" t="s">
        <v>254</v>
      </c>
      <c r="C59">
        <v>115</v>
      </c>
      <c r="D59" t="s">
        <v>334</v>
      </c>
      <c r="E59" t="s">
        <v>335</v>
      </c>
      <c r="F59">
        <v>0</v>
      </c>
      <c r="G59">
        <v>0</v>
      </c>
      <c r="H59">
        <v>0</v>
      </c>
      <c r="I59">
        <v>0</v>
      </c>
      <c r="J59">
        <v>0</v>
      </c>
      <c r="L59">
        <v>0</v>
      </c>
      <c r="M59">
        <v>0</v>
      </c>
      <c r="N59">
        <v>0</v>
      </c>
      <c r="O59">
        <v>0</v>
      </c>
      <c r="P59">
        <v>0</v>
      </c>
      <c r="Q59">
        <v>0</v>
      </c>
      <c r="R59">
        <v>0</v>
      </c>
      <c r="S59">
        <v>0</v>
      </c>
      <c r="T59">
        <v>0</v>
      </c>
      <c r="U59">
        <v>0</v>
      </c>
      <c r="V59">
        <v>0</v>
      </c>
      <c r="X59">
        <v>0</v>
      </c>
      <c r="Y59">
        <v>0</v>
      </c>
      <c r="Z59">
        <v>0</v>
      </c>
      <c r="AA59">
        <v>0</v>
      </c>
      <c r="AB59">
        <v>0</v>
      </c>
      <c r="AC59">
        <v>0</v>
      </c>
      <c r="AD59">
        <v>0</v>
      </c>
      <c r="AE59">
        <v>0</v>
      </c>
      <c r="AF59">
        <v>0</v>
      </c>
      <c r="AG59">
        <v>0</v>
      </c>
      <c r="AH59">
        <v>0</v>
      </c>
      <c r="AJ59">
        <v>0</v>
      </c>
      <c r="AK59">
        <v>0</v>
      </c>
      <c r="AL59">
        <v>0</v>
      </c>
      <c r="AM59">
        <v>0</v>
      </c>
      <c r="AN59">
        <v>0</v>
      </c>
      <c r="AO59">
        <v>0</v>
      </c>
      <c r="AP59">
        <v>0</v>
      </c>
      <c r="AQ59">
        <v>0</v>
      </c>
      <c r="AR59">
        <v>0</v>
      </c>
      <c r="AS59">
        <v>0</v>
      </c>
      <c r="AT59">
        <v>0</v>
      </c>
    </row>
    <row r="60" spans="1:46" x14ac:dyDescent="0.35">
      <c r="A60" t="s">
        <v>318</v>
      </c>
      <c r="B60" t="s">
        <v>70</v>
      </c>
      <c r="C60">
        <v>230</v>
      </c>
      <c r="D60" t="s">
        <v>319</v>
      </c>
      <c r="E60" t="s">
        <v>320</v>
      </c>
      <c r="F60">
        <v>0</v>
      </c>
      <c r="G60">
        <v>0</v>
      </c>
      <c r="H60">
        <v>0</v>
      </c>
      <c r="I60">
        <v>0</v>
      </c>
      <c r="J60">
        <v>0</v>
      </c>
      <c r="L60">
        <v>0</v>
      </c>
      <c r="M60">
        <v>0</v>
      </c>
      <c r="N60">
        <v>0</v>
      </c>
      <c r="O60">
        <v>0</v>
      </c>
      <c r="P60">
        <v>0</v>
      </c>
      <c r="Q60">
        <v>0</v>
      </c>
      <c r="R60">
        <v>0</v>
      </c>
      <c r="S60">
        <v>0</v>
      </c>
      <c r="T60">
        <v>0</v>
      </c>
      <c r="U60">
        <v>0</v>
      </c>
      <c r="V60">
        <v>0</v>
      </c>
      <c r="X60">
        <v>0</v>
      </c>
      <c r="Y60">
        <v>0</v>
      </c>
      <c r="Z60">
        <v>0</v>
      </c>
      <c r="AA60">
        <v>0</v>
      </c>
      <c r="AB60">
        <v>0</v>
      </c>
      <c r="AC60">
        <v>0</v>
      </c>
      <c r="AD60">
        <v>0</v>
      </c>
      <c r="AE60">
        <v>0</v>
      </c>
      <c r="AF60">
        <v>0</v>
      </c>
      <c r="AG60">
        <v>0</v>
      </c>
      <c r="AH60">
        <v>0</v>
      </c>
      <c r="AJ60">
        <v>0</v>
      </c>
      <c r="AK60">
        <v>0</v>
      </c>
      <c r="AL60">
        <v>0</v>
      </c>
      <c r="AM60">
        <v>0</v>
      </c>
      <c r="AN60">
        <v>0</v>
      </c>
      <c r="AO60">
        <v>0</v>
      </c>
      <c r="AP60">
        <v>0</v>
      </c>
      <c r="AQ60">
        <v>0</v>
      </c>
      <c r="AR60">
        <v>0</v>
      </c>
      <c r="AS60">
        <v>0</v>
      </c>
      <c r="AT60">
        <v>0</v>
      </c>
    </row>
    <row r="61" spans="1:46" x14ac:dyDescent="0.35">
      <c r="A61" t="s">
        <v>348</v>
      </c>
      <c r="B61" t="s">
        <v>49</v>
      </c>
      <c r="C61">
        <v>500</v>
      </c>
      <c r="D61" t="s">
        <v>355</v>
      </c>
      <c r="E61" t="s">
        <v>356</v>
      </c>
      <c r="F61">
        <v>0</v>
      </c>
      <c r="G61">
        <v>0</v>
      </c>
      <c r="H61">
        <v>0</v>
      </c>
      <c r="I61">
        <v>0</v>
      </c>
      <c r="J61">
        <v>0</v>
      </c>
      <c r="L61">
        <v>7077.28</v>
      </c>
      <c r="M61">
        <v>0</v>
      </c>
      <c r="N61">
        <v>0</v>
      </c>
      <c r="O61">
        <v>0</v>
      </c>
      <c r="P61">
        <v>0</v>
      </c>
      <c r="Q61">
        <v>0</v>
      </c>
      <c r="R61">
        <v>8600</v>
      </c>
      <c r="S61">
        <v>3700</v>
      </c>
      <c r="T61">
        <v>4900</v>
      </c>
      <c r="U61">
        <v>0</v>
      </c>
      <c r="V61">
        <v>0</v>
      </c>
      <c r="X61">
        <v>1920</v>
      </c>
      <c r="Y61">
        <v>0</v>
      </c>
      <c r="Z61">
        <v>0</v>
      </c>
      <c r="AA61">
        <v>0</v>
      </c>
      <c r="AB61">
        <v>0</v>
      </c>
      <c r="AC61">
        <v>0</v>
      </c>
      <c r="AD61">
        <v>3200</v>
      </c>
      <c r="AE61">
        <v>3200</v>
      </c>
      <c r="AF61">
        <v>0</v>
      </c>
      <c r="AG61">
        <v>0</v>
      </c>
      <c r="AH61">
        <v>0</v>
      </c>
      <c r="AJ61">
        <v>2477.2799999999997</v>
      </c>
      <c r="AK61">
        <v>0</v>
      </c>
      <c r="AL61">
        <v>0</v>
      </c>
      <c r="AM61">
        <v>0</v>
      </c>
      <c r="AN61">
        <v>0</v>
      </c>
      <c r="AO61">
        <v>0</v>
      </c>
      <c r="AP61">
        <v>4000</v>
      </c>
      <c r="AQ61">
        <v>3700</v>
      </c>
      <c r="AR61">
        <v>300</v>
      </c>
      <c r="AS61">
        <v>0</v>
      </c>
      <c r="AT61">
        <v>0</v>
      </c>
    </row>
    <row r="62" spans="1:46" x14ac:dyDescent="0.35">
      <c r="A62" t="s">
        <v>333</v>
      </c>
      <c r="B62" t="s">
        <v>272</v>
      </c>
      <c r="C62">
        <v>230</v>
      </c>
      <c r="D62" t="s">
        <v>334</v>
      </c>
      <c r="E62" t="s">
        <v>335</v>
      </c>
      <c r="F62">
        <v>0</v>
      </c>
      <c r="G62" t="s">
        <v>357</v>
      </c>
      <c r="H62">
        <v>0</v>
      </c>
      <c r="I62">
        <v>0</v>
      </c>
      <c r="J62">
        <v>0</v>
      </c>
      <c r="L62">
        <v>650</v>
      </c>
      <c r="M62">
        <v>0</v>
      </c>
      <c r="N62">
        <v>0</v>
      </c>
      <c r="O62">
        <v>0</v>
      </c>
      <c r="P62">
        <v>0</v>
      </c>
      <c r="Q62">
        <v>0</v>
      </c>
      <c r="R62">
        <v>650</v>
      </c>
      <c r="S62">
        <v>0</v>
      </c>
      <c r="T62">
        <v>650</v>
      </c>
      <c r="U62">
        <v>0</v>
      </c>
      <c r="V62">
        <v>0</v>
      </c>
      <c r="X62">
        <v>500</v>
      </c>
      <c r="Y62">
        <v>0</v>
      </c>
      <c r="Z62">
        <v>0</v>
      </c>
      <c r="AA62">
        <v>0</v>
      </c>
      <c r="AB62">
        <v>0</v>
      </c>
      <c r="AC62">
        <v>0</v>
      </c>
      <c r="AD62">
        <v>500</v>
      </c>
      <c r="AE62">
        <v>0</v>
      </c>
      <c r="AF62">
        <v>500</v>
      </c>
      <c r="AG62">
        <v>0</v>
      </c>
      <c r="AH62">
        <v>0</v>
      </c>
      <c r="AJ62">
        <v>500</v>
      </c>
      <c r="AK62">
        <v>0</v>
      </c>
      <c r="AL62">
        <v>0</v>
      </c>
      <c r="AM62">
        <v>0</v>
      </c>
      <c r="AN62">
        <v>0</v>
      </c>
      <c r="AO62">
        <v>0</v>
      </c>
      <c r="AP62">
        <v>500</v>
      </c>
      <c r="AQ62">
        <v>0</v>
      </c>
      <c r="AR62">
        <v>500</v>
      </c>
      <c r="AS62">
        <v>0</v>
      </c>
      <c r="AT62">
        <v>0</v>
      </c>
    </row>
    <row r="63" spans="1:46" x14ac:dyDescent="0.35">
      <c r="A63" t="s">
        <v>333</v>
      </c>
      <c r="B63" t="s">
        <v>230</v>
      </c>
      <c r="C63">
        <v>230</v>
      </c>
      <c r="D63" t="s">
        <v>334</v>
      </c>
      <c r="E63" t="s">
        <v>335</v>
      </c>
      <c r="F63">
        <v>0</v>
      </c>
      <c r="G63" t="s">
        <v>336</v>
      </c>
      <c r="H63">
        <v>0</v>
      </c>
      <c r="I63">
        <v>0</v>
      </c>
      <c r="J63">
        <v>0</v>
      </c>
      <c r="L63">
        <v>0</v>
      </c>
      <c r="M63">
        <v>180.8</v>
      </c>
      <c r="N63">
        <v>180.8</v>
      </c>
      <c r="O63">
        <v>0</v>
      </c>
      <c r="P63">
        <v>0</v>
      </c>
      <c r="Q63">
        <v>0</v>
      </c>
      <c r="R63">
        <v>0</v>
      </c>
      <c r="S63">
        <v>0</v>
      </c>
      <c r="T63">
        <v>0</v>
      </c>
      <c r="U63">
        <v>0</v>
      </c>
      <c r="V63">
        <v>0</v>
      </c>
      <c r="X63">
        <v>0</v>
      </c>
      <c r="Y63">
        <v>80.8</v>
      </c>
      <c r="Z63">
        <v>80.8</v>
      </c>
      <c r="AA63">
        <v>0</v>
      </c>
      <c r="AB63">
        <v>0</v>
      </c>
      <c r="AC63">
        <v>0</v>
      </c>
      <c r="AD63">
        <v>0</v>
      </c>
      <c r="AE63">
        <v>0</v>
      </c>
      <c r="AF63">
        <v>0</v>
      </c>
      <c r="AG63">
        <v>0</v>
      </c>
      <c r="AH63">
        <v>0</v>
      </c>
      <c r="AJ63">
        <v>0</v>
      </c>
      <c r="AK63">
        <v>180.8</v>
      </c>
      <c r="AL63">
        <v>180.8</v>
      </c>
      <c r="AM63">
        <v>0</v>
      </c>
      <c r="AN63">
        <v>0</v>
      </c>
      <c r="AO63">
        <v>0</v>
      </c>
      <c r="AP63">
        <v>0</v>
      </c>
      <c r="AQ63">
        <v>0</v>
      </c>
      <c r="AR63">
        <v>0</v>
      </c>
      <c r="AS63">
        <v>0</v>
      </c>
      <c r="AT63">
        <v>0</v>
      </c>
    </row>
    <row r="64" spans="1:46" x14ac:dyDescent="0.35">
      <c r="A64" t="s">
        <v>329</v>
      </c>
      <c r="B64" t="s">
        <v>184</v>
      </c>
      <c r="C64">
        <v>230</v>
      </c>
      <c r="D64" t="s">
        <v>330</v>
      </c>
      <c r="E64" t="s">
        <v>331</v>
      </c>
      <c r="F64">
        <v>0</v>
      </c>
      <c r="G64" t="s">
        <v>346</v>
      </c>
      <c r="H64">
        <v>0</v>
      </c>
      <c r="I64">
        <v>0</v>
      </c>
      <c r="J64">
        <v>0</v>
      </c>
      <c r="L64">
        <v>350</v>
      </c>
      <c r="M64">
        <v>0</v>
      </c>
      <c r="N64">
        <v>0</v>
      </c>
      <c r="O64">
        <v>0</v>
      </c>
      <c r="P64">
        <v>0</v>
      </c>
      <c r="Q64">
        <v>0</v>
      </c>
      <c r="R64">
        <v>350</v>
      </c>
      <c r="S64">
        <v>0</v>
      </c>
      <c r="T64">
        <v>350</v>
      </c>
      <c r="U64">
        <v>0</v>
      </c>
      <c r="V64">
        <v>0</v>
      </c>
      <c r="X64">
        <v>0</v>
      </c>
      <c r="Y64">
        <v>0</v>
      </c>
      <c r="Z64">
        <v>0</v>
      </c>
      <c r="AA64">
        <v>0</v>
      </c>
      <c r="AB64">
        <v>0</v>
      </c>
      <c r="AC64">
        <v>0</v>
      </c>
      <c r="AD64">
        <v>0</v>
      </c>
      <c r="AE64">
        <v>0</v>
      </c>
      <c r="AF64">
        <v>0</v>
      </c>
      <c r="AG64">
        <v>0</v>
      </c>
      <c r="AH64">
        <v>0</v>
      </c>
      <c r="AJ64">
        <v>0</v>
      </c>
      <c r="AK64">
        <v>0</v>
      </c>
      <c r="AL64">
        <v>0</v>
      </c>
      <c r="AM64">
        <v>0</v>
      </c>
      <c r="AN64">
        <v>0</v>
      </c>
      <c r="AO64">
        <v>0</v>
      </c>
      <c r="AP64">
        <v>0</v>
      </c>
      <c r="AQ64">
        <v>0</v>
      </c>
      <c r="AR64">
        <v>0</v>
      </c>
      <c r="AS64">
        <v>0</v>
      </c>
      <c r="AT64">
        <v>0</v>
      </c>
    </row>
    <row r="65" spans="1:46" x14ac:dyDescent="0.35">
      <c r="A65" t="s">
        <v>348</v>
      </c>
      <c r="B65" t="s">
        <v>79</v>
      </c>
      <c r="C65">
        <v>500</v>
      </c>
      <c r="D65" t="s">
        <v>349</v>
      </c>
      <c r="E65" t="s">
        <v>350</v>
      </c>
      <c r="F65">
        <v>0</v>
      </c>
      <c r="G65" t="s">
        <v>351</v>
      </c>
      <c r="H65">
        <v>0</v>
      </c>
      <c r="I65">
        <v>0</v>
      </c>
      <c r="J65">
        <v>0</v>
      </c>
      <c r="L65">
        <v>0</v>
      </c>
      <c r="M65">
        <v>0</v>
      </c>
      <c r="N65">
        <v>0</v>
      </c>
      <c r="O65">
        <v>0</v>
      </c>
      <c r="P65">
        <v>0</v>
      </c>
      <c r="Q65">
        <v>0</v>
      </c>
      <c r="R65">
        <v>0</v>
      </c>
      <c r="S65">
        <v>0</v>
      </c>
      <c r="T65">
        <v>0</v>
      </c>
      <c r="U65">
        <v>0</v>
      </c>
      <c r="V65">
        <v>0</v>
      </c>
      <c r="X65">
        <v>0</v>
      </c>
      <c r="Y65">
        <v>0</v>
      </c>
      <c r="Z65">
        <v>0</v>
      </c>
      <c r="AA65">
        <v>0</v>
      </c>
      <c r="AB65">
        <v>0</v>
      </c>
      <c r="AC65">
        <v>0</v>
      </c>
      <c r="AD65">
        <v>0</v>
      </c>
      <c r="AE65">
        <v>0</v>
      </c>
      <c r="AF65">
        <v>0</v>
      </c>
      <c r="AG65">
        <v>0</v>
      </c>
      <c r="AH65">
        <v>0</v>
      </c>
      <c r="AJ65">
        <v>0</v>
      </c>
      <c r="AK65">
        <v>0</v>
      </c>
      <c r="AL65">
        <v>0</v>
      </c>
      <c r="AM65">
        <v>0</v>
      </c>
      <c r="AN65">
        <v>0</v>
      </c>
      <c r="AO65">
        <v>0</v>
      </c>
      <c r="AP65">
        <v>0</v>
      </c>
      <c r="AQ65">
        <v>0</v>
      </c>
      <c r="AR65">
        <v>0</v>
      </c>
      <c r="AS65">
        <v>0</v>
      </c>
      <c r="AT65">
        <v>0</v>
      </c>
    </row>
    <row r="66" spans="1:46" x14ac:dyDescent="0.35">
      <c r="A66" t="s">
        <v>348</v>
      </c>
      <c r="B66" t="s">
        <v>79</v>
      </c>
      <c r="C66">
        <v>230</v>
      </c>
      <c r="D66" t="s">
        <v>349</v>
      </c>
      <c r="E66" t="s">
        <v>350</v>
      </c>
      <c r="F66">
        <v>0</v>
      </c>
      <c r="G66" t="s">
        <v>351</v>
      </c>
      <c r="H66">
        <v>0</v>
      </c>
      <c r="I66">
        <v>0</v>
      </c>
      <c r="J66">
        <v>0</v>
      </c>
      <c r="L66">
        <v>2190</v>
      </c>
      <c r="M66">
        <v>260</v>
      </c>
      <c r="N66">
        <v>60</v>
      </c>
      <c r="O66">
        <v>200</v>
      </c>
      <c r="P66">
        <v>0</v>
      </c>
      <c r="Q66">
        <v>0</v>
      </c>
      <c r="R66">
        <v>644</v>
      </c>
      <c r="S66">
        <v>79</v>
      </c>
      <c r="T66">
        <v>565</v>
      </c>
      <c r="U66">
        <v>0</v>
      </c>
      <c r="V66">
        <v>0</v>
      </c>
      <c r="X66">
        <v>490</v>
      </c>
      <c r="Y66">
        <v>60</v>
      </c>
      <c r="Z66">
        <v>60</v>
      </c>
      <c r="AA66">
        <v>0</v>
      </c>
      <c r="AB66">
        <v>0</v>
      </c>
      <c r="AC66">
        <v>0</v>
      </c>
      <c r="AD66">
        <v>0</v>
      </c>
      <c r="AE66">
        <v>0</v>
      </c>
      <c r="AF66">
        <v>0</v>
      </c>
      <c r="AG66">
        <v>0</v>
      </c>
      <c r="AH66">
        <v>0</v>
      </c>
      <c r="AJ66">
        <v>990</v>
      </c>
      <c r="AK66">
        <v>260</v>
      </c>
      <c r="AL66">
        <v>60</v>
      </c>
      <c r="AM66">
        <v>200</v>
      </c>
      <c r="AN66">
        <v>0</v>
      </c>
      <c r="AO66">
        <v>0</v>
      </c>
      <c r="AP66">
        <v>579</v>
      </c>
      <c r="AQ66">
        <v>79</v>
      </c>
      <c r="AR66">
        <v>500</v>
      </c>
      <c r="AS66">
        <v>0</v>
      </c>
      <c r="AT66">
        <v>0</v>
      </c>
    </row>
    <row r="67" spans="1:46" x14ac:dyDescent="0.35">
      <c r="A67" t="s">
        <v>315</v>
      </c>
      <c r="B67" t="s">
        <v>128</v>
      </c>
      <c r="C67">
        <v>230</v>
      </c>
      <c r="D67" t="s">
        <v>316</v>
      </c>
      <c r="E67" t="s">
        <v>317</v>
      </c>
      <c r="F67">
        <v>0</v>
      </c>
      <c r="G67">
        <v>0</v>
      </c>
      <c r="H67">
        <v>0</v>
      </c>
      <c r="I67" t="s">
        <v>358</v>
      </c>
      <c r="J67">
        <v>0</v>
      </c>
      <c r="L67">
        <v>0</v>
      </c>
      <c r="M67">
        <v>0</v>
      </c>
      <c r="N67">
        <v>0</v>
      </c>
      <c r="O67">
        <v>0</v>
      </c>
      <c r="P67">
        <v>0</v>
      </c>
      <c r="Q67">
        <v>0</v>
      </c>
      <c r="R67">
        <v>0</v>
      </c>
      <c r="S67">
        <v>0</v>
      </c>
      <c r="T67">
        <v>0</v>
      </c>
      <c r="U67">
        <v>0</v>
      </c>
      <c r="V67">
        <v>0</v>
      </c>
      <c r="X67">
        <v>0</v>
      </c>
      <c r="Y67">
        <v>0</v>
      </c>
      <c r="Z67">
        <v>0</v>
      </c>
      <c r="AA67">
        <v>0</v>
      </c>
      <c r="AB67">
        <v>0</v>
      </c>
      <c r="AC67">
        <v>0</v>
      </c>
      <c r="AD67">
        <v>0</v>
      </c>
      <c r="AE67">
        <v>0</v>
      </c>
      <c r="AF67">
        <v>0</v>
      </c>
      <c r="AG67">
        <v>0</v>
      </c>
      <c r="AH67">
        <v>0</v>
      </c>
      <c r="AJ67">
        <v>0</v>
      </c>
      <c r="AK67">
        <v>0</v>
      </c>
      <c r="AL67">
        <v>0</v>
      </c>
      <c r="AM67">
        <v>0</v>
      </c>
      <c r="AN67">
        <v>0</v>
      </c>
      <c r="AO67">
        <v>0</v>
      </c>
      <c r="AP67">
        <v>0</v>
      </c>
      <c r="AQ67">
        <v>0</v>
      </c>
      <c r="AR67">
        <v>0</v>
      </c>
      <c r="AS67">
        <v>0</v>
      </c>
      <c r="AT67">
        <v>0</v>
      </c>
    </row>
    <row r="68" spans="1:46" x14ac:dyDescent="0.35">
      <c r="A68" t="s">
        <v>359</v>
      </c>
      <c r="B68" t="s">
        <v>128</v>
      </c>
      <c r="C68">
        <v>500</v>
      </c>
      <c r="D68" t="s">
        <v>316</v>
      </c>
      <c r="E68" t="s">
        <v>317</v>
      </c>
      <c r="F68">
        <v>0</v>
      </c>
      <c r="G68">
        <v>0</v>
      </c>
      <c r="H68">
        <v>0</v>
      </c>
      <c r="I68" t="s">
        <v>358</v>
      </c>
      <c r="J68">
        <v>0</v>
      </c>
      <c r="L68">
        <v>756.05399999999997</v>
      </c>
      <c r="M68">
        <v>0</v>
      </c>
      <c r="N68">
        <v>0</v>
      </c>
      <c r="O68">
        <v>0</v>
      </c>
      <c r="P68">
        <v>6080.4520000000002</v>
      </c>
      <c r="Q68">
        <v>0</v>
      </c>
      <c r="R68">
        <v>0</v>
      </c>
      <c r="S68">
        <v>0</v>
      </c>
      <c r="T68">
        <v>0</v>
      </c>
      <c r="U68">
        <v>0</v>
      </c>
      <c r="V68">
        <v>0</v>
      </c>
      <c r="X68">
        <v>0</v>
      </c>
      <c r="Y68">
        <v>0</v>
      </c>
      <c r="Z68">
        <v>0</v>
      </c>
      <c r="AA68">
        <v>0</v>
      </c>
      <c r="AB68">
        <v>0</v>
      </c>
      <c r="AC68">
        <v>0</v>
      </c>
      <c r="AD68">
        <v>0</v>
      </c>
      <c r="AE68">
        <v>0</v>
      </c>
      <c r="AF68">
        <v>0</v>
      </c>
      <c r="AG68">
        <v>0</v>
      </c>
      <c r="AH68">
        <v>0</v>
      </c>
      <c r="AJ68">
        <v>0</v>
      </c>
      <c r="AK68">
        <v>0</v>
      </c>
      <c r="AL68">
        <v>0</v>
      </c>
      <c r="AM68">
        <v>0</v>
      </c>
      <c r="AN68">
        <v>1028.94</v>
      </c>
      <c r="AO68">
        <v>0</v>
      </c>
      <c r="AP68">
        <v>0</v>
      </c>
      <c r="AQ68">
        <v>0</v>
      </c>
      <c r="AR68">
        <v>0</v>
      </c>
      <c r="AS68">
        <v>0</v>
      </c>
      <c r="AT68">
        <v>0</v>
      </c>
    </row>
    <row r="69" spans="1:46" x14ac:dyDescent="0.35">
      <c r="A69" t="s">
        <v>333</v>
      </c>
      <c r="B69" t="s">
        <v>246</v>
      </c>
      <c r="C69">
        <v>115</v>
      </c>
      <c r="D69" t="s">
        <v>334</v>
      </c>
      <c r="E69" t="s">
        <v>335</v>
      </c>
      <c r="F69">
        <v>0</v>
      </c>
      <c r="G69">
        <v>0</v>
      </c>
      <c r="H69">
        <v>0</v>
      </c>
      <c r="I69">
        <v>0</v>
      </c>
      <c r="J69">
        <v>0</v>
      </c>
      <c r="L69">
        <v>0</v>
      </c>
      <c r="M69">
        <v>0</v>
      </c>
      <c r="N69">
        <v>0</v>
      </c>
      <c r="O69">
        <v>0</v>
      </c>
      <c r="P69">
        <v>0</v>
      </c>
      <c r="Q69">
        <v>0</v>
      </c>
      <c r="R69">
        <v>0</v>
      </c>
      <c r="S69">
        <v>0</v>
      </c>
      <c r="T69">
        <v>0</v>
      </c>
      <c r="U69">
        <v>0</v>
      </c>
      <c r="V69">
        <v>0</v>
      </c>
      <c r="X69">
        <v>0</v>
      </c>
      <c r="Y69">
        <v>0</v>
      </c>
      <c r="Z69">
        <v>0</v>
      </c>
      <c r="AA69">
        <v>0</v>
      </c>
      <c r="AB69">
        <v>0</v>
      </c>
      <c r="AC69">
        <v>0</v>
      </c>
      <c r="AD69">
        <v>0</v>
      </c>
      <c r="AE69">
        <v>0</v>
      </c>
      <c r="AF69">
        <v>0</v>
      </c>
      <c r="AG69">
        <v>0</v>
      </c>
      <c r="AH69">
        <v>0</v>
      </c>
      <c r="AJ69">
        <v>0</v>
      </c>
      <c r="AK69">
        <v>0</v>
      </c>
      <c r="AL69">
        <v>0</v>
      </c>
      <c r="AM69">
        <v>0</v>
      </c>
      <c r="AN69">
        <v>0</v>
      </c>
      <c r="AO69">
        <v>0</v>
      </c>
      <c r="AP69">
        <v>0</v>
      </c>
      <c r="AQ69">
        <v>0</v>
      </c>
      <c r="AR69">
        <v>0</v>
      </c>
      <c r="AS69">
        <v>0</v>
      </c>
      <c r="AT69">
        <v>0</v>
      </c>
    </row>
    <row r="70" spans="1:46" x14ac:dyDescent="0.35">
      <c r="A70" t="s">
        <v>322</v>
      </c>
      <c r="B70" t="s">
        <v>262</v>
      </c>
      <c r="C70">
        <v>230</v>
      </c>
      <c r="D70" t="s">
        <v>319</v>
      </c>
      <c r="E70" t="s">
        <v>320</v>
      </c>
      <c r="F70">
        <v>0</v>
      </c>
      <c r="G70">
        <v>0</v>
      </c>
      <c r="H70">
        <v>0</v>
      </c>
      <c r="I70">
        <v>0</v>
      </c>
      <c r="J70">
        <v>0</v>
      </c>
      <c r="L70">
        <v>0</v>
      </c>
      <c r="M70">
        <v>0</v>
      </c>
      <c r="N70">
        <v>0</v>
      </c>
      <c r="O70">
        <v>0</v>
      </c>
      <c r="P70">
        <v>0</v>
      </c>
      <c r="Q70">
        <v>0</v>
      </c>
      <c r="R70">
        <v>0</v>
      </c>
      <c r="S70">
        <v>0</v>
      </c>
      <c r="T70">
        <v>0</v>
      </c>
      <c r="U70">
        <v>0</v>
      </c>
      <c r="V70">
        <v>0</v>
      </c>
      <c r="X70">
        <v>0</v>
      </c>
      <c r="Y70">
        <v>0</v>
      </c>
      <c r="Z70">
        <v>0</v>
      </c>
      <c r="AA70">
        <v>0</v>
      </c>
      <c r="AB70">
        <v>0</v>
      </c>
      <c r="AC70">
        <v>0</v>
      </c>
      <c r="AD70">
        <v>0</v>
      </c>
      <c r="AE70">
        <v>0</v>
      </c>
      <c r="AF70">
        <v>0</v>
      </c>
      <c r="AG70">
        <v>0</v>
      </c>
      <c r="AH70">
        <v>0</v>
      </c>
      <c r="AJ70">
        <v>0</v>
      </c>
      <c r="AK70">
        <v>0</v>
      </c>
      <c r="AL70">
        <v>0</v>
      </c>
      <c r="AM70">
        <v>0</v>
      </c>
      <c r="AN70">
        <v>0</v>
      </c>
      <c r="AO70">
        <v>0</v>
      </c>
      <c r="AP70">
        <v>0</v>
      </c>
      <c r="AQ70">
        <v>0</v>
      </c>
      <c r="AR70">
        <v>0</v>
      </c>
      <c r="AS70">
        <v>0</v>
      </c>
      <c r="AT70">
        <v>0</v>
      </c>
    </row>
    <row r="71" spans="1:46" x14ac:dyDescent="0.35">
      <c r="A71" t="s">
        <v>333</v>
      </c>
      <c r="B71" t="s">
        <v>262</v>
      </c>
      <c r="C71">
        <v>115</v>
      </c>
      <c r="D71" t="s">
        <v>334</v>
      </c>
      <c r="E71" t="s">
        <v>335</v>
      </c>
      <c r="F71" t="s">
        <v>360</v>
      </c>
      <c r="G71" t="s">
        <v>336</v>
      </c>
      <c r="H71">
        <v>0</v>
      </c>
      <c r="I71">
        <v>0</v>
      </c>
      <c r="J71">
        <v>0</v>
      </c>
      <c r="L71">
        <v>0</v>
      </c>
      <c r="M71">
        <v>0</v>
      </c>
      <c r="N71">
        <v>0</v>
      </c>
      <c r="O71">
        <v>0</v>
      </c>
      <c r="P71">
        <v>0</v>
      </c>
      <c r="Q71">
        <v>0</v>
      </c>
      <c r="R71">
        <v>0</v>
      </c>
      <c r="S71">
        <v>0</v>
      </c>
      <c r="T71">
        <v>0</v>
      </c>
      <c r="U71">
        <v>0</v>
      </c>
      <c r="V71">
        <v>0</v>
      </c>
      <c r="X71">
        <v>0</v>
      </c>
      <c r="Y71">
        <v>0</v>
      </c>
      <c r="Z71">
        <v>0</v>
      </c>
      <c r="AA71">
        <v>0</v>
      </c>
      <c r="AB71">
        <v>0</v>
      </c>
      <c r="AC71">
        <v>0</v>
      </c>
      <c r="AD71">
        <v>0</v>
      </c>
      <c r="AE71">
        <v>0</v>
      </c>
      <c r="AF71">
        <v>0</v>
      </c>
      <c r="AG71">
        <v>0</v>
      </c>
      <c r="AH71">
        <v>0</v>
      </c>
      <c r="AJ71">
        <v>0</v>
      </c>
      <c r="AK71">
        <v>0</v>
      </c>
      <c r="AL71">
        <v>0</v>
      </c>
      <c r="AM71">
        <v>0</v>
      </c>
      <c r="AN71">
        <v>0</v>
      </c>
      <c r="AO71">
        <v>0</v>
      </c>
      <c r="AP71">
        <v>0</v>
      </c>
      <c r="AQ71">
        <v>0</v>
      </c>
      <c r="AR71">
        <v>0</v>
      </c>
      <c r="AS71">
        <v>0</v>
      </c>
      <c r="AT71">
        <v>0</v>
      </c>
    </row>
    <row r="72" spans="1:46" x14ac:dyDescent="0.35">
      <c r="A72" t="s">
        <v>333</v>
      </c>
      <c r="B72" t="s">
        <v>267</v>
      </c>
      <c r="C72">
        <v>115</v>
      </c>
      <c r="D72" t="s">
        <v>334</v>
      </c>
      <c r="E72" t="s">
        <v>335</v>
      </c>
      <c r="F72">
        <v>0</v>
      </c>
      <c r="G72">
        <v>0</v>
      </c>
      <c r="H72">
        <v>0</v>
      </c>
      <c r="I72">
        <v>0</v>
      </c>
      <c r="J72">
        <v>0</v>
      </c>
      <c r="L72">
        <v>0</v>
      </c>
      <c r="M72">
        <v>0</v>
      </c>
      <c r="N72">
        <v>0</v>
      </c>
      <c r="O72">
        <v>0</v>
      </c>
      <c r="P72">
        <v>0</v>
      </c>
      <c r="Q72">
        <v>0</v>
      </c>
      <c r="R72">
        <v>0</v>
      </c>
      <c r="S72">
        <v>0</v>
      </c>
      <c r="T72">
        <v>0</v>
      </c>
      <c r="U72">
        <v>0</v>
      </c>
      <c r="V72">
        <v>0</v>
      </c>
      <c r="X72">
        <v>0</v>
      </c>
      <c r="Y72">
        <v>0</v>
      </c>
      <c r="Z72">
        <v>0</v>
      </c>
      <c r="AA72">
        <v>0</v>
      </c>
      <c r="AB72">
        <v>0</v>
      </c>
      <c r="AC72">
        <v>0</v>
      </c>
      <c r="AD72">
        <v>0</v>
      </c>
      <c r="AE72">
        <v>0</v>
      </c>
      <c r="AF72">
        <v>0</v>
      </c>
      <c r="AG72">
        <v>0</v>
      </c>
      <c r="AH72">
        <v>0</v>
      </c>
      <c r="AJ72">
        <v>0</v>
      </c>
      <c r="AK72">
        <v>0</v>
      </c>
      <c r="AL72">
        <v>0</v>
      </c>
      <c r="AM72">
        <v>0</v>
      </c>
      <c r="AN72">
        <v>0</v>
      </c>
      <c r="AO72">
        <v>0</v>
      </c>
      <c r="AP72">
        <v>0</v>
      </c>
      <c r="AQ72">
        <v>0</v>
      </c>
      <c r="AR72">
        <v>0</v>
      </c>
      <c r="AS72">
        <v>0</v>
      </c>
      <c r="AT72">
        <v>0</v>
      </c>
    </row>
    <row r="73" spans="1:46" x14ac:dyDescent="0.35">
      <c r="A73" t="s">
        <v>326</v>
      </c>
      <c r="B73" t="s">
        <v>24</v>
      </c>
      <c r="C73">
        <v>500</v>
      </c>
      <c r="D73" t="s">
        <v>337</v>
      </c>
      <c r="E73" t="s">
        <v>338</v>
      </c>
      <c r="F73">
        <v>0</v>
      </c>
      <c r="G73" t="s">
        <v>361</v>
      </c>
      <c r="H73">
        <v>0</v>
      </c>
      <c r="I73">
        <v>0</v>
      </c>
      <c r="J73">
        <v>0</v>
      </c>
      <c r="L73">
        <v>0</v>
      </c>
      <c r="M73">
        <v>1872.8200000000002</v>
      </c>
      <c r="N73">
        <v>900</v>
      </c>
      <c r="O73">
        <v>972.82</v>
      </c>
      <c r="P73">
        <v>0</v>
      </c>
      <c r="Q73">
        <v>0</v>
      </c>
      <c r="R73">
        <v>0</v>
      </c>
      <c r="S73">
        <v>0</v>
      </c>
      <c r="T73">
        <v>0</v>
      </c>
      <c r="U73">
        <v>0</v>
      </c>
      <c r="V73">
        <v>0</v>
      </c>
      <c r="X73">
        <v>0</v>
      </c>
      <c r="Y73">
        <v>0</v>
      </c>
      <c r="Z73">
        <v>0</v>
      </c>
      <c r="AA73">
        <v>0</v>
      </c>
      <c r="AB73">
        <v>0</v>
      </c>
      <c r="AC73">
        <v>0</v>
      </c>
      <c r="AD73">
        <v>0</v>
      </c>
      <c r="AE73">
        <v>0</v>
      </c>
      <c r="AF73">
        <v>0</v>
      </c>
      <c r="AG73">
        <v>0</v>
      </c>
      <c r="AH73">
        <v>0</v>
      </c>
      <c r="AJ73">
        <v>0</v>
      </c>
      <c r="AK73">
        <v>972.82</v>
      </c>
      <c r="AL73">
        <v>0</v>
      </c>
      <c r="AM73">
        <v>972.82</v>
      </c>
      <c r="AN73">
        <v>0</v>
      </c>
      <c r="AO73">
        <v>0</v>
      </c>
      <c r="AP73">
        <v>0</v>
      </c>
      <c r="AQ73">
        <v>0</v>
      </c>
      <c r="AR73">
        <v>0</v>
      </c>
      <c r="AS73">
        <v>0</v>
      </c>
      <c r="AT73">
        <v>0</v>
      </c>
    </row>
    <row r="74" spans="1:46" x14ac:dyDescent="0.35">
      <c r="A74" t="s">
        <v>326</v>
      </c>
      <c r="B74" t="s">
        <v>24</v>
      </c>
      <c r="C74">
        <v>230</v>
      </c>
      <c r="D74" t="s">
        <v>337</v>
      </c>
      <c r="E74" t="s">
        <v>338</v>
      </c>
      <c r="F74">
        <v>0</v>
      </c>
      <c r="G74" t="s">
        <v>361</v>
      </c>
      <c r="H74">
        <v>0</v>
      </c>
      <c r="I74">
        <v>0</v>
      </c>
      <c r="J74">
        <v>0</v>
      </c>
      <c r="L74">
        <v>0</v>
      </c>
      <c r="M74">
        <v>600</v>
      </c>
      <c r="N74">
        <v>0</v>
      </c>
      <c r="O74">
        <v>600</v>
      </c>
      <c r="P74">
        <v>0</v>
      </c>
      <c r="Q74">
        <v>0</v>
      </c>
      <c r="R74">
        <v>0</v>
      </c>
      <c r="S74">
        <v>0</v>
      </c>
      <c r="T74">
        <v>0</v>
      </c>
      <c r="U74">
        <v>0</v>
      </c>
      <c r="V74">
        <v>0</v>
      </c>
      <c r="X74">
        <v>0</v>
      </c>
      <c r="Y74">
        <v>0</v>
      </c>
      <c r="Z74">
        <v>0</v>
      </c>
      <c r="AA74">
        <v>0</v>
      </c>
      <c r="AB74">
        <v>0</v>
      </c>
      <c r="AC74">
        <v>0</v>
      </c>
      <c r="AD74">
        <v>0</v>
      </c>
      <c r="AE74">
        <v>0</v>
      </c>
      <c r="AF74">
        <v>0</v>
      </c>
      <c r="AG74">
        <v>0</v>
      </c>
      <c r="AH74">
        <v>0</v>
      </c>
      <c r="AJ74">
        <v>0</v>
      </c>
      <c r="AK74">
        <v>600</v>
      </c>
      <c r="AL74">
        <v>0</v>
      </c>
      <c r="AM74">
        <v>600</v>
      </c>
      <c r="AN74">
        <v>0</v>
      </c>
      <c r="AO74">
        <v>0</v>
      </c>
      <c r="AP74">
        <v>0</v>
      </c>
      <c r="AQ74">
        <v>0</v>
      </c>
      <c r="AR74">
        <v>0</v>
      </c>
      <c r="AS74">
        <v>0</v>
      </c>
      <c r="AT74">
        <v>0</v>
      </c>
    </row>
    <row r="75" spans="1:46" x14ac:dyDescent="0.35">
      <c r="A75" t="s">
        <v>326</v>
      </c>
      <c r="B75" t="s">
        <v>24</v>
      </c>
      <c r="C75">
        <v>115</v>
      </c>
      <c r="D75" t="s">
        <v>337</v>
      </c>
      <c r="E75" t="s">
        <v>338</v>
      </c>
      <c r="F75">
        <v>0</v>
      </c>
      <c r="G75" t="s">
        <v>361</v>
      </c>
      <c r="H75">
        <v>0</v>
      </c>
      <c r="I75">
        <v>0</v>
      </c>
      <c r="J75">
        <v>0</v>
      </c>
      <c r="L75">
        <v>537.39099999999996</v>
      </c>
      <c r="M75">
        <v>193.8</v>
      </c>
      <c r="N75">
        <v>193.8</v>
      </c>
      <c r="O75">
        <v>0</v>
      </c>
      <c r="P75">
        <v>0</v>
      </c>
      <c r="Q75">
        <v>0</v>
      </c>
      <c r="R75">
        <v>261.88</v>
      </c>
      <c r="S75">
        <v>20</v>
      </c>
      <c r="T75">
        <v>241.88</v>
      </c>
      <c r="U75">
        <v>0</v>
      </c>
      <c r="V75">
        <v>0</v>
      </c>
      <c r="X75">
        <v>107.4</v>
      </c>
      <c r="Y75">
        <v>193.8</v>
      </c>
      <c r="Z75">
        <v>193.8</v>
      </c>
      <c r="AA75">
        <v>0</v>
      </c>
      <c r="AB75">
        <v>0</v>
      </c>
      <c r="AC75">
        <v>0</v>
      </c>
      <c r="AD75">
        <v>181.88</v>
      </c>
      <c r="AE75">
        <v>20</v>
      </c>
      <c r="AF75">
        <v>161.88</v>
      </c>
      <c r="AG75">
        <v>0</v>
      </c>
      <c r="AH75">
        <v>0</v>
      </c>
      <c r="AJ75">
        <v>107.4</v>
      </c>
      <c r="AK75">
        <v>193.8</v>
      </c>
      <c r="AL75">
        <v>193.8</v>
      </c>
      <c r="AM75">
        <v>0</v>
      </c>
      <c r="AN75">
        <v>0</v>
      </c>
      <c r="AO75">
        <v>0</v>
      </c>
      <c r="AP75">
        <v>181.88</v>
      </c>
      <c r="AQ75">
        <v>20</v>
      </c>
      <c r="AR75">
        <v>161.88</v>
      </c>
      <c r="AS75">
        <v>0</v>
      </c>
      <c r="AT75">
        <v>0</v>
      </c>
    </row>
    <row r="76" spans="1:46" x14ac:dyDescent="0.35">
      <c r="A76" t="s">
        <v>348</v>
      </c>
      <c r="B76" t="s">
        <v>81</v>
      </c>
      <c r="C76">
        <v>230</v>
      </c>
      <c r="D76" t="s">
        <v>349</v>
      </c>
      <c r="E76" t="s">
        <v>350</v>
      </c>
      <c r="F76">
        <v>0</v>
      </c>
      <c r="G76">
        <v>0</v>
      </c>
      <c r="H76">
        <v>0</v>
      </c>
      <c r="I76">
        <v>0</v>
      </c>
      <c r="J76">
        <v>0</v>
      </c>
      <c r="L76">
        <v>250</v>
      </c>
      <c r="M76">
        <v>0</v>
      </c>
      <c r="N76">
        <v>0</v>
      </c>
      <c r="O76">
        <v>0</v>
      </c>
      <c r="P76">
        <v>0</v>
      </c>
      <c r="Q76">
        <v>0</v>
      </c>
      <c r="R76">
        <v>0</v>
      </c>
      <c r="S76">
        <v>0</v>
      </c>
      <c r="T76">
        <v>0</v>
      </c>
      <c r="U76">
        <v>0</v>
      </c>
      <c r="V76">
        <v>0</v>
      </c>
      <c r="X76">
        <v>0</v>
      </c>
      <c r="Y76">
        <v>0</v>
      </c>
      <c r="Z76">
        <v>0</v>
      </c>
      <c r="AA76">
        <v>0</v>
      </c>
      <c r="AB76">
        <v>0</v>
      </c>
      <c r="AC76">
        <v>0</v>
      </c>
      <c r="AD76">
        <v>0</v>
      </c>
      <c r="AE76">
        <v>0</v>
      </c>
      <c r="AF76">
        <v>0</v>
      </c>
      <c r="AG76">
        <v>0</v>
      </c>
      <c r="AH76">
        <v>0</v>
      </c>
      <c r="AJ76">
        <v>0</v>
      </c>
      <c r="AK76">
        <v>0</v>
      </c>
      <c r="AL76">
        <v>0</v>
      </c>
      <c r="AM76">
        <v>0</v>
      </c>
      <c r="AN76">
        <v>0</v>
      </c>
      <c r="AO76">
        <v>0</v>
      </c>
      <c r="AP76">
        <v>0</v>
      </c>
      <c r="AQ76">
        <v>0</v>
      </c>
      <c r="AR76">
        <v>0</v>
      </c>
      <c r="AS76">
        <v>0</v>
      </c>
      <c r="AT76">
        <v>0</v>
      </c>
    </row>
    <row r="77" spans="1:46" x14ac:dyDescent="0.35">
      <c r="A77" t="s">
        <v>318</v>
      </c>
      <c r="B77" t="s">
        <v>75</v>
      </c>
      <c r="C77">
        <v>230</v>
      </c>
      <c r="D77" t="s">
        <v>319</v>
      </c>
      <c r="E77" t="s">
        <v>320</v>
      </c>
      <c r="F77">
        <v>0</v>
      </c>
      <c r="G77">
        <v>0</v>
      </c>
      <c r="H77">
        <v>0</v>
      </c>
      <c r="I77">
        <v>0</v>
      </c>
      <c r="J77">
        <v>0</v>
      </c>
      <c r="L77">
        <v>550</v>
      </c>
      <c r="M77">
        <v>0</v>
      </c>
      <c r="N77">
        <v>0</v>
      </c>
      <c r="O77">
        <v>0</v>
      </c>
      <c r="P77">
        <v>0</v>
      </c>
      <c r="Q77">
        <v>0</v>
      </c>
      <c r="R77">
        <v>0</v>
      </c>
      <c r="S77">
        <v>0</v>
      </c>
      <c r="T77">
        <v>0</v>
      </c>
      <c r="U77">
        <v>0</v>
      </c>
      <c r="V77">
        <v>0</v>
      </c>
      <c r="X77">
        <v>0</v>
      </c>
      <c r="Y77">
        <v>0</v>
      </c>
      <c r="Z77">
        <v>0</v>
      </c>
      <c r="AA77">
        <v>0</v>
      </c>
      <c r="AB77">
        <v>0</v>
      </c>
      <c r="AC77">
        <v>0</v>
      </c>
      <c r="AD77">
        <v>0</v>
      </c>
      <c r="AE77">
        <v>0</v>
      </c>
      <c r="AF77">
        <v>0</v>
      </c>
      <c r="AG77">
        <v>0</v>
      </c>
      <c r="AH77">
        <v>0</v>
      </c>
      <c r="AJ77">
        <v>0</v>
      </c>
      <c r="AK77">
        <v>0</v>
      </c>
      <c r="AL77">
        <v>0</v>
      </c>
      <c r="AM77">
        <v>0</v>
      </c>
      <c r="AN77">
        <v>0</v>
      </c>
      <c r="AO77">
        <v>0</v>
      </c>
      <c r="AP77">
        <v>0</v>
      </c>
      <c r="AQ77">
        <v>0</v>
      </c>
      <c r="AR77">
        <v>0</v>
      </c>
      <c r="AS77">
        <v>0</v>
      </c>
      <c r="AT77">
        <v>0</v>
      </c>
    </row>
    <row r="78" spans="1:46" x14ac:dyDescent="0.35">
      <c r="A78" t="s">
        <v>318</v>
      </c>
      <c r="B78" t="s">
        <v>77</v>
      </c>
      <c r="C78">
        <v>230</v>
      </c>
      <c r="D78" t="s">
        <v>319</v>
      </c>
      <c r="E78" t="s">
        <v>320</v>
      </c>
      <c r="F78">
        <v>0</v>
      </c>
      <c r="G78">
        <v>0</v>
      </c>
      <c r="H78">
        <v>0</v>
      </c>
      <c r="I78">
        <v>0</v>
      </c>
      <c r="J78">
        <v>0</v>
      </c>
      <c r="L78">
        <v>0</v>
      </c>
      <c r="M78">
        <v>0</v>
      </c>
      <c r="N78">
        <v>0</v>
      </c>
      <c r="O78">
        <v>0</v>
      </c>
      <c r="P78">
        <v>0</v>
      </c>
      <c r="Q78">
        <v>0</v>
      </c>
      <c r="R78">
        <v>0</v>
      </c>
      <c r="S78">
        <v>0</v>
      </c>
      <c r="T78">
        <v>0</v>
      </c>
      <c r="U78">
        <v>0</v>
      </c>
      <c r="V78">
        <v>0</v>
      </c>
      <c r="X78">
        <v>0</v>
      </c>
      <c r="Y78">
        <v>0</v>
      </c>
      <c r="Z78">
        <v>0</v>
      </c>
      <c r="AA78">
        <v>0</v>
      </c>
      <c r="AB78">
        <v>0</v>
      </c>
      <c r="AC78">
        <v>0</v>
      </c>
      <c r="AD78">
        <v>0</v>
      </c>
      <c r="AE78">
        <v>0</v>
      </c>
      <c r="AF78">
        <v>0</v>
      </c>
      <c r="AG78">
        <v>0</v>
      </c>
      <c r="AH78">
        <v>0</v>
      </c>
      <c r="AJ78">
        <v>0</v>
      </c>
      <c r="AK78">
        <v>0</v>
      </c>
      <c r="AL78">
        <v>0</v>
      </c>
      <c r="AM78">
        <v>0</v>
      </c>
      <c r="AN78">
        <v>0</v>
      </c>
      <c r="AO78">
        <v>0</v>
      </c>
      <c r="AP78">
        <v>0</v>
      </c>
      <c r="AQ78">
        <v>0</v>
      </c>
      <c r="AR78">
        <v>0</v>
      </c>
      <c r="AS78">
        <v>0</v>
      </c>
      <c r="AT78">
        <v>0</v>
      </c>
    </row>
    <row r="79" spans="1:46" x14ac:dyDescent="0.35">
      <c r="A79" t="s">
        <v>329</v>
      </c>
      <c r="B79" t="s">
        <v>259</v>
      </c>
      <c r="C79">
        <v>500</v>
      </c>
      <c r="D79" t="s">
        <v>330</v>
      </c>
      <c r="E79" t="s">
        <v>331</v>
      </c>
      <c r="F79" t="s">
        <v>362</v>
      </c>
      <c r="G79" t="s">
        <v>363</v>
      </c>
      <c r="H79" t="s">
        <v>364</v>
      </c>
      <c r="I79">
        <v>0</v>
      </c>
      <c r="J79">
        <v>0</v>
      </c>
      <c r="L79">
        <v>1030.1785</v>
      </c>
      <c r="M79">
        <v>1850</v>
      </c>
      <c r="N79">
        <v>1471.8518850987432</v>
      </c>
      <c r="O79">
        <v>378.14811490125686</v>
      </c>
      <c r="P79">
        <v>0</v>
      </c>
      <c r="Q79">
        <v>0</v>
      </c>
      <c r="R79">
        <v>0</v>
      </c>
      <c r="S79">
        <v>0</v>
      </c>
      <c r="T79">
        <v>0</v>
      </c>
      <c r="U79">
        <v>0</v>
      </c>
      <c r="V79">
        <v>0</v>
      </c>
      <c r="X79">
        <v>0</v>
      </c>
      <c r="Y79">
        <v>0</v>
      </c>
      <c r="Z79">
        <v>0</v>
      </c>
      <c r="AA79">
        <v>0</v>
      </c>
      <c r="AB79">
        <v>0</v>
      </c>
      <c r="AC79">
        <v>0</v>
      </c>
      <c r="AD79">
        <v>0</v>
      </c>
      <c r="AE79">
        <v>0</v>
      </c>
      <c r="AF79">
        <v>0</v>
      </c>
      <c r="AG79">
        <v>0</v>
      </c>
      <c r="AH79">
        <v>0</v>
      </c>
      <c r="AJ79">
        <v>0</v>
      </c>
      <c r="AK79">
        <v>0</v>
      </c>
      <c r="AL79">
        <v>0</v>
      </c>
      <c r="AM79">
        <v>0</v>
      </c>
      <c r="AN79">
        <v>0</v>
      </c>
      <c r="AO79">
        <v>0</v>
      </c>
      <c r="AP79">
        <v>0</v>
      </c>
      <c r="AQ79">
        <v>0</v>
      </c>
      <c r="AR79">
        <v>0</v>
      </c>
      <c r="AS79">
        <v>0</v>
      </c>
      <c r="AT79">
        <v>0</v>
      </c>
    </row>
    <row r="80" spans="1:46" x14ac:dyDescent="0.35">
      <c r="A80" t="s">
        <v>329</v>
      </c>
      <c r="B80" t="s">
        <v>259</v>
      </c>
      <c r="C80">
        <v>230</v>
      </c>
      <c r="D80" t="s">
        <v>330</v>
      </c>
      <c r="E80" t="s">
        <v>331</v>
      </c>
      <c r="F80" t="s">
        <v>362</v>
      </c>
      <c r="G80" t="s">
        <v>346</v>
      </c>
      <c r="H80">
        <v>0</v>
      </c>
      <c r="I80">
        <v>0</v>
      </c>
      <c r="J80">
        <v>0</v>
      </c>
      <c r="K80" s="1"/>
      <c r="L80">
        <v>779</v>
      </c>
      <c r="M80">
        <v>0</v>
      </c>
      <c r="N80">
        <v>0</v>
      </c>
      <c r="O80">
        <v>0</v>
      </c>
      <c r="P80">
        <v>0</v>
      </c>
      <c r="Q80">
        <v>0</v>
      </c>
      <c r="R80">
        <v>300</v>
      </c>
      <c r="S80">
        <v>198.11320754716982</v>
      </c>
      <c r="T80">
        <v>101.88679245283018</v>
      </c>
      <c r="U80">
        <v>0</v>
      </c>
      <c r="V80">
        <v>0</v>
      </c>
      <c r="W80" s="1"/>
      <c r="X80">
        <v>529</v>
      </c>
      <c r="Y80">
        <v>0</v>
      </c>
      <c r="Z80">
        <v>0</v>
      </c>
      <c r="AA80">
        <v>0</v>
      </c>
      <c r="AB80">
        <v>0</v>
      </c>
      <c r="AC80">
        <v>0</v>
      </c>
      <c r="AD80">
        <v>300</v>
      </c>
      <c r="AE80">
        <v>198.11320754716982</v>
      </c>
      <c r="AF80">
        <v>101.88679245283018</v>
      </c>
      <c r="AG80">
        <v>0</v>
      </c>
      <c r="AH80">
        <v>0</v>
      </c>
      <c r="AI80" s="1"/>
      <c r="AJ80">
        <v>529</v>
      </c>
      <c r="AK80">
        <v>0</v>
      </c>
      <c r="AL80">
        <v>0</v>
      </c>
      <c r="AM80">
        <v>0</v>
      </c>
      <c r="AN80">
        <v>0</v>
      </c>
      <c r="AO80">
        <v>0</v>
      </c>
      <c r="AP80">
        <v>300</v>
      </c>
      <c r="AQ80">
        <v>198.11320754716982</v>
      </c>
      <c r="AR80">
        <v>101.88679245283018</v>
      </c>
      <c r="AS80">
        <v>0</v>
      </c>
      <c r="AT80">
        <v>0</v>
      </c>
    </row>
    <row r="81" spans="1:46" x14ac:dyDescent="0.35">
      <c r="A81" t="s">
        <v>321</v>
      </c>
      <c r="B81" t="s">
        <v>129</v>
      </c>
      <c r="C81">
        <v>230</v>
      </c>
      <c r="D81" t="s">
        <v>316</v>
      </c>
      <c r="E81" t="s">
        <v>317</v>
      </c>
      <c r="F81">
        <v>0</v>
      </c>
      <c r="G81">
        <v>0</v>
      </c>
      <c r="H81">
        <v>0</v>
      </c>
      <c r="I81">
        <v>0</v>
      </c>
      <c r="J81">
        <v>0</v>
      </c>
      <c r="L81">
        <v>0</v>
      </c>
      <c r="M81">
        <v>0</v>
      </c>
      <c r="N81">
        <v>0</v>
      </c>
      <c r="O81">
        <v>0</v>
      </c>
      <c r="P81">
        <v>0</v>
      </c>
      <c r="Q81">
        <v>0</v>
      </c>
      <c r="R81">
        <v>0</v>
      </c>
      <c r="S81">
        <v>0</v>
      </c>
      <c r="T81">
        <v>0</v>
      </c>
      <c r="U81">
        <v>0</v>
      </c>
      <c r="V81">
        <v>0</v>
      </c>
      <c r="X81">
        <v>0</v>
      </c>
      <c r="Y81">
        <v>0</v>
      </c>
      <c r="Z81">
        <v>0</v>
      </c>
      <c r="AA81">
        <v>0</v>
      </c>
      <c r="AB81">
        <v>0</v>
      </c>
      <c r="AC81">
        <v>0</v>
      </c>
      <c r="AD81">
        <v>0</v>
      </c>
      <c r="AE81">
        <v>0</v>
      </c>
      <c r="AF81">
        <v>0</v>
      </c>
      <c r="AG81">
        <v>0</v>
      </c>
      <c r="AH81">
        <v>0</v>
      </c>
      <c r="AJ81">
        <v>0</v>
      </c>
      <c r="AK81">
        <v>0</v>
      </c>
      <c r="AL81">
        <v>0</v>
      </c>
      <c r="AM81">
        <v>0</v>
      </c>
      <c r="AN81">
        <v>0</v>
      </c>
      <c r="AO81">
        <v>0</v>
      </c>
      <c r="AP81">
        <v>0</v>
      </c>
      <c r="AQ81">
        <v>0</v>
      </c>
      <c r="AR81">
        <v>0</v>
      </c>
      <c r="AS81">
        <v>0</v>
      </c>
      <c r="AT81">
        <v>0</v>
      </c>
    </row>
    <row r="82" spans="1:46" x14ac:dyDescent="0.35">
      <c r="A82" t="s">
        <v>318</v>
      </c>
      <c r="B82" t="s">
        <v>57</v>
      </c>
      <c r="C82">
        <v>230</v>
      </c>
      <c r="D82" t="s">
        <v>319</v>
      </c>
      <c r="E82" t="s">
        <v>320</v>
      </c>
      <c r="F82">
        <v>0</v>
      </c>
      <c r="G82">
        <v>0</v>
      </c>
      <c r="H82">
        <v>0</v>
      </c>
      <c r="I82">
        <v>0</v>
      </c>
      <c r="J82">
        <v>0</v>
      </c>
      <c r="L82">
        <v>0</v>
      </c>
      <c r="M82">
        <v>0</v>
      </c>
      <c r="N82">
        <v>0</v>
      </c>
      <c r="O82">
        <v>0</v>
      </c>
      <c r="P82">
        <v>0</v>
      </c>
      <c r="Q82">
        <v>0</v>
      </c>
      <c r="R82">
        <v>0</v>
      </c>
      <c r="S82">
        <v>0</v>
      </c>
      <c r="T82">
        <v>0</v>
      </c>
      <c r="U82">
        <v>0</v>
      </c>
      <c r="V82">
        <v>0</v>
      </c>
      <c r="X82">
        <v>0</v>
      </c>
      <c r="Y82">
        <v>0</v>
      </c>
      <c r="Z82">
        <v>0</v>
      </c>
      <c r="AA82">
        <v>0</v>
      </c>
      <c r="AB82">
        <v>0</v>
      </c>
      <c r="AC82">
        <v>0</v>
      </c>
      <c r="AD82">
        <v>0</v>
      </c>
      <c r="AE82">
        <v>0</v>
      </c>
      <c r="AF82">
        <v>0</v>
      </c>
      <c r="AG82">
        <v>0</v>
      </c>
      <c r="AH82">
        <v>0</v>
      </c>
      <c r="AJ82">
        <v>0</v>
      </c>
      <c r="AK82">
        <v>0</v>
      </c>
      <c r="AL82">
        <v>0</v>
      </c>
      <c r="AM82">
        <v>0</v>
      </c>
      <c r="AN82">
        <v>0</v>
      </c>
      <c r="AO82">
        <v>0</v>
      </c>
      <c r="AP82">
        <v>0</v>
      </c>
      <c r="AQ82">
        <v>0</v>
      </c>
      <c r="AR82">
        <v>0</v>
      </c>
      <c r="AS82">
        <v>0</v>
      </c>
      <c r="AT82">
        <v>0</v>
      </c>
    </row>
    <row r="83" spans="1:46" x14ac:dyDescent="0.35">
      <c r="A83" t="s">
        <v>326</v>
      </c>
      <c r="B83" t="s">
        <v>40</v>
      </c>
      <c r="C83">
        <v>230</v>
      </c>
      <c r="D83" t="s">
        <v>327</v>
      </c>
      <c r="E83" t="s">
        <v>328</v>
      </c>
      <c r="F83">
        <v>0</v>
      </c>
      <c r="G83">
        <v>0</v>
      </c>
      <c r="H83">
        <v>0</v>
      </c>
      <c r="I83">
        <v>0</v>
      </c>
      <c r="J83">
        <v>0</v>
      </c>
      <c r="L83">
        <v>0</v>
      </c>
      <c r="M83">
        <v>0</v>
      </c>
      <c r="N83">
        <v>0</v>
      </c>
      <c r="O83">
        <v>0</v>
      </c>
      <c r="P83">
        <v>0</v>
      </c>
      <c r="Q83">
        <v>0</v>
      </c>
      <c r="R83">
        <v>0</v>
      </c>
      <c r="S83">
        <v>0</v>
      </c>
      <c r="T83">
        <v>0</v>
      </c>
      <c r="U83">
        <v>0</v>
      </c>
      <c r="V83">
        <v>0</v>
      </c>
      <c r="X83">
        <v>0</v>
      </c>
      <c r="Y83">
        <v>0</v>
      </c>
      <c r="Z83">
        <v>0</v>
      </c>
      <c r="AA83">
        <v>0</v>
      </c>
      <c r="AB83">
        <v>0</v>
      </c>
      <c r="AC83">
        <v>0</v>
      </c>
      <c r="AD83">
        <v>0</v>
      </c>
      <c r="AE83">
        <v>0</v>
      </c>
      <c r="AF83">
        <v>0</v>
      </c>
      <c r="AG83">
        <v>0</v>
      </c>
      <c r="AH83">
        <v>0</v>
      </c>
      <c r="AJ83">
        <v>0</v>
      </c>
      <c r="AK83">
        <v>0</v>
      </c>
      <c r="AL83">
        <v>0</v>
      </c>
      <c r="AM83">
        <v>0</v>
      </c>
      <c r="AN83">
        <v>0</v>
      </c>
      <c r="AO83">
        <v>0</v>
      </c>
      <c r="AP83">
        <v>0</v>
      </c>
      <c r="AQ83">
        <v>0</v>
      </c>
      <c r="AR83">
        <v>0</v>
      </c>
      <c r="AS83">
        <v>0</v>
      </c>
      <c r="AT83">
        <v>0</v>
      </c>
    </row>
    <row r="84" spans="1:46" x14ac:dyDescent="0.35">
      <c r="A84" t="s">
        <v>326</v>
      </c>
      <c r="B84" t="s">
        <v>40</v>
      </c>
      <c r="C84">
        <v>115</v>
      </c>
      <c r="D84" t="s">
        <v>327</v>
      </c>
      <c r="E84" t="s">
        <v>328</v>
      </c>
      <c r="F84">
        <v>0</v>
      </c>
      <c r="G84">
        <v>0</v>
      </c>
      <c r="H84">
        <v>0</v>
      </c>
      <c r="I84">
        <v>0</v>
      </c>
      <c r="J84">
        <v>0</v>
      </c>
      <c r="L84">
        <v>460</v>
      </c>
      <c r="M84">
        <v>0</v>
      </c>
      <c r="N84">
        <v>0</v>
      </c>
      <c r="O84">
        <v>0</v>
      </c>
      <c r="P84">
        <v>0</v>
      </c>
      <c r="Q84">
        <v>0</v>
      </c>
      <c r="R84">
        <v>0</v>
      </c>
      <c r="S84">
        <v>0</v>
      </c>
      <c r="T84">
        <v>0</v>
      </c>
      <c r="U84">
        <v>0</v>
      </c>
      <c r="V84">
        <v>0</v>
      </c>
      <c r="X84">
        <v>0</v>
      </c>
      <c r="Y84">
        <v>0</v>
      </c>
      <c r="Z84">
        <v>0</v>
      </c>
      <c r="AA84">
        <v>0</v>
      </c>
      <c r="AB84">
        <v>0</v>
      </c>
      <c r="AC84">
        <v>0</v>
      </c>
      <c r="AD84">
        <v>0</v>
      </c>
      <c r="AE84">
        <v>0</v>
      </c>
      <c r="AF84">
        <v>0</v>
      </c>
      <c r="AG84">
        <v>0</v>
      </c>
      <c r="AH84">
        <v>0</v>
      </c>
      <c r="AJ84">
        <v>160</v>
      </c>
      <c r="AK84">
        <v>0</v>
      </c>
      <c r="AL84">
        <v>0</v>
      </c>
      <c r="AM84">
        <v>0</v>
      </c>
      <c r="AN84">
        <v>0</v>
      </c>
      <c r="AO84">
        <v>0</v>
      </c>
      <c r="AP84">
        <v>0</v>
      </c>
      <c r="AQ84">
        <v>0</v>
      </c>
      <c r="AR84">
        <v>0</v>
      </c>
      <c r="AS84">
        <v>0</v>
      </c>
      <c r="AT84">
        <v>0</v>
      </c>
    </row>
    <row r="85" spans="1:46" x14ac:dyDescent="0.35">
      <c r="A85" t="s">
        <v>326</v>
      </c>
      <c r="B85" t="s">
        <v>39</v>
      </c>
      <c r="C85">
        <v>230</v>
      </c>
      <c r="D85" t="s">
        <v>327</v>
      </c>
      <c r="E85" t="s">
        <v>328</v>
      </c>
      <c r="F85">
        <v>0</v>
      </c>
      <c r="G85">
        <v>0</v>
      </c>
      <c r="H85">
        <v>0</v>
      </c>
      <c r="I85">
        <v>0</v>
      </c>
      <c r="J85">
        <v>0</v>
      </c>
      <c r="L85">
        <v>600</v>
      </c>
      <c r="M85">
        <v>0</v>
      </c>
      <c r="N85">
        <v>0</v>
      </c>
      <c r="O85">
        <v>0</v>
      </c>
      <c r="P85">
        <v>0</v>
      </c>
      <c r="Q85">
        <v>0</v>
      </c>
      <c r="R85">
        <v>0</v>
      </c>
      <c r="S85">
        <v>0</v>
      </c>
      <c r="T85">
        <v>0</v>
      </c>
      <c r="U85">
        <v>0</v>
      </c>
      <c r="V85">
        <v>0</v>
      </c>
      <c r="X85">
        <v>0</v>
      </c>
      <c r="Y85">
        <v>0</v>
      </c>
      <c r="Z85">
        <v>0</v>
      </c>
      <c r="AA85">
        <v>0</v>
      </c>
      <c r="AB85">
        <v>0</v>
      </c>
      <c r="AC85">
        <v>0</v>
      </c>
      <c r="AD85">
        <v>0</v>
      </c>
      <c r="AE85">
        <v>0</v>
      </c>
      <c r="AF85">
        <v>0</v>
      </c>
      <c r="AG85">
        <v>0</v>
      </c>
      <c r="AH85">
        <v>0</v>
      </c>
      <c r="AJ85">
        <v>450</v>
      </c>
      <c r="AK85">
        <v>0</v>
      </c>
      <c r="AL85">
        <v>0</v>
      </c>
      <c r="AM85">
        <v>0</v>
      </c>
      <c r="AN85">
        <v>0</v>
      </c>
      <c r="AO85">
        <v>0</v>
      </c>
      <c r="AP85">
        <v>0</v>
      </c>
      <c r="AQ85">
        <v>0</v>
      </c>
      <c r="AR85">
        <v>0</v>
      </c>
      <c r="AS85">
        <v>0</v>
      </c>
      <c r="AT85">
        <v>0</v>
      </c>
    </row>
    <row r="86" spans="1:46" x14ac:dyDescent="0.35">
      <c r="A86" t="s">
        <v>318</v>
      </c>
      <c r="B86" t="s">
        <v>91</v>
      </c>
      <c r="C86">
        <v>230</v>
      </c>
      <c r="D86" t="s">
        <v>319</v>
      </c>
      <c r="E86" t="s">
        <v>320</v>
      </c>
      <c r="F86">
        <v>0</v>
      </c>
      <c r="G86">
        <v>0</v>
      </c>
      <c r="H86">
        <v>0</v>
      </c>
      <c r="I86">
        <v>0</v>
      </c>
      <c r="J86">
        <v>0</v>
      </c>
      <c r="L86">
        <v>750</v>
      </c>
      <c r="M86">
        <v>0</v>
      </c>
      <c r="N86">
        <v>0</v>
      </c>
      <c r="O86">
        <v>0</v>
      </c>
      <c r="P86">
        <v>0</v>
      </c>
      <c r="Q86">
        <v>0</v>
      </c>
      <c r="R86">
        <v>0</v>
      </c>
      <c r="S86">
        <v>0</v>
      </c>
      <c r="T86">
        <v>0</v>
      </c>
      <c r="U86">
        <v>0</v>
      </c>
      <c r="V86">
        <v>0</v>
      </c>
      <c r="X86">
        <v>100</v>
      </c>
      <c r="Y86">
        <v>0</v>
      </c>
      <c r="Z86">
        <v>0</v>
      </c>
      <c r="AA86">
        <v>0</v>
      </c>
      <c r="AB86">
        <v>0</v>
      </c>
      <c r="AC86">
        <v>0</v>
      </c>
      <c r="AD86">
        <v>0</v>
      </c>
      <c r="AE86">
        <v>0</v>
      </c>
      <c r="AF86">
        <v>0</v>
      </c>
      <c r="AG86">
        <v>0</v>
      </c>
      <c r="AH86">
        <v>0</v>
      </c>
      <c r="AJ86">
        <v>100</v>
      </c>
      <c r="AK86">
        <v>0</v>
      </c>
      <c r="AL86">
        <v>0</v>
      </c>
      <c r="AM86">
        <v>0</v>
      </c>
      <c r="AN86">
        <v>0</v>
      </c>
      <c r="AO86">
        <v>0</v>
      </c>
      <c r="AP86">
        <v>0</v>
      </c>
      <c r="AQ86">
        <v>0</v>
      </c>
      <c r="AR86">
        <v>0</v>
      </c>
      <c r="AS86">
        <v>0</v>
      </c>
      <c r="AT86">
        <v>0</v>
      </c>
    </row>
    <row r="87" spans="1:46" x14ac:dyDescent="0.35">
      <c r="A87" t="s">
        <v>333</v>
      </c>
      <c r="B87" t="s">
        <v>252</v>
      </c>
      <c r="C87">
        <v>230</v>
      </c>
      <c r="D87" t="s">
        <v>334</v>
      </c>
      <c r="E87" t="s">
        <v>335</v>
      </c>
      <c r="F87">
        <v>0</v>
      </c>
      <c r="G87">
        <v>0</v>
      </c>
      <c r="H87">
        <v>0</v>
      </c>
      <c r="I87">
        <v>0</v>
      </c>
      <c r="J87">
        <v>0</v>
      </c>
      <c r="L87">
        <v>550.20000000000005</v>
      </c>
      <c r="M87">
        <v>0</v>
      </c>
      <c r="N87">
        <v>0</v>
      </c>
      <c r="O87">
        <v>0</v>
      </c>
      <c r="P87">
        <v>0</v>
      </c>
      <c r="Q87">
        <v>0</v>
      </c>
      <c r="R87">
        <v>0</v>
      </c>
      <c r="S87">
        <v>0</v>
      </c>
      <c r="T87">
        <v>0</v>
      </c>
      <c r="U87">
        <v>56.9</v>
      </c>
      <c r="V87">
        <v>0</v>
      </c>
      <c r="X87">
        <v>200</v>
      </c>
      <c r="Y87">
        <v>0</v>
      </c>
      <c r="Z87">
        <v>0</v>
      </c>
      <c r="AA87">
        <v>0</v>
      </c>
      <c r="AB87">
        <v>0</v>
      </c>
      <c r="AC87">
        <v>0</v>
      </c>
      <c r="AD87">
        <v>0</v>
      </c>
      <c r="AE87">
        <v>0</v>
      </c>
      <c r="AF87">
        <v>0</v>
      </c>
      <c r="AG87">
        <v>0</v>
      </c>
      <c r="AH87">
        <v>0</v>
      </c>
      <c r="AJ87">
        <v>225</v>
      </c>
      <c r="AK87">
        <v>0</v>
      </c>
      <c r="AL87">
        <v>0</v>
      </c>
      <c r="AM87">
        <v>0</v>
      </c>
      <c r="AN87">
        <v>0</v>
      </c>
      <c r="AO87">
        <v>0</v>
      </c>
      <c r="AP87">
        <v>0</v>
      </c>
      <c r="AQ87">
        <v>0</v>
      </c>
      <c r="AR87">
        <v>0</v>
      </c>
      <c r="AS87">
        <v>0</v>
      </c>
      <c r="AT87">
        <v>0</v>
      </c>
    </row>
    <row r="88" spans="1:46" x14ac:dyDescent="0.35">
      <c r="A88" t="s">
        <v>329</v>
      </c>
      <c r="B88" t="s">
        <v>365</v>
      </c>
      <c r="C88">
        <v>115</v>
      </c>
      <c r="D88" t="s">
        <v>330</v>
      </c>
      <c r="E88" t="s">
        <v>331</v>
      </c>
      <c r="F88">
        <v>0</v>
      </c>
      <c r="G88">
        <v>0</v>
      </c>
      <c r="H88">
        <v>0</v>
      </c>
      <c r="I88">
        <v>0</v>
      </c>
      <c r="J88">
        <v>0</v>
      </c>
      <c r="L88">
        <v>0</v>
      </c>
      <c r="M88">
        <v>0</v>
      </c>
      <c r="N88">
        <v>0</v>
      </c>
      <c r="O88">
        <v>0</v>
      </c>
      <c r="P88">
        <v>0</v>
      </c>
      <c r="Q88">
        <v>0</v>
      </c>
      <c r="R88">
        <v>0</v>
      </c>
      <c r="S88">
        <v>0</v>
      </c>
      <c r="T88">
        <v>0</v>
      </c>
      <c r="U88">
        <v>0</v>
      </c>
      <c r="V88">
        <v>0</v>
      </c>
      <c r="X88">
        <v>0</v>
      </c>
      <c r="Y88">
        <v>0</v>
      </c>
      <c r="Z88">
        <v>0</v>
      </c>
      <c r="AA88">
        <v>0</v>
      </c>
      <c r="AB88">
        <v>0</v>
      </c>
      <c r="AC88">
        <v>0</v>
      </c>
      <c r="AD88">
        <v>0</v>
      </c>
      <c r="AE88">
        <v>0</v>
      </c>
      <c r="AF88">
        <v>0</v>
      </c>
      <c r="AG88">
        <v>0</v>
      </c>
      <c r="AH88">
        <v>0</v>
      </c>
      <c r="AJ88">
        <v>0</v>
      </c>
      <c r="AK88">
        <v>0</v>
      </c>
      <c r="AL88">
        <v>0</v>
      </c>
      <c r="AM88">
        <v>0</v>
      </c>
      <c r="AN88">
        <v>0</v>
      </c>
      <c r="AO88">
        <v>0</v>
      </c>
      <c r="AP88">
        <v>0</v>
      </c>
      <c r="AQ88">
        <v>0</v>
      </c>
      <c r="AR88">
        <v>0</v>
      </c>
      <c r="AS88">
        <v>0</v>
      </c>
      <c r="AT88">
        <v>0</v>
      </c>
    </row>
    <row r="89" spans="1:46" x14ac:dyDescent="0.35">
      <c r="A89" t="s">
        <v>359</v>
      </c>
      <c r="B89" t="s">
        <v>175</v>
      </c>
      <c r="C89">
        <v>500</v>
      </c>
      <c r="D89" t="s">
        <v>316</v>
      </c>
      <c r="E89" t="s">
        <v>317</v>
      </c>
      <c r="F89">
        <v>0</v>
      </c>
      <c r="G89">
        <v>0</v>
      </c>
      <c r="H89">
        <v>0</v>
      </c>
      <c r="I89">
        <v>0</v>
      </c>
      <c r="J89">
        <v>0</v>
      </c>
      <c r="L89">
        <v>800.11</v>
      </c>
      <c r="M89">
        <v>0</v>
      </c>
      <c r="N89">
        <v>0</v>
      </c>
      <c r="O89">
        <v>0</v>
      </c>
      <c r="P89">
        <v>0</v>
      </c>
      <c r="Q89">
        <v>0</v>
      </c>
      <c r="R89">
        <v>0</v>
      </c>
      <c r="S89">
        <v>0</v>
      </c>
      <c r="T89">
        <v>0</v>
      </c>
      <c r="U89">
        <v>0</v>
      </c>
      <c r="V89">
        <v>0</v>
      </c>
      <c r="X89">
        <v>300.10000000000002</v>
      </c>
      <c r="Y89">
        <v>0</v>
      </c>
      <c r="Z89">
        <v>0</v>
      </c>
      <c r="AA89">
        <v>0</v>
      </c>
      <c r="AB89">
        <v>0</v>
      </c>
      <c r="AC89">
        <v>0</v>
      </c>
      <c r="AD89">
        <v>0</v>
      </c>
      <c r="AE89">
        <v>0</v>
      </c>
      <c r="AF89">
        <v>0</v>
      </c>
      <c r="AG89">
        <v>0</v>
      </c>
      <c r="AH89">
        <v>0</v>
      </c>
      <c r="AJ89">
        <v>300.10000000000002</v>
      </c>
      <c r="AK89">
        <v>0</v>
      </c>
      <c r="AL89">
        <v>0</v>
      </c>
      <c r="AM89">
        <v>0</v>
      </c>
      <c r="AN89">
        <v>0</v>
      </c>
      <c r="AO89">
        <v>0</v>
      </c>
      <c r="AP89">
        <v>0</v>
      </c>
      <c r="AQ89">
        <v>0</v>
      </c>
      <c r="AR89">
        <v>0</v>
      </c>
      <c r="AS89">
        <v>0</v>
      </c>
      <c r="AT89">
        <v>0</v>
      </c>
    </row>
    <row r="90" spans="1:46" x14ac:dyDescent="0.35">
      <c r="A90" t="s">
        <v>315</v>
      </c>
      <c r="B90" t="s">
        <v>175</v>
      </c>
      <c r="C90">
        <v>230</v>
      </c>
      <c r="D90" t="s">
        <v>316</v>
      </c>
      <c r="E90" t="s">
        <v>317</v>
      </c>
      <c r="F90">
        <v>0</v>
      </c>
      <c r="G90">
        <v>0</v>
      </c>
      <c r="H90">
        <v>0</v>
      </c>
      <c r="I90">
        <v>0</v>
      </c>
      <c r="J90">
        <v>0</v>
      </c>
      <c r="L90">
        <v>2867.1299989999998</v>
      </c>
      <c r="M90">
        <v>0</v>
      </c>
      <c r="N90">
        <v>0</v>
      </c>
      <c r="O90">
        <v>0</v>
      </c>
      <c r="P90">
        <v>0</v>
      </c>
      <c r="Q90">
        <v>0</v>
      </c>
      <c r="R90">
        <v>3921.0099999999998</v>
      </c>
      <c r="S90">
        <v>2226.78345323741</v>
      </c>
      <c r="T90">
        <v>1694.22654676259</v>
      </c>
      <c r="U90">
        <v>0</v>
      </c>
      <c r="V90">
        <v>0</v>
      </c>
      <c r="X90">
        <v>997</v>
      </c>
      <c r="Y90">
        <v>0</v>
      </c>
      <c r="Z90">
        <v>0</v>
      </c>
      <c r="AA90">
        <v>0</v>
      </c>
      <c r="AB90">
        <v>0</v>
      </c>
      <c r="AC90">
        <v>0</v>
      </c>
      <c r="AD90">
        <v>1546.1</v>
      </c>
      <c r="AE90">
        <v>1041.78345323741</v>
      </c>
      <c r="AF90">
        <v>504.31654676258995</v>
      </c>
      <c r="AG90">
        <v>0</v>
      </c>
      <c r="AH90">
        <v>0</v>
      </c>
      <c r="AJ90">
        <v>1027</v>
      </c>
      <c r="AK90">
        <v>0</v>
      </c>
      <c r="AL90">
        <v>0</v>
      </c>
      <c r="AM90">
        <v>0</v>
      </c>
      <c r="AN90">
        <v>0</v>
      </c>
      <c r="AO90">
        <v>0</v>
      </c>
      <c r="AP90">
        <v>1671.1</v>
      </c>
      <c r="AQ90">
        <v>1166.78345323741</v>
      </c>
      <c r="AR90">
        <v>504.31654676258995</v>
      </c>
      <c r="AS90">
        <v>0</v>
      </c>
      <c r="AT90">
        <v>0</v>
      </c>
    </row>
    <row r="91" spans="1:46" x14ac:dyDescent="0.35">
      <c r="A91" t="s">
        <v>333</v>
      </c>
      <c r="B91" t="s">
        <v>258</v>
      </c>
      <c r="C91">
        <v>230</v>
      </c>
      <c r="D91" t="s">
        <v>334</v>
      </c>
      <c r="E91" t="s">
        <v>335</v>
      </c>
      <c r="F91" t="s">
        <v>360</v>
      </c>
      <c r="G91" t="s">
        <v>336</v>
      </c>
      <c r="H91">
        <v>0</v>
      </c>
      <c r="I91">
        <v>0</v>
      </c>
      <c r="J91">
        <v>0</v>
      </c>
      <c r="L91">
        <v>13</v>
      </c>
      <c r="M91">
        <v>0</v>
      </c>
      <c r="N91">
        <v>0</v>
      </c>
      <c r="O91">
        <v>0</v>
      </c>
      <c r="P91">
        <v>0</v>
      </c>
      <c r="Q91">
        <v>0</v>
      </c>
      <c r="R91">
        <v>0</v>
      </c>
      <c r="S91">
        <v>0</v>
      </c>
      <c r="T91">
        <v>0</v>
      </c>
      <c r="U91">
        <v>53</v>
      </c>
      <c r="V91">
        <v>0</v>
      </c>
      <c r="X91">
        <v>13</v>
      </c>
      <c r="Y91">
        <v>0</v>
      </c>
      <c r="Z91">
        <v>0</v>
      </c>
      <c r="AA91">
        <v>0</v>
      </c>
      <c r="AB91">
        <v>0</v>
      </c>
      <c r="AC91">
        <v>0</v>
      </c>
      <c r="AD91">
        <v>0</v>
      </c>
      <c r="AE91">
        <v>0</v>
      </c>
      <c r="AF91">
        <v>0</v>
      </c>
      <c r="AG91">
        <v>0</v>
      </c>
      <c r="AH91">
        <v>0</v>
      </c>
      <c r="AJ91">
        <v>13</v>
      </c>
      <c r="AK91">
        <v>0</v>
      </c>
      <c r="AL91">
        <v>0</v>
      </c>
      <c r="AM91">
        <v>0</v>
      </c>
      <c r="AN91">
        <v>0</v>
      </c>
      <c r="AO91">
        <v>0</v>
      </c>
      <c r="AP91">
        <v>0</v>
      </c>
      <c r="AQ91">
        <v>0</v>
      </c>
      <c r="AR91">
        <v>0</v>
      </c>
      <c r="AS91">
        <v>0</v>
      </c>
      <c r="AT91">
        <v>0</v>
      </c>
    </row>
    <row r="92" spans="1:46" x14ac:dyDescent="0.35">
      <c r="A92" t="s">
        <v>333</v>
      </c>
      <c r="B92" t="s">
        <v>277</v>
      </c>
      <c r="C92">
        <v>230</v>
      </c>
      <c r="D92" t="s">
        <v>334</v>
      </c>
      <c r="E92" t="s">
        <v>335</v>
      </c>
      <c r="F92">
        <v>0</v>
      </c>
      <c r="G92" t="s">
        <v>357</v>
      </c>
      <c r="H92">
        <v>0</v>
      </c>
      <c r="I92">
        <v>0</v>
      </c>
      <c r="J92">
        <v>0</v>
      </c>
      <c r="L92">
        <v>0</v>
      </c>
      <c r="M92">
        <v>0</v>
      </c>
      <c r="N92">
        <v>0</v>
      </c>
      <c r="O92">
        <v>0</v>
      </c>
      <c r="P92">
        <v>0</v>
      </c>
      <c r="Q92">
        <v>0</v>
      </c>
      <c r="R92">
        <v>390</v>
      </c>
      <c r="S92">
        <v>390</v>
      </c>
      <c r="T92">
        <v>0</v>
      </c>
      <c r="U92">
        <v>0</v>
      </c>
      <c r="V92">
        <v>0</v>
      </c>
      <c r="X92">
        <v>0</v>
      </c>
      <c r="Y92">
        <v>0</v>
      </c>
      <c r="Z92">
        <v>0</v>
      </c>
      <c r="AA92">
        <v>0</v>
      </c>
      <c r="AB92">
        <v>0</v>
      </c>
      <c r="AC92">
        <v>0</v>
      </c>
      <c r="AD92">
        <v>0</v>
      </c>
      <c r="AE92">
        <v>0</v>
      </c>
      <c r="AF92">
        <v>0</v>
      </c>
      <c r="AG92">
        <v>0</v>
      </c>
      <c r="AH92">
        <v>0</v>
      </c>
      <c r="AJ92">
        <v>0</v>
      </c>
      <c r="AK92">
        <v>0</v>
      </c>
      <c r="AL92">
        <v>0</v>
      </c>
      <c r="AM92">
        <v>0</v>
      </c>
      <c r="AN92">
        <v>0</v>
      </c>
      <c r="AO92">
        <v>0</v>
      </c>
      <c r="AP92">
        <v>0</v>
      </c>
      <c r="AQ92">
        <v>0</v>
      </c>
      <c r="AR92">
        <v>0</v>
      </c>
      <c r="AS92">
        <v>0</v>
      </c>
      <c r="AT92">
        <v>0</v>
      </c>
    </row>
    <row r="93" spans="1:46" x14ac:dyDescent="0.35">
      <c r="A93" t="s">
        <v>333</v>
      </c>
      <c r="B93" t="s">
        <v>255</v>
      </c>
      <c r="C93">
        <v>115</v>
      </c>
      <c r="D93" t="s">
        <v>334</v>
      </c>
      <c r="E93" t="s">
        <v>335</v>
      </c>
      <c r="F93">
        <v>0</v>
      </c>
      <c r="G93">
        <v>0</v>
      </c>
      <c r="H93">
        <v>0</v>
      </c>
      <c r="I93">
        <v>0</v>
      </c>
      <c r="J93">
        <v>0</v>
      </c>
      <c r="L93">
        <v>249.9</v>
      </c>
      <c r="M93">
        <v>0</v>
      </c>
      <c r="N93">
        <v>0</v>
      </c>
      <c r="O93">
        <v>0</v>
      </c>
      <c r="P93">
        <v>0</v>
      </c>
      <c r="Q93">
        <v>0</v>
      </c>
      <c r="R93">
        <v>0</v>
      </c>
      <c r="S93">
        <v>0</v>
      </c>
      <c r="T93">
        <v>0</v>
      </c>
      <c r="U93">
        <v>0</v>
      </c>
      <c r="V93">
        <v>0</v>
      </c>
      <c r="X93">
        <v>0</v>
      </c>
      <c r="Y93">
        <v>0</v>
      </c>
      <c r="Z93">
        <v>0</v>
      </c>
      <c r="AA93">
        <v>0</v>
      </c>
      <c r="AB93">
        <v>0</v>
      </c>
      <c r="AC93">
        <v>0</v>
      </c>
      <c r="AD93">
        <v>0</v>
      </c>
      <c r="AE93">
        <v>0</v>
      </c>
      <c r="AF93">
        <v>0</v>
      </c>
      <c r="AG93">
        <v>0</v>
      </c>
      <c r="AH93">
        <v>0</v>
      </c>
      <c r="AJ93">
        <v>49.9</v>
      </c>
      <c r="AK93">
        <v>0</v>
      </c>
      <c r="AL93">
        <v>0</v>
      </c>
      <c r="AM93">
        <v>0</v>
      </c>
      <c r="AN93">
        <v>0</v>
      </c>
      <c r="AO93">
        <v>0</v>
      </c>
      <c r="AP93">
        <v>0</v>
      </c>
      <c r="AQ93">
        <v>0</v>
      </c>
      <c r="AR93">
        <v>0</v>
      </c>
      <c r="AS93">
        <v>0</v>
      </c>
      <c r="AT93">
        <v>0</v>
      </c>
    </row>
    <row r="94" spans="1:46" x14ac:dyDescent="0.35">
      <c r="A94" t="s">
        <v>322</v>
      </c>
      <c r="B94" t="s">
        <v>105</v>
      </c>
      <c r="C94">
        <v>230</v>
      </c>
      <c r="D94" t="s">
        <v>319</v>
      </c>
      <c r="E94" t="s">
        <v>320</v>
      </c>
      <c r="F94">
        <v>0</v>
      </c>
      <c r="G94">
        <v>0</v>
      </c>
      <c r="H94">
        <v>0</v>
      </c>
      <c r="I94">
        <v>0</v>
      </c>
      <c r="J94">
        <v>0</v>
      </c>
      <c r="L94">
        <v>0</v>
      </c>
      <c r="M94">
        <v>0</v>
      </c>
      <c r="N94">
        <v>0</v>
      </c>
      <c r="O94">
        <v>0</v>
      </c>
      <c r="P94">
        <v>0</v>
      </c>
      <c r="Q94">
        <v>0</v>
      </c>
      <c r="R94">
        <v>0</v>
      </c>
      <c r="S94">
        <v>0</v>
      </c>
      <c r="T94">
        <v>0</v>
      </c>
      <c r="U94">
        <v>0</v>
      </c>
      <c r="V94">
        <v>0</v>
      </c>
      <c r="X94">
        <v>0</v>
      </c>
      <c r="Y94">
        <v>0</v>
      </c>
      <c r="Z94">
        <v>0</v>
      </c>
      <c r="AA94">
        <v>0</v>
      </c>
      <c r="AB94">
        <v>0</v>
      </c>
      <c r="AC94">
        <v>0</v>
      </c>
      <c r="AD94">
        <v>0</v>
      </c>
      <c r="AE94">
        <v>0</v>
      </c>
      <c r="AF94">
        <v>0</v>
      </c>
      <c r="AG94">
        <v>0</v>
      </c>
      <c r="AH94">
        <v>0</v>
      </c>
      <c r="AJ94">
        <v>0</v>
      </c>
      <c r="AK94">
        <v>0</v>
      </c>
      <c r="AL94">
        <v>0</v>
      </c>
      <c r="AM94">
        <v>0</v>
      </c>
      <c r="AN94">
        <v>0</v>
      </c>
      <c r="AO94">
        <v>0</v>
      </c>
      <c r="AP94">
        <v>0</v>
      </c>
      <c r="AQ94">
        <v>0</v>
      </c>
      <c r="AR94">
        <v>0</v>
      </c>
      <c r="AS94">
        <v>0</v>
      </c>
      <c r="AT94">
        <v>0</v>
      </c>
    </row>
    <row r="95" spans="1:46" x14ac:dyDescent="0.35">
      <c r="A95" t="s">
        <v>322</v>
      </c>
      <c r="B95" t="s">
        <v>94</v>
      </c>
      <c r="C95">
        <v>230</v>
      </c>
      <c r="D95" t="s">
        <v>319</v>
      </c>
      <c r="E95" t="s">
        <v>320</v>
      </c>
      <c r="F95">
        <v>0</v>
      </c>
      <c r="G95">
        <v>0</v>
      </c>
      <c r="H95">
        <v>0</v>
      </c>
      <c r="I95">
        <v>0</v>
      </c>
      <c r="J95">
        <v>0</v>
      </c>
      <c r="L95">
        <v>0</v>
      </c>
      <c r="M95">
        <v>0</v>
      </c>
      <c r="N95">
        <v>0</v>
      </c>
      <c r="O95">
        <v>0</v>
      </c>
      <c r="P95">
        <v>0</v>
      </c>
      <c r="Q95">
        <v>0</v>
      </c>
      <c r="R95">
        <v>0</v>
      </c>
      <c r="S95">
        <v>0</v>
      </c>
      <c r="T95">
        <v>0</v>
      </c>
      <c r="U95">
        <v>0</v>
      </c>
      <c r="V95">
        <v>0</v>
      </c>
      <c r="X95">
        <v>0</v>
      </c>
      <c r="Y95">
        <v>0</v>
      </c>
      <c r="Z95">
        <v>0</v>
      </c>
      <c r="AA95">
        <v>0</v>
      </c>
      <c r="AB95">
        <v>0</v>
      </c>
      <c r="AC95">
        <v>0</v>
      </c>
      <c r="AD95">
        <v>0</v>
      </c>
      <c r="AE95">
        <v>0</v>
      </c>
      <c r="AF95">
        <v>0</v>
      </c>
      <c r="AG95">
        <v>0</v>
      </c>
      <c r="AH95">
        <v>0</v>
      </c>
      <c r="AJ95">
        <v>0</v>
      </c>
      <c r="AK95">
        <v>0</v>
      </c>
      <c r="AL95">
        <v>0</v>
      </c>
      <c r="AM95">
        <v>0</v>
      </c>
      <c r="AN95">
        <v>0</v>
      </c>
      <c r="AO95">
        <v>0</v>
      </c>
      <c r="AP95">
        <v>0</v>
      </c>
      <c r="AQ95">
        <v>0</v>
      </c>
      <c r="AR95">
        <v>0</v>
      </c>
      <c r="AS95">
        <v>0</v>
      </c>
      <c r="AT95">
        <v>0</v>
      </c>
    </row>
    <row r="96" spans="1:46" x14ac:dyDescent="0.35">
      <c r="A96" t="s">
        <v>315</v>
      </c>
      <c r="B96" t="s">
        <v>160</v>
      </c>
      <c r="C96">
        <v>115</v>
      </c>
      <c r="D96" t="s">
        <v>316</v>
      </c>
      <c r="E96" t="s">
        <v>317</v>
      </c>
      <c r="F96">
        <v>0</v>
      </c>
      <c r="G96">
        <v>0</v>
      </c>
      <c r="H96">
        <v>0</v>
      </c>
      <c r="I96">
        <v>0</v>
      </c>
      <c r="J96">
        <v>0</v>
      </c>
      <c r="L96">
        <v>0</v>
      </c>
      <c r="M96">
        <v>0</v>
      </c>
      <c r="N96">
        <v>0</v>
      </c>
      <c r="O96">
        <v>0</v>
      </c>
      <c r="P96">
        <v>0</v>
      </c>
      <c r="Q96">
        <v>0</v>
      </c>
      <c r="R96">
        <v>0</v>
      </c>
      <c r="S96">
        <v>0</v>
      </c>
      <c r="T96">
        <v>0</v>
      </c>
      <c r="U96">
        <v>0</v>
      </c>
      <c r="V96">
        <v>0</v>
      </c>
      <c r="X96">
        <v>0</v>
      </c>
      <c r="Y96">
        <v>0</v>
      </c>
      <c r="Z96">
        <v>0</v>
      </c>
      <c r="AA96">
        <v>0</v>
      </c>
      <c r="AB96">
        <v>0</v>
      </c>
      <c r="AC96">
        <v>0</v>
      </c>
      <c r="AD96">
        <v>0</v>
      </c>
      <c r="AE96">
        <v>0</v>
      </c>
      <c r="AF96">
        <v>0</v>
      </c>
      <c r="AG96">
        <v>0</v>
      </c>
      <c r="AH96">
        <v>0</v>
      </c>
      <c r="AJ96">
        <v>0</v>
      </c>
      <c r="AK96">
        <v>0</v>
      </c>
      <c r="AL96">
        <v>0</v>
      </c>
      <c r="AM96">
        <v>0</v>
      </c>
      <c r="AN96">
        <v>0</v>
      </c>
      <c r="AO96">
        <v>0</v>
      </c>
      <c r="AP96">
        <v>0</v>
      </c>
      <c r="AQ96">
        <v>0</v>
      </c>
      <c r="AR96">
        <v>0</v>
      </c>
      <c r="AS96">
        <v>0</v>
      </c>
      <c r="AT96">
        <v>0</v>
      </c>
    </row>
    <row r="97" spans="1:46" x14ac:dyDescent="0.35">
      <c r="A97" t="s">
        <v>322</v>
      </c>
      <c r="B97" t="s">
        <v>96</v>
      </c>
      <c r="C97">
        <v>230</v>
      </c>
      <c r="D97" t="s">
        <v>319</v>
      </c>
      <c r="E97" t="s">
        <v>320</v>
      </c>
      <c r="F97">
        <v>0</v>
      </c>
      <c r="G97">
        <v>0</v>
      </c>
      <c r="H97">
        <v>0</v>
      </c>
      <c r="I97">
        <v>0</v>
      </c>
      <c r="J97">
        <v>0</v>
      </c>
      <c r="L97">
        <v>0</v>
      </c>
      <c r="M97">
        <v>0</v>
      </c>
      <c r="N97">
        <v>0</v>
      </c>
      <c r="O97">
        <v>0</v>
      </c>
      <c r="P97">
        <v>0</v>
      </c>
      <c r="Q97">
        <v>0</v>
      </c>
      <c r="R97">
        <v>0</v>
      </c>
      <c r="S97">
        <v>0</v>
      </c>
      <c r="T97">
        <v>0</v>
      </c>
      <c r="U97">
        <v>0</v>
      </c>
      <c r="V97">
        <v>0</v>
      </c>
      <c r="X97">
        <v>0</v>
      </c>
      <c r="Y97">
        <v>0</v>
      </c>
      <c r="Z97">
        <v>0</v>
      </c>
      <c r="AA97">
        <v>0</v>
      </c>
      <c r="AB97">
        <v>0</v>
      </c>
      <c r="AC97">
        <v>0</v>
      </c>
      <c r="AD97">
        <v>0</v>
      </c>
      <c r="AE97">
        <v>0</v>
      </c>
      <c r="AF97">
        <v>0</v>
      </c>
      <c r="AG97">
        <v>0</v>
      </c>
      <c r="AH97">
        <v>0</v>
      </c>
      <c r="AJ97">
        <v>0</v>
      </c>
      <c r="AK97">
        <v>0</v>
      </c>
      <c r="AL97">
        <v>0</v>
      </c>
      <c r="AM97">
        <v>0</v>
      </c>
      <c r="AN97">
        <v>0</v>
      </c>
      <c r="AO97">
        <v>0</v>
      </c>
      <c r="AP97">
        <v>0</v>
      </c>
      <c r="AQ97">
        <v>0</v>
      </c>
      <c r="AR97">
        <v>0</v>
      </c>
      <c r="AS97">
        <v>0</v>
      </c>
      <c r="AT97">
        <v>0</v>
      </c>
    </row>
    <row r="98" spans="1:46" x14ac:dyDescent="0.35">
      <c r="A98" t="s">
        <v>333</v>
      </c>
      <c r="B98" t="s">
        <v>245</v>
      </c>
      <c r="C98">
        <v>115</v>
      </c>
      <c r="D98" t="s">
        <v>334</v>
      </c>
      <c r="E98" t="s">
        <v>335</v>
      </c>
      <c r="F98">
        <v>0</v>
      </c>
      <c r="G98" t="s">
        <v>336</v>
      </c>
      <c r="H98">
        <v>0</v>
      </c>
      <c r="I98">
        <v>0</v>
      </c>
      <c r="J98">
        <v>0</v>
      </c>
      <c r="L98">
        <v>0</v>
      </c>
      <c r="M98">
        <v>0</v>
      </c>
      <c r="N98">
        <v>0</v>
      </c>
      <c r="O98">
        <v>0</v>
      </c>
      <c r="P98">
        <v>0</v>
      </c>
      <c r="Q98">
        <v>0</v>
      </c>
      <c r="R98">
        <v>0</v>
      </c>
      <c r="S98">
        <v>0</v>
      </c>
      <c r="T98">
        <v>0</v>
      </c>
      <c r="U98">
        <v>0</v>
      </c>
      <c r="V98">
        <v>0</v>
      </c>
      <c r="X98">
        <v>0</v>
      </c>
      <c r="Y98">
        <v>0</v>
      </c>
      <c r="Z98">
        <v>0</v>
      </c>
      <c r="AA98">
        <v>0</v>
      </c>
      <c r="AB98">
        <v>0</v>
      </c>
      <c r="AC98">
        <v>0</v>
      </c>
      <c r="AD98">
        <v>0</v>
      </c>
      <c r="AE98">
        <v>0</v>
      </c>
      <c r="AF98">
        <v>0</v>
      </c>
      <c r="AG98">
        <v>0</v>
      </c>
      <c r="AH98">
        <v>0</v>
      </c>
      <c r="AJ98">
        <v>0</v>
      </c>
      <c r="AK98">
        <v>0</v>
      </c>
      <c r="AL98">
        <v>0</v>
      </c>
      <c r="AM98">
        <v>0</v>
      </c>
      <c r="AN98">
        <v>0</v>
      </c>
      <c r="AO98">
        <v>0</v>
      </c>
      <c r="AP98">
        <v>0</v>
      </c>
      <c r="AQ98">
        <v>0</v>
      </c>
      <c r="AR98">
        <v>0</v>
      </c>
      <c r="AS98">
        <v>0</v>
      </c>
      <c r="AT98">
        <v>0</v>
      </c>
    </row>
    <row r="99" spans="1:46" x14ac:dyDescent="0.35">
      <c r="A99" t="s">
        <v>333</v>
      </c>
      <c r="B99" t="s">
        <v>366</v>
      </c>
      <c r="C99">
        <v>115</v>
      </c>
      <c r="D99" t="s">
        <v>334</v>
      </c>
      <c r="E99" t="s">
        <v>335</v>
      </c>
      <c r="F99">
        <v>0</v>
      </c>
      <c r="G99">
        <v>0</v>
      </c>
      <c r="H99">
        <v>0</v>
      </c>
      <c r="I99">
        <v>0</v>
      </c>
      <c r="J99">
        <v>0</v>
      </c>
      <c r="L99">
        <v>0</v>
      </c>
      <c r="M99">
        <v>0</v>
      </c>
      <c r="N99">
        <v>0</v>
      </c>
      <c r="O99">
        <v>0</v>
      </c>
      <c r="P99">
        <v>0</v>
      </c>
      <c r="Q99">
        <v>0</v>
      </c>
      <c r="R99">
        <v>0</v>
      </c>
      <c r="S99">
        <v>0</v>
      </c>
      <c r="T99">
        <v>0</v>
      </c>
      <c r="U99">
        <v>0</v>
      </c>
      <c r="V99">
        <v>0</v>
      </c>
      <c r="X99">
        <v>0</v>
      </c>
      <c r="Y99">
        <v>0</v>
      </c>
      <c r="Z99">
        <v>0</v>
      </c>
      <c r="AA99">
        <v>0</v>
      </c>
      <c r="AB99">
        <v>0</v>
      </c>
      <c r="AC99">
        <v>0</v>
      </c>
      <c r="AD99">
        <v>0</v>
      </c>
      <c r="AE99">
        <v>0</v>
      </c>
      <c r="AF99">
        <v>0</v>
      </c>
      <c r="AG99">
        <v>0</v>
      </c>
      <c r="AH99">
        <v>0</v>
      </c>
      <c r="AJ99">
        <v>0</v>
      </c>
      <c r="AK99">
        <v>0</v>
      </c>
      <c r="AL99">
        <v>0</v>
      </c>
      <c r="AM99">
        <v>0</v>
      </c>
      <c r="AN99">
        <v>0</v>
      </c>
      <c r="AO99">
        <v>0</v>
      </c>
      <c r="AP99">
        <v>0</v>
      </c>
      <c r="AQ99">
        <v>0</v>
      </c>
      <c r="AR99">
        <v>0</v>
      </c>
      <c r="AS99">
        <v>0</v>
      </c>
      <c r="AT99">
        <v>0</v>
      </c>
    </row>
    <row r="100" spans="1:46" x14ac:dyDescent="0.35">
      <c r="A100" t="s">
        <v>315</v>
      </c>
      <c r="B100" t="s">
        <v>205</v>
      </c>
      <c r="C100">
        <v>230</v>
      </c>
      <c r="D100" t="s">
        <v>316</v>
      </c>
      <c r="E100" t="s">
        <v>317</v>
      </c>
      <c r="F100">
        <v>0</v>
      </c>
      <c r="G100">
        <v>0</v>
      </c>
      <c r="H100">
        <v>0</v>
      </c>
      <c r="I100">
        <v>0</v>
      </c>
      <c r="J100">
        <v>0</v>
      </c>
      <c r="L100">
        <v>150</v>
      </c>
      <c r="M100">
        <v>0</v>
      </c>
      <c r="N100">
        <v>0</v>
      </c>
      <c r="O100">
        <v>0</v>
      </c>
      <c r="P100">
        <v>0</v>
      </c>
      <c r="Q100">
        <v>0</v>
      </c>
      <c r="R100">
        <v>150</v>
      </c>
      <c r="S100">
        <v>0</v>
      </c>
      <c r="T100">
        <v>150</v>
      </c>
      <c r="U100">
        <v>0</v>
      </c>
      <c r="V100">
        <v>0</v>
      </c>
      <c r="X100">
        <v>0</v>
      </c>
      <c r="Y100">
        <v>0</v>
      </c>
      <c r="Z100">
        <v>0</v>
      </c>
      <c r="AA100">
        <v>0</v>
      </c>
      <c r="AB100">
        <v>0</v>
      </c>
      <c r="AC100">
        <v>0</v>
      </c>
      <c r="AD100">
        <v>0</v>
      </c>
      <c r="AE100">
        <v>0</v>
      </c>
      <c r="AF100">
        <v>0</v>
      </c>
      <c r="AG100">
        <v>0</v>
      </c>
      <c r="AH100">
        <v>0</v>
      </c>
      <c r="AJ100">
        <v>0</v>
      </c>
      <c r="AK100">
        <v>0</v>
      </c>
      <c r="AL100">
        <v>0</v>
      </c>
      <c r="AM100">
        <v>0</v>
      </c>
      <c r="AN100">
        <v>0</v>
      </c>
      <c r="AO100">
        <v>0</v>
      </c>
      <c r="AP100">
        <v>0</v>
      </c>
      <c r="AQ100">
        <v>0</v>
      </c>
      <c r="AR100">
        <v>0</v>
      </c>
      <c r="AS100">
        <v>0</v>
      </c>
      <c r="AT100">
        <v>0</v>
      </c>
    </row>
    <row r="101" spans="1:46" x14ac:dyDescent="0.35">
      <c r="A101" t="s">
        <v>321</v>
      </c>
      <c r="B101" t="s">
        <v>130</v>
      </c>
      <c r="C101">
        <v>115</v>
      </c>
      <c r="D101" t="s">
        <v>316</v>
      </c>
      <c r="E101" t="s">
        <v>317</v>
      </c>
      <c r="F101">
        <v>0</v>
      </c>
      <c r="G101">
        <v>0</v>
      </c>
      <c r="H101">
        <v>0</v>
      </c>
      <c r="I101">
        <v>0</v>
      </c>
      <c r="J101">
        <v>0</v>
      </c>
      <c r="L101">
        <v>0</v>
      </c>
      <c r="M101">
        <v>0</v>
      </c>
      <c r="N101">
        <v>0</v>
      </c>
      <c r="O101">
        <v>0</v>
      </c>
      <c r="P101">
        <v>0</v>
      </c>
      <c r="Q101">
        <v>0</v>
      </c>
      <c r="R101">
        <v>0</v>
      </c>
      <c r="S101">
        <v>0</v>
      </c>
      <c r="T101">
        <v>0</v>
      </c>
      <c r="U101">
        <v>0</v>
      </c>
      <c r="V101">
        <v>0</v>
      </c>
      <c r="X101">
        <v>0</v>
      </c>
      <c r="Y101">
        <v>0</v>
      </c>
      <c r="Z101">
        <v>0</v>
      </c>
      <c r="AA101">
        <v>0</v>
      </c>
      <c r="AB101">
        <v>0</v>
      </c>
      <c r="AC101">
        <v>0</v>
      </c>
      <c r="AD101">
        <v>0</v>
      </c>
      <c r="AE101">
        <v>0</v>
      </c>
      <c r="AF101">
        <v>0</v>
      </c>
      <c r="AG101">
        <v>0</v>
      </c>
      <c r="AH101">
        <v>0</v>
      </c>
      <c r="AJ101">
        <v>0</v>
      </c>
      <c r="AK101">
        <v>0</v>
      </c>
      <c r="AL101">
        <v>0</v>
      </c>
      <c r="AM101">
        <v>0</v>
      </c>
      <c r="AN101">
        <v>0</v>
      </c>
      <c r="AO101">
        <v>0</v>
      </c>
      <c r="AP101">
        <v>0</v>
      </c>
      <c r="AQ101">
        <v>0</v>
      </c>
      <c r="AR101">
        <v>0</v>
      </c>
      <c r="AS101">
        <v>0</v>
      </c>
      <c r="AT101">
        <v>0</v>
      </c>
    </row>
    <row r="102" spans="1:46" x14ac:dyDescent="0.35">
      <c r="A102" t="s">
        <v>315</v>
      </c>
      <c r="B102" t="s">
        <v>181</v>
      </c>
      <c r="C102">
        <v>115</v>
      </c>
      <c r="D102" t="s">
        <v>316</v>
      </c>
      <c r="E102" t="s">
        <v>317</v>
      </c>
      <c r="F102">
        <v>0</v>
      </c>
      <c r="G102">
        <v>0</v>
      </c>
      <c r="H102">
        <v>0</v>
      </c>
      <c r="I102">
        <v>0</v>
      </c>
      <c r="J102">
        <v>0</v>
      </c>
      <c r="L102">
        <v>32</v>
      </c>
      <c r="M102">
        <v>0</v>
      </c>
      <c r="N102">
        <v>0</v>
      </c>
      <c r="O102">
        <v>0</v>
      </c>
      <c r="P102">
        <v>0</v>
      </c>
      <c r="Q102">
        <v>0</v>
      </c>
      <c r="R102">
        <v>13.5</v>
      </c>
      <c r="S102">
        <v>13.5</v>
      </c>
      <c r="T102">
        <v>0</v>
      </c>
      <c r="U102">
        <v>0</v>
      </c>
      <c r="V102">
        <v>0</v>
      </c>
      <c r="X102">
        <v>32</v>
      </c>
      <c r="Y102">
        <v>0</v>
      </c>
      <c r="Z102">
        <v>0</v>
      </c>
      <c r="AA102">
        <v>0</v>
      </c>
      <c r="AB102">
        <v>0</v>
      </c>
      <c r="AC102">
        <v>0</v>
      </c>
      <c r="AD102">
        <v>13.5</v>
      </c>
      <c r="AE102">
        <v>13.5</v>
      </c>
      <c r="AF102">
        <v>0</v>
      </c>
      <c r="AG102">
        <v>0</v>
      </c>
      <c r="AH102">
        <v>0</v>
      </c>
      <c r="AJ102">
        <v>32</v>
      </c>
      <c r="AK102">
        <v>0</v>
      </c>
      <c r="AL102">
        <v>0</v>
      </c>
      <c r="AM102">
        <v>0</v>
      </c>
      <c r="AN102">
        <v>0</v>
      </c>
      <c r="AO102">
        <v>0</v>
      </c>
      <c r="AP102">
        <v>13.5</v>
      </c>
      <c r="AQ102">
        <v>13.5</v>
      </c>
      <c r="AR102">
        <v>0</v>
      </c>
      <c r="AS102">
        <v>0</v>
      </c>
      <c r="AT102">
        <v>0</v>
      </c>
    </row>
    <row r="103" spans="1:46" x14ac:dyDescent="0.35">
      <c r="A103" t="s">
        <v>318</v>
      </c>
      <c r="B103" t="s">
        <v>63</v>
      </c>
      <c r="C103">
        <v>230</v>
      </c>
      <c r="D103" t="s">
        <v>319</v>
      </c>
      <c r="E103" t="s">
        <v>320</v>
      </c>
      <c r="F103">
        <v>0</v>
      </c>
      <c r="G103">
        <v>0</v>
      </c>
      <c r="H103">
        <v>0</v>
      </c>
      <c r="I103">
        <v>0</v>
      </c>
      <c r="J103">
        <v>0</v>
      </c>
      <c r="L103">
        <v>0</v>
      </c>
      <c r="M103">
        <v>0</v>
      </c>
      <c r="N103">
        <v>0</v>
      </c>
      <c r="O103">
        <v>0</v>
      </c>
      <c r="P103">
        <v>0</v>
      </c>
      <c r="Q103">
        <v>0</v>
      </c>
      <c r="R103">
        <v>0</v>
      </c>
      <c r="S103">
        <v>0</v>
      </c>
      <c r="T103">
        <v>0</v>
      </c>
      <c r="U103">
        <v>0</v>
      </c>
      <c r="V103">
        <v>0</v>
      </c>
      <c r="X103">
        <v>0</v>
      </c>
      <c r="Y103">
        <v>0</v>
      </c>
      <c r="Z103">
        <v>0</v>
      </c>
      <c r="AA103">
        <v>0</v>
      </c>
      <c r="AB103">
        <v>0</v>
      </c>
      <c r="AC103">
        <v>0</v>
      </c>
      <c r="AD103">
        <v>0</v>
      </c>
      <c r="AE103">
        <v>0</v>
      </c>
      <c r="AF103">
        <v>0</v>
      </c>
      <c r="AG103">
        <v>0</v>
      </c>
      <c r="AH103">
        <v>0</v>
      </c>
      <c r="AJ103">
        <v>0</v>
      </c>
      <c r="AK103">
        <v>0</v>
      </c>
      <c r="AL103">
        <v>0</v>
      </c>
      <c r="AM103">
        <v>0</v>
      </c>
      <c r="AN103">
        <v>0</v>
      </c>
      <c r="AO103">
        <v>0</v>
      </c>
      <c r="AP103">
        <v>0</v>
      </c>
      <c r="AQ103">
        <v>0</v>
      </c>
      <c r="AR103">
        <v>0</v>
      </c>
      <c r="AS103">
        <v>0</v>
      </c>
      <c r="AT103">
        <v>0</v>
      </c>
    </row>
    <row r="104" spans="1:46" x14ac:dyDescent="0.35">
      <c r="A104" t="s">
        <v>326</v>
      </c>
      <c r="B104" t="s">
        <v>44</v>
      </c>
      <c r="C104">
        <v>500</v>
      </c>
      <c r="D104" t="s">
        <v>355</v>
      </c>
      <c r="E104" t="s">
        <v>356</v>
      </c>
      <c r="F104">
        <v>0</v>
      </c>
      <c r="G104">
        <v>0</v>
      </c>
      <c r="H104">
        <v>0</v>
      </c>
      <c r="I104">
        <v>0</v>
      </c>
      <c r="J104">
        <v>0</v>
      </c>
      <c r="L104">
        <v>775.9</v>
      </c>
      <c r="M104">
        <v>0</v>
      </c>
      <c r="N104">
        <v>0</v>
      </c>
      <c r="O104">
        <v>0</v>
      </c>
      <c r="P104">
        <v>0</v>
      </c>
      <c r="Q104">
        <v>0</v>
      </c>
      <c r="R104">
        <v>1315</v>
      </c>
      <c r="S104">
        <v>300</v>
      </c>
      <c r="T104">
        <v>1015</v>
      </c>
      <c r="U104">
        <v>0</v>
      </c>
      <c r="V104">
        <v>0</v>
      </c>
      <c r="X104">
        <v>20</v>
      </c>
      <c r="Y104">
        <v>0</v>
      </c>
      <c r="Z104">
        <v>0</v>
      </c>
      <c r="AA104">
        <v>0</v>
      </c>
      <c r="AB104">
        <v>0</v>
      </c>
      <c r="AC104">
        <v>0</v>
      </c>
      <c r="AD104">
        <v>300</v>
      </c>
      <c r="AE104">
        <v>300</v>
      </c>
      <c r="AF104">
        <v>0</v>
      </c>
      <c r="AG104">
        <v>0</v>
      </c>
      <c r="AH104">
        <v>0</v>
      </c>
      <c r="AJ104">
        <v>775.9</v>
      </c>
      <c r="AK104">
        <v>0</v>
      </c>
      <c r="AL104">
        <v>0</v>
      </c>
      <c r="AM104">
        <v>0</v>
      </c>
      <c r="AN104">
        <v>0</v>
      </c>
      <c r="AO104">
        <v>0</v>
      </c>
      <c r="AP104">
        <v>1315</v>
      </c>
      <c r="AQ104">
        <v>300</v>
      </c>
      <c r="AR104">
        <v>1015</v>
      </c>
      <c r="AS104">
        <v>0</v>
      </c>
      <c r="AT104">
        <v>0</v>
      </c>
    </row>
    <row r="105" spans="1:46" x14ac:dyDescent="0.35">
      <c r="A105" t="s">
        <v>321</v>
      </c>
      <c r="B105" t="s">
        <v>191</v>
      </c>
      <c r="C105">
        <v>230</v>
      </c>
      <c r="D105" t="s">
        <v>316</v>
      </c>
      <c r="E105" t="s">
        <v>317</v>
      </c>
      <c r="F105">
        <v>0</v>
      </c>
      <c r="G105">
        <v>0</v>
      </c>
      <c r="H105">
        <v>0</v>
      </c>
      <c r="I105">
        <v>0</v>
      </c>
      <c r="J105">
        <v>0</v>
      </c>
      <c r="L105">
        <v>95</v>
      </c>
      <c r="M105">
        <v>0</v>
      </c>
      <c r="N105">
        <v>0</v>
      </c>
      <c r="O105">
        <v>0</v>
      </c>
      <c r="P105">
        <v>0</v>
      </c>
      <c r="Q105">
        <v>0</v>
      </c>
      <c r="R105">
        <v>95</v>
      </c>
      <c r="S105">
        <v>0</v>
      </c>
      <c r="T105">
        <v>95</v>
      </c>
      <c r="U105">
        <v>0</v>
      </c>
      <c r="V105">
        <v>0</v>
      </c>
      <c r="X105">
        <v>0</v>
      </c>
      <c r="Y105">
        <v>0</v>
      </c>
      <c r="Z105">
        <v>0</v>
      </c>
      <c r="AA105">
        <v>0</v>
      </c>
      <c r="AB105">
        <v>0</v>
      </c>
      <c r="AC105">
        <v>0</v>
      </c>
      <c r="AD105">
        <v>0</v>
      </c>
      <c r="AE105">
        <v>0</v>
      </c>
      <c r="AF105">
        <v>0</v>
      </c>
      <c r="AG105">
        <v>0</v>
      </c>
      <c r="AH105">
        <v>0</v>
      </c>
      <c r="AJ105">
        <v>35</v>
      </c>
      <c r="AK105">
        <v>0</v>
      </c>
      <c r="AL105">
        <v>0</v>
      </c>
      <c r="AM105">
        <v>0</v>
      </c>
      <c r="AN105">
        <v>0</v>
      </c>
      <c r="AO105">
        <v>0</v>
      </c>
      <c r="AP105">
        <v>35</v>
      </c>
      <c r="AQ105">
        <v>0</v>
      </c>
      <c r="AR105">
        <v>35</v>
      </c>
      <c r="AS105">
        <v>0</v>
      </c>
      <c r="AT105">
        <v>0</v>
      </c>
    </row>
    <row r="106" spans="1:46" x14ac:dyDescent="0.35">
      <c r="A106" t="s">
        <v>321</v>
      </c>
      <c r="B106" t="s">
        <v>179</v>
      </c>
      <c r="C106">
        <v>115</v>
      </c>
      <c r="D106" t="s">
        <v>316</v>
      </c>
      <c r="E106" t="s">
        <v>317</v>
      </c>
      <c r="F106">
        <v>0</v>
      </c>
      <c r="G106">
        <v>0</v>
      </c>
      <c r="H106">
        <v>0</v>
      </c>
      <c r="I106">
        <v>0</v>
      </c>
      <c r="J106">
        <v>0</v>
      </c>
      <c r="L106">
        <v>81.05</v>
      </c>
      <c r="M106">
        <v>0</v>
      </c>
      <c r="N106">
        <v>0</v>
      </c>
      <c r="O106">
        <v>0</v>
      </c>
      <c r="P106">
        <v>0</v>
      </c>
      <c r="Q106">
        <v>0</v>
      </c>
      <c r="R106">
        <v>100.92999999999999</v>
      </c>
      <c r="S106">
        <v>0</v>
      </c>
      <c r="T106">
        <v>100.92999999999999</v>
      </c>
      <c r="U106">
        <v>0</v>
      </c>
      <c r="V106">
        <v>0</v>
      </c>
      <c r="X106">
        <v>0</v>
      </c>
      <c r="Y106">
        <v>0</v>
      </c>
      <c r="Z106">
        <v>0</v>
      </c>
      <c r="AA106">
        <v>0</v>
      </c>
      <c r="AB106">
        <v>0</v>
      </c>
      <c r="AC106">
        <v>0</v>
      </c>
      <c r="AD106">
        <v>19.88</v>
      </c>
      <c r="AE106">
        <v>0</v>
      </c>
      <c r="AF106">
        <v>19.88</v>
      </c>
      <c r="AG106">
        <v>0</v>
      </c>
      <c r="AH106">
        <v>0</v>
      </c>
      <c r="AJ106">
        <v>21.05</v>
      </c>
      <c r="AK106">
        <v>0</v>
      </c>
      <c r="AL106">
        <v>0</v>
      </c>
      <c r="AM106">
        <v>0</v>
      </c>
      <c r="AN106">
        <v>0</v>
      </c>
      <c r="AO106">
        <v>0</v>
      </c>
      <c r="AP106">
        <v>40.93</v>
      </c>
      <c r="AQ106">
        <v>0</v>
      </c>
      <c r="AR106">
        <v>40.93</v>
      </c>
      <c r="AS106">
        <v>0</v>
      </c>
      <c r="AT106">
        <v>0</v>
      </c>
    </row>
    <row r="107" spans="1:46" x14ac:dyDescent="0.35">
      <c r="A107" t="s">
        <v>333</v>
      </c>
      <c r="B107" t="s">
        <v>264</v>
      </c>
      <c r="C107">
        <v>115</v>
      </c>
      <c r="D107" t="s">
        <v>334</v>
      </c>
      <c r="E107" t="s">
        <v>335</v>
      </c>
      <c r="F107">
        <v>0</v>
      </c>
      <c r="G107">
        <v>0</v>
      </c>
      <c r="H107">
        <v>0</v>
      </c>
      <c r="I107">
        <v>0</v>
      </c>
      <c r="J107">
        <v>0</v>
      </c>
      <c r="L107">
        <v>0</v>
      </c>
      <c r="M107">
        <v>0</v>
      </c>
      <c r="N107">
        <v>0</v>
      </c>
      <c r="O107">
        <v>0</v>
      </c>
      <c r="P107">
        <v>0</v>
      </c>
      <c r="Q107">
        <v>0</v>
      </c>
      <c r="R107">
        <v>0</v>
      </c>
      <c r="S107">
        <v>0</v>
      </c>
      <c r="T107">
        <v>0</v>
      </c>
      <c r="U107">
        <v>0</v>
      </c>
      <c r="V107">
        <v>0</v>
      </c>
      <c r="X107">
        <v>0</v>
      </c>
      <c r="Y107">
        <v>0</v>
      </c>
      <c r="Z107">
        <v>0</v>
      </c>
      <c r="AA107">
        <v>0</v>
      </c>
      <c r="AB107">
        <v>0</v>
      </c>
      <c r="AC107">
        <v>0</v>
      </c>
      <c r="AD107">
        <v>0</v>
      </c>
      <c r="AE107">
        <v>0</v>
      </c>
      <c r="AF107">
        <v>0</v>
      </c>
      <c r="AG107">
        <v>0</v>
      </c>
      <c r="AH107">
        <v>0</v>
      </c>
      <c r="AJ107">
        <v>0</v>
      </c>
      <c r="AK107">
        <v>0</v>
      </c>
      <c r="AL107">
        <v>0</v>
      </c>
      <c r="AM107">
        <v>0</v>
      </c>
      <c r="AN107">
        <v>0</v>
      </c>
      <c r="AO107">
        <v>0</v>
      </c>
      <c r="AP107">
        <v>0</v>
      </c>
      <c r="AQ107">
        <v>0</v>
      </c>
      <c r="AR107">
        <v>0</v>
      </c>
      <c r="AS107">
        <v>0</v>
      </c>
      <c r="AT107">
        <v>0</v>
      </c>
    </row>
    <row r="108" spans="1:46" x14ac:dyDescent="0.35">
      <c r="A108" t="s">
        <v>322</v>
      </c>
      <c r="B108" t="s">
        <v>124</v>
      </c>
      <c r="C108">
        <v>230</v>
      </c>
      <c r="D108" t="s">
        <v>323</v>
      </c>
      <c r="E108" t="s">
        <v>324</v>
      </c>
      <c r="F108">
        <v>0</v>
      </c>
      <c r="G108" t="s">
        <v>325</v>
      </c>
      <c r="H108">
        <v>0</v>
      </c>
      <c r="I108">
        <v>0</v>
      </c>
      <c r="J108">
        <v>0</v>
      </c>
      <c r="L108">
        <v>0</v>
      </c>
      <c r="M108">
        <v>0</v>
      </c>
      <c r="N108">
        <v>0</v>
      </c>
      <c r="O108">
        <v>0</v>
      </c>
      <c r="P108">
        <v>0</v>
      </c>
      <c r="Q108">
        <v>0</v>
      </c>
      <c r="R108">
        <v>0</v>
      </c>
      <c r="S108">
        <v>0</v>
      </c>
      <c r="T108">
        <v>0</v>
      </c>
      <c r="U108">
        <v>0</v>
      </c>
      <c r="V108">
        <v>0</v>
      </c>
      <c r="X108">
        <v>0</v>
      </c>
      <c r="Y108">
        <v>0</v>
      </c>
      <c r="Z108">
        <v>0</v>
      </c>
      <c r="AA108">
        <v>0</v>
      </c>
      <c r="AB108">
        <v>0</v>
      </c>
      <c r="AC108">
        <v>0</v>
      </c>
      <c r="AD108">
        <v>0</v>
      </c>
      <c r="AE108">
        <v>0</v>
      </c>
      <c r="AF108">
        <v>0</v>
      </c>
      <c r="AG108">
        <v>0</v>
      </c>
      <c r="AH108">
        <v>0</v>
      </c>
      <c r="AJ108">
        <v>0</v>
      </c>
      <c r="AK108">
        <v>0</v>
      </c>
      <c r="AL108">
        <v>0</v>
      </c>
      <c r="AM108">
        <v>0</v>
      </c>
      <c r="AN108">
        <v>0</v>
      </c>
      <c r="AO108">
        <v>0</v>
      </c>
      <c r="AP108">
        <v>0</v>
      </c>
      <c r="AQ108">
        <v>0</v>
      </c>
      <c r="AR108">
        <v>0</v>
      </c>
      <c r="AS108">
        <v>0</v>
      </c>
      <c r="AT108">
        <v>0</v>
      </c>
    </row>
    <row r="109" spans="1:46" x14ac:dyDescent="0.35">
      <c r="A109" t="s">
        <v>318</v>
      </c>
      <c r="B109" t="s">
        <v>68</v>
      </c>
      <c r="C109">
        <v>230</v>
      </c>
      <c r="D109" t="s">
        <v>319</v>
      </c>
      <c r="E109" t="s">
        <v>320</v>
      </c>
      <c r="F109">
        <v>0</v>
      </c>
      <c r="G109">
        <v>0</v>
      </c>
      <c r="H109">
        <v>0</v>
      </c>
      <c r="I109">
        <v>0</v>
      </c>
      <c r="J109">
        <v>0</v>
      </c>
      <c r="L109">
        <v>800</v>
      </c>
      <c r="M109">
        <v>0</v>
      </c>
      <c r="N109">
        <v>0</v>
      </c>
      <c r="O109">
        <v>0</v>
      </c>
      <c r="P109">
        <v>0</v>
      </c>
      <c r="Q109">
        <v>0</v>
      </c>
      <c r="R109">
        <v>0</v>
      </c>
      <c r="S109">
        <v>0</v>
      </c>
      <c r="T109">
        <v>0</v>
      </c>
      <c r="U109">
        <v>0</v>
      </c>
      <c r="V109">
        <v>0</v>
      </c>
      <c r="X109">
        <v>200</v>
      </c>
      <c r="Y109">
        <v>0</v>
      </c>
      <c r="Z109">
        <v>0</v>
      </c>
      <c r="AA109">
        <v>0</v>
      </c>
      <c r="AB109">
        <v>0</v>
      </c>
      <c r="AC109">
        <v>0</v>
      </c>
      <c r="AD109">
        <v>0</v>
      </c>
      <c r="AE109">
        <v>0</v>
      </c>
      <c r="AF109">
        <v>0</v>
      </c>
      <c r="AG109">
        <v>0</v>
      </c>
      <c r="AH109">
        <v>0</v>
      </c>
      <c r="AJ109">
        <v>200</v>
      </c>
      <c r="AK109">
        <v>0</v>
      </c>
      <c r="AL109">
        <v>0</v>
      </c>
      <c r="AM109">
        <v>0</v>
      </c>
      <c r="AN109">
        <v>0</v>
      </c>
      <c r="AO109">
        <v>0</v>
      </c>
      <c r="AP109">
        <v>0</v>
      </c>
      <c r="AQ109">
        <v>0</v>
      </c>
      <c r="AR109">
        <v>0</v>
      </c>
      <c r="AS109">
        <v>0</v>
      </c>
      <c r="AT109">
        <v>0</v>
      </c>
    </row>
    <row r="110" spans="1:46" x14ac:dyDescent="0.35">
      <c r="A110" t="s">
        <v>333</v>
      </c>
      <c r="B110" t="s">
        <v>271</v>
      </c>
      <c r="C110">
        <v>115</v>
      </c>
      <c r="D110" t="s">
        <v>334</v>
      </c>
      <c r="E110" t="s">
        <v>335</v>
      </c>
      <c r="F110">
        <v>0</v>
      </c>
      <c r="G110">
        <v>0</v>
      </c>
      <c r="H110">
        <v>0</v>
      </c>
      <c r="I110">
        <v>0</v>
      </c>
      <c r="J110">
        <v>0</v>
      </c>
      <c r="L110">
        <v>0</v>
      </c>
      <c r="M110">
        <v>0</v>
      </c>
      <c r="N110">
        <v>0</v>
      </c>
      <c r="O110">
        <v>0</v>
      </c>
      <c r="P110">
        <v>0</v>
      </c>
      <c r="Q110">
        <v>0</v>
      </c>
      <c r="R110">
        <v>0</v>
      </c>
      <c r="S110">
        <v>0</v>
      </c>
      <c r="T110">
        <v>0</v>
      </c>
      <c r="U110">
        <v>0</v>
      </c>
      <c r="V110">
        <v>0</v>
      </c>
      <c r="X110">
        <v>0</v>
      </c>
      <c r="Y110">
        <v>0</v>
      </c>
      <c r="Z110">
        <v>0</v>
      </c>
      <c r="AA110">
        <v>0</v>
      </c>
      <c r="AB110">
        <v>0</v>
      </c>
      <c r="AC110">
        <v>0</v>
      </c>
      <c r="AD110">
        <v>0</v>
      </c>
      <c r="AE110">
        <v>0</v>
      </c>
      <c r="AF110">
        <v>0</v>
      </c>
      <c r="AG110">
        <v>0</v>
      </c>
      <c r="AH110">
        <v>0</v>
      </c>
      <c r="AJ110">
        <v>0</v>
      </c>
      <c r="AK110">
        <v>0</v>
      </c>
      <c r="AL110">
        <v>0</v>
      </c>
      <c r="AM110">
        <v>0</v>
      </c>
      <c r="AN110">
        <v>0</v>
      </c>
      <c r="AO110">
        <v>0</v>
      </c>
      <c r="AP110">
        <v>0</v>
      </c>
      <c r="AQ110">
        <v>0</v>
      </c>
      <c r="AR110">
        <v>0</v>
      </c>
      <c r="AS110">
        <v>0</v>
      </c>
      <c r="AT110">
        <v>0</v>
      </c>
    </row>
    <row r="111" spans="1:46" x14ac:dyDescent="0.35">
      <c r="A111" t="s">
        <v>326</v>
      </c>
      <c r="B111" t="s">
        <v>37</v>
      </c>
      <c r="C111">
        <v>500</v>
      </c>
      <c r="D111" t="s">
        <v>355</v>
      </c>
      <c r="E111" t="s">
        <v>356</v>
      </c>
      <c r="F111">
        <v>0</v>
      </c>
      <c r="G111">
        <v>0</v>
      </c>
      <c r="H111">
        <v>0</v>
      </c>
      <c r="I111">
        <v>0</v>
      </c>
      <c r="J111">
        <v>0</v>
      </c>
      <c r="L111">
        <v>3008.15</v>
      </c>
      <c r="M111">
        <v>0</v>
      </c>
      <c r="N111">
        <v>0</v>
      </c>
      <c r="O111">
        <v>0</v>
      </c>
      <c r="P111">
        <v>0</v>
      </c>
      <c r="Q111">
        <v>0</v>
      </c>
      <c r="R111">
        <v>3070</v>
      </c>
      <c r="S111">
        <v>850</v>
      </c>
      <c r="T111">
        <v>2220</v>
      </c>
      <c r="U111">
        <v>0</v>
      </c>
      <c r="V111">
        <v>0</v>
      </c>
      <c r="X111">
        <v>635</v>
      </c>
      <c r="Y111">
        <v>0</v>
      </c>
      <c r="Z111">
        <v>0</v>
      </c>
      <c r="AA111">
        <v>0</v>
      </c>
      <c r="AB111">
        <v>0</v>
      </c>
      <c r="AC111">
        <v>0</v>
      </c>
      <c r="AD111">
        <v>700</v>
      </c>
      <c r="AE111">
        <v>500</v>
      </c>
      <c r="AF111">
        <v>200</v>
      </c>
      <c r="AG111">
        <v>0</v>
      </c>
      <c r="AH111">
        <v>0</v>
      </c>
      <c r="AJ111">
        <v>1308.1500000000001</v>
      </c>
      <c r="AK111">
        <v>0</v>
      </c>
      <c r="AL111">
        <v>0</v>
      </c>
      <c r="AM111">
        <v>0</v>
      </c>
      <c r="AN111">
        <v>0</v>
      </c>
      <c r="AO111">
        <v>0</v>
      </c>
      <c r="AP111">
        <v>1770</v>
      </c>
      <c r="AQ111">
        <v>850</v>
      </c>
      <c r="AR111">
        <v>920</v>
      </c>
      <c r="AS111">
        <v>0</v>
      </c>
      <c r="AT111">
        <v>0</v>
      </c>
    </row>
    <row r="112" spans="1:46" x14ac:dyDescent="0.35">
      <c r="A112" t="s">
        <v>333</v>
      </c>
      <c r="B112" t="s">
        <v>282</v>
      </c>
      <c r="C112">
        <v>115</v>
      </c>
      <c r="D112" t="s">
        <v>334</v>
      </c>
      <c r="E112" t="s">
        <v>335</v>
      </c>
      <c r="F112">
        <v>0</v>
      </c>
      <c r="G112" t="s">
        <v>339</v>
      </c>
      <c r="H112">
        <v>0</v>
      </c>
      <c r="I112" t="s">
        <v>367</v>
      </c>
      <c r="J112">
        <v>0</v>
      </c>
      <c r="L112">
        <v>0</v>
      </c>
      <c r="M112">
        <v>0</v>
      </c>
      <c r="N112">
        <v>0</v>
      </c>
      <c r="O112">
        <v>0</v>
      </c>
      <c r="P112">
        <v>0</v>
      </c>
      <c r="Q112">
        <v>161.92500000000001</v>
      </c>
      <c r="R112">
        <v>0</v>
      </c>
      <c r="S112">
        <v>0</v>
      </c>
      <c r="T112">
        <v>0</v>
      </c>
      <c r="U112">
        <v>0</v>
      </c>
      <c r="V112">
        <v>0</v>
      </c>
      <c r="X112">
        <v>0</v>
      </c>
      <c r="Y112">
        <v>0</v>
      </c>
      <c r="Z112">
        <v>0</v>
      </c>
      <c r="AA112">
        <v>0</v>
      </c>
      <c r="AB112">
        <v>0</v>
      </c>
      <c r="AC112">
        <v>0</v>
      </c>
      <c r="AD112">
        <v>0</v>
      </c>
      <c r="AE112">
        <v>0</v>
      </c>
      <c r="AF112">
        <v>0</v>
      </c>
      <c r="AG112">
        <v>0</v>
      </c>
      <c r="AH112">
        <v>0</v>
      </c>
      <c r="AJ112">
        <v>0</v>
      </c>
      <c r="AK112">
        <v>0</v>
      </c>
      <c r="AL112">
        <v>0</v>
      </c>
      <c r="AM112">
        <v>0</v>
      </c>
      <c r="AN112">
        <v>0</v>
      </c>
      <c r="AO112">
        <v>161.92500000000001</v>
      </c>
      <c r="AP112">
        <v>0</v>
      </c>
      <c r="AQ112">
        <v>0</v>
      </c>
      <c r="AR112">
        <v>0</v>
      </c>
      <c r="AS112">
        <v>0</v>
      </c>
      <c r="AT112">
        <v>0</v>
      </c>
    </row>
    <row r="113" spans="1:46" x14ac:dyDescent="0.35">
      <c r="A113" t="s">
        <v>333</v>
      </c>
      <c r="B113" t="s">
        <v>368</v>
      </c>
      <c r="C113">
        <v>500</v>
      </c>
      <c r="D113" t="s">
        <v>334</v>
      </c>
      <c r="E113" t="s">
        <v>335</v>
      </c>
      <c r="F113">
        <v>0</v>
      </c>
      <c r="G113">
        <v>0</v>
      </c>
      <c r="H113">
        <v>0</v>
      </c>
      <c r="I113" t="s">
        <v>367</v>
      </c>
      <c r="J113">
        <v>0</v>
      </c>
      <c r="L113">
        <v>0</v>
      </c>
      <c r="M113">
        <v>0</v>
      </c>
      <c r="N113">
        <v>0</v>
      </c>
      <c r="O113">
        <v>0</v>
      </c>
      <c r="P113">
        <v>0</v>
      </c>
      <c r="Q113">
        <v>0</v>
      </c>
      <c r="R113">
        <v>0</v>
      </c>
      <c r="S113">
        <v>0</v>
      </c>
      <c r="T113">
        <v>0</v>
      </c>
      <c r="U113">
        <v>0</v>
      </c>
      <c r="V113">
        <v>0</v>
      </c>
      <c r="X113">
        <v>0</v>
      </c>
      <c r="Y113">
        <v>0</v>
      </c>
      <c r="Z113">
        <v>0</v>
      </c>
      <c r="AA113">
        <v>0</v>
      </c>
      <c r="AB113">
        <v>0</v>
      </c>
      <c r="AC113">
        <v>0</v>
      </c>
      <c r="AD113">
        <v>0</v>
      </c>
      <c r="AE113">
        <v>0</v>
      </c>
      <c r="AF113">
        <v>0</v>
      </c>
      <c r="AG113">
        <v>0</v>
      </c>
      <c r="AH113">
        <v>0</v>
      </c>
      <c r="AJ113">
        <v>0</v>
      </c>
      <c r="AK113">
        <v>0</v>
      </c>
      <c r="AL113">
        <v>0</v>
      </c>
      <c r="AM113">
        <v>0</v>
      </c>
      <c r="AN113">
        <v>0</v>
      </c>
      <c r="AO113">
        <v>0</v>
      </c>
      <c r="AP113">
        <v>0</v>
      </c>
      <c r="AQ113">
        <v>0</v>
      </c>
      <c r="AR113">
        <v>0</v>
      </c>
      <c r="AS113">
        <v>0</v>
      </c>
      <c r="AT113">
        <v>0</v>
      </c>
    </row>
    <row r="114" spans="1:46" x14ac:dyDescent="0.35">
      <c r="A114" t="s">
        <v>318</v>
      </c>
      <c r="B114" t="s">
        <v>369</v>
      </c>
      <c r="C114">
        <v>230</v>
      </c>
      <c r="D114" t="s">
        <v>319</v>
      </c>
      <c r="E114" t="s">
        <v>320</v>
      </c>
      <c r="F114">
        <v>0</v>
      </c>
      <c r="G114">
        <v>0</v>
      </c>
      <c r="H114">
        <v>0</v>
      </c>
      <c r="I114">
        <v>0</v>
      </c>
      <c r="J114">
        <v>0</v>
      </c>
      <c r="L114">
        <v>0</v>
      </c>
      <c r="M114">
        <v>0</v>
      </c>
      <c r="N114">
        <v>0</v>
      </c>
      <c r="O114">
        <v>0</v>
      </c>
      <c r="P114">
        <v>0</v>
      </c>
      <c r="Q114">
        <v>0</v>
      </c>
      <c r="R114">
        <v>0</v>
      </c>
      <c r="S114">
        <v>0</v>
      </c>
      <c r="T114">
        <v>0</v>
      </c>
      <c r="U114">
        <v>0</v>
      </c>
      <c r="V114">
        <v>0</v>
      </c>
      <c r="X114">
        <v>0</v>
      </c>
      <c r="Y114">
        <v>0</v>
      </c>
      <c r="Z114">
        <v>0</v>
      </c>
      <c r="AA114">
        <v>0</v>
      </c>
      <c r="AB114">
        <v>0</v>
      </c>
      <c r="AC114">
        <v>0</v>
      </c>
      <c r="AD114">
        <v>0</v>
      </c>
      <c r="AE114">
        <v>0</v>
      </c>
      <c r="AF114">
        <v>0</v>
      </c>
      <c r="AG114">
        <v>0</v>
      </c>
      <c r="AH114">
        <v>0</v>
      </c>
      <c r="AJ114">
        <v>0</v>
      </c>
      <c r="AK114">
        <v>0</v>
      </c>
      <c r="AL114">
        <v>0</v>
      </c>
      <c r="AM114">
        <v>0</v>
      </c>
      <c r="AN114">
        <v>0</v>
      </c>
      <c r="AO114">
        <v>0</v>
      </c>
      <c r="AP114">
        <v>0</v>
      </c>
      <c r="AQ114">
        <v>0</v>
      </c>
      <c r="AR114">
        <v>0</v>
      </c>
      <c r="AS114">
        <v>0</v>
      </c>
      <c r="AT114">
        <v>0</v>
      </c>
    </row>
    <row r="115" spans="1:46" x14ac:dyDescent="0.35">
      <c r="A115" t="s">
        <v>326</v>
      </c>
      <c r="B115" t="s">
        <v>41</v>
      </c>
      <c r="C115">
        <v>230</v>
      </c>
      <c r="D115" t="s">
        <v>337</v>
      </c>
      <c r="E115" t="s">
        <v>338</v>
      </c>
      <c r="F115" t="s">
        <v>370</v>
      </c>
      <c r="G115">
        <v>0</v>
      </c>
      <c r="H115">
        <v>0</v>
      </c>
      <c r="I115">
        <v>0</v>
      </c>
      <c r="J115">
        <v>0</v>
      </c>
      <c r="L115">
        <v>0</v>
      </c>
      <c r="M115">
        <v>0</v>
      </c>
      <c r="N115">
        <v>0</v>
      </c>
      <c r="O115">
        <v>0</v>
      </c>
      <c r="P115">
        <v>0</v>
      </c>
      <c r="Q115">
        <v>0</v>
      </c>
      <c r="R115">
        <v>0</v>
      </c>
      <c r="S115">
        <v>0</v>
      </c>
      <c r="T115">
        <v>0</v>
      </c>
      <c r="U115">
        <v>0</v>
      </c>
      <c r="V115">
        <v>0</v>
      </c>
      <c r="X115">
        <v>0</v>
      </c>
      <c r="Y115">
        <v>0</v>
      </c>
      <c r="Z115">
        <v>0</v>
      </c>
      <c r="AA115">
        <v>0</v>
      </c>
      <c r="AB115">
        <v>0</v>
      </c>
      <c r="AC115">
        <v>0</v>
      </c>
      <c r="AD115">
        <v>0</v>
      </c>
      <c r="AE115">
        <v>0</v>
      </c>
      <c r="AF115">
        <v>0</v>
      </c>
      <c r="AG115">
        <v>0</v>
      </c>
      <c r="AH115">
        <v>0</v>
      </c>
      <c r="AJ115">
        <v>0</v>
      </c>
      <c r="AK115">
        <v>0</v>
      </c>
      <c r="AL115">
        <v>0</v>
      </c>
      <c r="AM115">
        <v>0</v>
      </c>
      <c r="AN115">
        <v>0</v>
      </c>
      <c r="AO115">
        <v>0</v>
      </c>
      <c r="AP115">
        <v>0</v>
      </c>
      <c r="AQ115">
        <v>0</v>
      </c>
      <c r="AR115">
        <v>0</v>
      </c>
      <c r="AS115">
        <v>0</v>
      </c>
      <c r="AT115">
        <v>0</v>
      </c>
    </row>
    <row r="116" spans="1:46" x14ac:dyDescent="0.35">
      <c r="A116" t="s">
        <v>326</v>
      </c>
      <c r="B116" t="s">
        <v>41</v>
      </c>
      <c r="C116">
        <v>161</v>
      </c>
      <c r="D116" t="s">
        <v>337</v>
      </c>
      <c r="E116" t="s">
        <v>338</v>
      </c>
      <c r="F116" t="s">
        <v>370</v>
      </c>
      <c r="G116">
        <v>0</v>
      </c>
      <c r="H116">
        <v>0</v>
      </c>
      <c r="I116">
        <v>0</v>
      </c>
      <c r="J116">
        <v>0</v>
      </c>
      <c r="L116">
        <v>0</v>
      </c>
      <c r="M116">
        <v>0</v>
      </c>
      <c r="N116">
        <v>0</v>
      </c>
      <c r="O116">
        <v>0</v>
      </c>
      <c r="P116">
        <v>0</v>
      </c>
      <c r="Q116">
        <v>0</v>
      </c>
      <c r="R116">
        <v>0</v>
      </c>
      <c r="S116">
        <v>0</v>
      </c>
      <c r="T116">
        <v>0</v>
      </c>
      <c r="U116">
        <v>0</v>
      </c>
      <c r="V116">
        <v>0</v>
      </c>
      <c r="X116">
        <v>0</v>
      </c>
      <c r="Y116">
        <v>0</v>
      </c>
      <c r="Z116">
        <v>0</v>
      </c>
      <c r="AA116">
        <v>0</v>
      </c>
      <c r="AB116">
        <v>0</v>
      </c>
      <c r="AC116">
        <v>0</v>
      </c>
      <c r="AD116">
        <v>0</v>
      </c>
      <c r="AE116">
        <v>0</v>
      </c>
      <c r="AF116">
        <v>0</v>
      </c>
      <c r="AG116">
        <v>0</v>
      </c>
      <c r="AH116">
        <v>0</v>
      </c>
      <c r="AJ116">
        <v>0</v>
      </c>
      <c r="AK116">
        <v>0</v>
      </c>
      <c r="AL116">
        <v>0</v>
      </c>
      <c r="AM116">
        <v>0</v>
      </c>
      <c r="AN116">
        <v>0</v>
      </c>
      <c r="AO116">
        <v>0</v>
      </c>
      <c r="AP116">
        <v>0</v>
      </c>
      <c r="AQ116">
        <v>0</v>
      </c>
      <c r="AR116">
        <v>0</v>
      </c>
      <c r="AS116">
        <v>0</v>
      </c>
      <c r="AT116">
        <v>0</v>
      </c>
    </row>
    <row r="117" spans="1:46" x14ac:dyDescent="0.35">
      <c r="A117" t="s">
        <v>326</v>
      </c>
      <c r="B117" t="s">
        <v>29</v>
      </c>
      <c r="C117">
        <v>500</v>
      </c>
      <c r="D117" t="s">
        <v>337</v>
      </c>
      <c r="E117" t="s">
        <v>338</v>
      </c>
      <c r="F117">
        <v>0</v>
      </c>
      <c r="G117">
        <v>0</v>
      </c>
      <c r="H117">
        <v>0</v>
      </c>
      <c r="I117">
        <v>0</v>
      </c>
      <c r="J117">
        <v>0</v>
      </c>
      <c r="L117">
        <v>1150</v>
      </c>
      <c r="M117">
        <v>0</v>
      </c>
      <c r="N117">
        <v>0</v>
      </c>
      <c r="O117">
        <v>0</v>
      </c>
      <c r="P117">
        <v>0</v>
      </c>
      <c r="Q117">
        <v>0</v>
      </c>
      <c r="R117">
        <v>1150</v>
      </c>
      <c r="S117">
        <v>0</v>
      </c>
      <c r="T117">
        <v>1150</v>
      </c>
      <c r="U117">
        <v>0</v>
      </c>
      <c r="V117">
        <v>0</v>
      </c>
      <c r="X117">
        <v>0</v>
      </c>
      <c r="Y117">
        <v>0</v>
      </c>
      <c r="Z117">
        <v>0</v>
      </c>
      <c r="AA117">
        <v>0</v>
      </c>
      <c r="AB117">
        <v>0</v>
      </c>
      <c r="AC117">
        <v>0</v>
      </c>
      <c r="AD117">
        <v>0</v>
      </c>
      <c r="AE117">
        <v>0</v>
      </c>
      <c r="AF117">
        <v>0</v>
      </c>
      <c r="AG117">
        <v>0</v>
      </c>
      <c r="AH117">
        <v>0</v>
      </c>
      <c r="AJ117">
        <v>0</v>
      </c>
      <c r="AK117">
        <v>0</v>
      </c>
      <c r="AL117">
        <v>0</v>
      </c>
      <c r="AM117">
        <v>0</v>
      </c>
      <c r="AN117">
        <v>0</v>
      </c>
      <c r="AO117">
        <v>0</v>
      </c>
      <c r="AP117">
        <v>0</v>
      </c>
      <c r="AQ117">
        <v>0</v>
      </c>
      <c r="AR117">
        <v>0</v>
      </c>
      <c r="AS117">
        <v>0</v>
      </c>
      <c r="AT117">
        <v>0</v>
      </c>
    </row>
    <row r="118" spans="1:46" x14ac:dyDescent="0.35">
      <c r="A118" t="s">
        <v>326</v>
      </c>
      <c r="B118" t="s">
        <v>29</v>
      </c>
      <c r="C118">
        <v>230</v>
      </c>
      <c r="D118" t="s">
        <v>337</v>
      </c>
      <c r="E118" t="s">
        <v>338</v>
      </c>
      <c r="F118">
        <v>0</v>
      </c>
      <c r="G118">
        <v>0</v>
      </c>
      <c r="H118">
        <v>0</v>
      </c>
      <c r="I118">
        <v>0</v>
      </c>
      <c r="J118">
        <v>0</v>
      </c>
      <c r="L118">
        <v>2462.13</v>
      </c>
      <c r="M118">
        <v>0</v>
      </c>
      <c r="N118">
        <v>0</v>
      </c>
      <c r="O118">
        <v>0</v>
      </c>
      <c r="P118">
        <v>0</v>
      </c>
      <c r="Q118">
        <v>0</v>
      </c>
      <c r="R118">
        <v>985</v>
      </c>
      <c r="S118">
        <v>0</v>
      </c>
      <c r="T118">
        <v>985</v>
      </c>
      <c r="U118">
        <v>0</v>
      </c>
      <c r="V118">
        <v>0</v>
      </c>
      <c r="X118">
        <v>675</v>
      </c>
      <c r="Y118">
        <v>0</v>
      </c>
      <c r="Z118">
        <v>0</v>
      </c>
      <c r="AA118">
        <v>0</v>
      </c>
      <c r="AB118">
        <v>0</v>
      </c>
      <c r="AC118">
        <v>0</v>
      </c>
      <c r="AD118">
        <v>200</v>
      </c>
      <c r="AE118">
        <v>0</v>
      </c>
      <c r="AF118">
        <v>200</v>
      </c>
      <c r="AG118">
        <v>0</v>
      </c>
      <c r="AH118">
        <v>0</v>
      </c>
      <c r="AJ118">
        <v>1587.13</v>
      </c>
      <c r="AK118">
        <v>0</v>
      </c>
      <c r="AL118">
        <v>0</v>
      </c>
      <c r="AM118">
        <v>0</v>
      </c>
      <c r="AN118">
        <v>0</v>
      </c>
      <c r="AO118">
        <v>0</v>
      </c>
      <c r="AP118">
        <v>710</v>
      </c>
      <c r="AQ118">
        <v>0</v>
      </c>
      <c r="AR118">
        <v>710</v>
      </c>
      <c r="AS118">
        <v>0</v>
      </c>
      <c r="AT118">
        <v>0</v>
      </c>
    </row>
    <row r="119" spans="1:46" x14ac:dyDescent="0.35">
      <c r="A119" t="s">
        <v>329</v>
      </c>
      <c r="B119" t="s">
        <v>189</v>
      </c>
      <c r="C119">
        <v>230</v>
      </c>
      <c r="D119" t="s">
        <v>330</v>
      </c>
      <c r="E119" t="s">
        <v>331</v>
      </c>
      <c r="F119">
        <v>0</v>
      </c>
      <c r="G119" t="s">
        <v>346</v>
      </c>
      <c r="H119">
        <v>0</v>
      </c>
      <c r="I119">
        <v>0</v>
      </c>
      <c r="J119">
        <v>0</v>
      </c>
      <c r="K119" s="1"/>
      <c r="L119">
        <v>150</v>
      </c>
      <c r="M119">
        <v>0</v>
      </c>
      <c r="N119">
        <v>0</v>
      </c>
      <c r="O119">
        <v>0</v>
      </c>
      <c r="P119">
        <v>0</v>
      </c>
      <c r="Q119">
        <v>0</v>
      </c>
      <c r="R119">
        <v>300</v>
      </c>
      <c r="S119">
        <v>300</v>
      </c>
      <c r="T119">
        <v>0</v>
      </c>
      <c r="U119">
        <v>0</v>
      </c>
      <c r="V119">
        <v>0</v>
      </c>
      <c r="W119" s="1"/>
      <c r="X119">
        <v>150</v>
      </c>
      <c r="Y119">
        <v>0</v>
      </c>
      <c r="Z119">
        <v>0</v>
      </c>
      <c r="AA119">
        <v>0</v>
      </c>
      <c r="AB119">
        <v>0</v>
      </c>
      <c r="AC119">
        <v>0</v>
      </c>
      <c r="AD119">
        <v>300</v>
      </c>
      <c r="AE119">
        <v>300</v>
      </c>
      <c r="AF119">
        <v>0</v>
      </c>
      <c r="AG119">
        <v>0</v>
      </c>
      <c r="AH119">
        <v>0</v>
      </c>
      <c r="AI119" s="1"/>
      <c r="AJ119">
        <v>150</v>
      </c>
      <c r="AK119">
        <v>0</v>
      </c>
      <c r="AL119">
        <v>0</v>
      </c>
      <c r="AM119">
        <v>0</v>
      </c>
      <c r="AN119">
        <v>0</v>
      </c>
      <c r="AO119">
        <v>0</v>
      </c>
      <c r="AP119">
        <v>300</v>
      </c>
      <c r="AQ119">
        <v>300</v>
      </c>
      <c r="AR119">
        <v>0</v>
      </c>
      <c r="AS119">
        <v>0</v>
      </c>
      <c r="AT119">
        <v>0</v>
      </c>
    </row>
    <row r="120" spans="1:46" x14ac:dyDescent="0.35">
      <c r="A120" t="s">
        <v>329</v>
      </c>
      <c r="B120" t="s">
        <v>189</v>
      </c>
      <c r="C120">
        <v>115</v>
      </c>
      <c r="D120" t="s">
        <v>330</v>
      </c>
      <c r="E120" t="s">
        <v>331</v>
      </c>
      <c r="F120">
        <v>0</v>
      </c>
      <c r="G120" t="s">
        <v>346</v>
      </c>
      <c r="H120">
        <v>0</v>
      </c>
      <c r="I120">
        <v>0</v>
      </c>
      <c r="J120">
        <v>0</v>
      </c>
      <c r="L120">
        <v>0</v>
      </c>
      <c r="M120">
        <v>0</v>
      </c>
      <c r="N120">
        <v>0</v>
      </c>
      <c r="O120">
        <v>0</v>
      </c>
      <c r="P120">
        <v>0</v>
      </c>
      <c r="Q120">
        <v>0</v>
      </c>
      <c r="R120">
        <v>0</v>
      </c>
      <c r="S120">
        <v>0</v>
      </c>
      <c r="T120">
        <v>0</v>
      </c>
      <c r="U120">
        <v>0</v>
      </c>
      <c r="V120">
        <v>0</v>
      </c>
      <c r="X120">
        <v>0</v>
      </c>
      <c r="Y120">
        <v>0</v>
      </c>
      <c r="Z120">
        <v>0</v>
      </c>
      <c r="AA120">
        <v>0</v>
      </c>
      <c r="AB120">
        <v>0</v>
      </c>
      <c r="AC120">
        <v>0</v>
      </c>
      <c r="AD120">
        <v>0</v>
      </c>
      <c r="AE120">
        <v>0</v>
      </c>
      <c r="AF120">
        <v>0</v>
      </c>
      <c r="AG120">
        <v>0</v>
      </c>
      <c r="AH120">
        <v>0</v>
      </c>
      <c r="AJ120">
        <v>0</v>
      </c>
      <c r="AK120">
        <v>0</v>
      </c>
      <c r="AL120">
        <v>0</v>
      </c>
      <c r="AM120">
        <v>0</v>
      </c>
      <c r="AN120">
        <v>0</v>
      </c>
      <c r="AO120">
        <v>0</v>
      </c>
      <c r="AP120">
        <v>0</v>
      </c>
      <c r="AQ120">
        <v>0</v>
      </c>
      <c r="AR120">
        <v>0</v>
      </c>
      <c r="AS120">
        <v>0</v>
      </c>
      <c r="AT120">
        <v>0</v>
      </c>
    </row>
    <row r="121" spans="1:46" x14ac:dyDescent="0.35">
      <c r="A121" t="s">
        <v>329</v>
      </c>
      <c r="B121" t="s">
        <v>189</v>
      </c>
      <c r="C121">
        <v>138</v>
      </c>
      <c r="D121" t="s">
        <v>330</v>
      </c>
      <c r="E121" t="s">
        <v>331</v>
      </c>
      <c r="F121">
        <v>0</v>
      </c>
      <c r="G121" t="s">
        <v>346</v>
      </c>
      <c r="H121">
        <v>0</v>
      </c>
      <c r="I121">
        <v>0</v>
      </c>
      <c r="J121">
        <v>0</v>
      </c>
      <c r="L121">
        <v>0</v>
      </c>
      <c r="M121">
        <v>0</v>
      </c>
      <c r="N121">
        <v>0</v>
      </c>
      <c r="O121">
        <v>0</v>
      </c>
      <c r="P121">
        <v>0</v>
      </c>
      <c r="Q121">
        <v>0</v>
      </c>
      <c r="R121">
        <v>0</v>
      </c>
      <c r="S121">
        <v>0</v>
      </c>
      <c r="T121">
        <v>0</v>
      </c>
      <c r="U121">
        <v>0</v>
      </c>
      <c r="V121">
        <v>0</v>
      </c>
      <c r="X121">
        <v>0</v>
      </c>
      <c r="Y121">
        <v>0</v>
      </c>
      <c r="Z121">
        <v>0</v>
      </c>
      <c r="AA121">
        <v>0</v>
      </c>
      <c r="AB121">
        <v>0</v>
      </c>
      <c r="AC121">
        <v>0</v>
      </c>
      <c r="AD121">
        <v>0</v>
      </c>
      <c r="AE121">
        <v>0</v>
      </c>
      <c r="AF121">
        <v>0</v>
      </c>
      <c r="AG121">
        <v>0</v>
      </c>
      <c r="AH121">
        <v>0</v>
      </c>
      <c r="AJ121">
        <v>0</v>
      </c>
      <c r="AK121">
        <v>0</v>
      </c>
      <c r="AL121">
        <v>0</v>
      </c>
      <c r="AM121">
        <v>0</v>
      </c>
      <c r="AN121">
        <v>0</v>
      </c>
      <c r="AO121">
        <v>0</v>
      </c>
      <c r="AP121">
        <v>0</v>
      </c>
      <c r="AQ121">
        <v>0</v>
      </c>
      <c r="AR121">
        <v>0</v>
      </c>
      <c r="AS121">
        <v>0</v>
      </c>
      <c r="AT121">
        <v>0</v>
      </c>
    </row>
    <row r="122" spans="1:46" x14ac:dyDescent="0.35">
      <c r="A122" t="s">
        <v>341</v>
      </c>
      <c r="B122" t="s">
        <v>219</v>
      </c>
      <c r="C122">
        <v>115</v>
      </c>
      <c r="D122" t="s">
        <v>342</v>
      </c>
      <c r="E122" t="s">
        <v>343</v>
      </c>
      <c r="F122">
        <v>0</v>
      </c>
      <c r="G122">
        <v>0</v>
      </c>
      <c r="H122">
        <v>0</v>
      </c>
      <c r="I122">
        <v>0</v>
      </c>
      <c r="J122">
        <v>0</v>
      </c>
      <c r="L122">
        <v>0</v>
      </c>
      <c r="M122">
        <v>0</v>
      </c>
      <c r="N122">
        <v>0</v>
      </c>
      <c r="O122">
        <v>0</v>
      </c>
      <c r="P122">
        <v>0</v>
      </c>
      <c r="Q122">
        <v>0</v>
      </c>
      <c r="R122">
        <v>0</v>
      </c>
      <c r="S122">
        <v>0</v>
      </c>
      <c r="T122">
        <v>0</v>
      </c>
      <c r="U122">
        <v>0</v>
      </c>
      <c r="V122">
        <v>0</v>
      </c>
      <c r="X122">
        <v>0</v>
      </c>
      <c r="Y122">
        <v>0</v>
      </c>
      <c r="Z122">
        <v>0</v>
      </c>
      <c r="AA122">
        <v>0</v>
      </c>
      <c r="AB122">
        <v>0</v>
      </c>
      <c r="AC122">
        <v>0</v>
      </c>
      <c r="AD122">
        <v>0</v>
      </c>
      <c r="AE122">
        <v>0</v>
      </c>
      <c r="AF122">
        <v>0</v>
      </c>
      <c r="AG122">
        <v>0</v>
      </c>
      <c r="AH122">
        <v>0</v>
      </c>
      <c r="AJ122">
        <v>0</v>
      </c>
      <c r="AK122">
        <v>0</v>
      </c>
      <c r="AL122">
        <v>0</v>
      </c>
      <c r="AM122">
        <v>0</v>
      </c>
      <c r="AN122">
        <v>0</v>
      </c>
      <c r="AO122">
        <v>0</v>
      </c>
      <c r="AP122">
        <v>0</v>
      </c>
      <c r="AQ122">
        <v>0</v>
      </c>
      <c r="AR122">
        <v>0</v>
      </c>
      <c r="AS122">
        <v>0</v>
      </c>
      <c r="AT122">
        <v>0</v>
      </c>
    </row>
    <row r="123" spans="1:46" x14ac:dyDescent="0.35">
      <c r="A123" t="s">
        <v>341</v>
      </c>
      <c r="B123" t="s">
        <v>162</v>
      </c>
      <c r="C123">
        <v>115</v>
      </c>
      <c r="D123" t="s">
        <v>342</v>
      </c>
      <c r="E123" t="s">
        <v>343</v>
      </c>
      <c r="F123">
        <v>0</v>
      </c>
      <c r="G123">
        <v>0</v>
      </c>
      <c r="H123">
        <v>0</v>
      </c>
      <c r="I123">
        <v>0</v>
      </c>
      <c r="J123">
        <v>0</v>
      </c>
      <c r="L123">
        <v>0</v>
      </c>
      <c r="M123">
        <v>0</v>
      </c>
      <c r="N123">
        <v>0</v>
      </c>
      <c r="O123">
        <v>0</v>
      </c>
      <c r="P123">
        <v>0</v>
      </c>
      <c r="Q123">
        <v>0</v>
      </c>
      <c r="R123">
        <v>0</v>
      </c>
      <c r="S123">
        <v>0</v>
      </c>
      <c r="T123">
        <v>0</v>
      </c>
      <c r="U123">
        <v>0</v>
      </c>
      <c r="V123">
        <v>0</v>
      </c>
      <c r="X123">
        <v>0</v>
      </c>
      <c r="Y123">
        <v>0</v>
      </c>
      <c r="Z123">
        <v>0</v>
      </c>
      <c r="AA123">
        <v>0</v>
      </c>
      <c r="AB123">
        <v>0</v>
      </c>
      <c r="AC123">
        <v>0</v>
      </c>
      <c r="AD123">
        <v>0</v>
      </c>
      <c r="AE123">
        <v>0</v>
      </c>
      <c r="AF123">
        <v>0</v>
      </c>
      <c r="AG123">
        <v>0</v>
      </c>
      <c r="AH123">
        <v>0</v>
      </c>
      <c r="AJ123">
        <v>0</v>
      </c>
      <c r="AK123">
        <v>0</v>
      </c>
      <c r="AL123">
        <v>0</v>
      </c>
      <c r="AM123">
        <v>0</v>
      </c>
      <c r="AN123">
        <v>0</v>
      </c>
      <c r="AO123">
        <v>0</v>
      </c>
      <c r="AP123">
        <v>0</v>
      </c>
      <c r="AQ123">
        <v>0</v>
      </c>
      <c r="AR123">
        <v>0</v>
      </c>
      <c r="AS123">
        <v>0</v>
      </c>
      <c r="AT123">
        <v>0</v>
      </c>
    </row>
    <row r="124" spans="1:46" x14ac:dyDescent="0.35">
      <c r="A124" t="s">
        <v>329</v>
      </c>
      <c r="B124" t="s">
        <v>156</v>
      </c>
      <c r="C124">
        <v>230</v>
      </c>
      <c r="D124" t="s">
        <v>330</v>
      </c>
      <c r="E124" t="s">
        <v>331</v>
      </c>
      <c r="F124">
        <v>0</v>
      </c>
      <c r="G124">
        <v>0</v>
      </c>
      <c r="H124">
        <v>0</v>
      </c>
      <c r="I124">
        <v>0</v>
      </c>
      <c r="J124">
        <v>0</v>
      </c>
      <c r="L124">
        <v>200</v>
      </c>
      <c r="M124">
        <v>0</v>
      </c>
      <c r="N124">
        <v>0</v>
      </c>
      <c r="O124">
        <v>0</v>
      </c>
      <c r="P124">
        <v>0</v>
      </c>
      <c r="Q124">
        <v>0</v>
      </c>
      <c r="R124">
        <v>0</v>
      </c>
      <c r="S124">
        <v>0</v>
      </c>
      <c r="T124">
        <v>0</v>
      </c>
      <c r="U124">
        <v>0</v>
      </c>
      <c r="V124">
        <v>0</v>
      </c>
      <c r="X124">
        <v>200</v>
      </c>
      <c r="Y124">
        <v>0</v>
      </c>
      <c r="Z124">
        <v>0</v>
      </c>
      <c r="AA124">
        <v>0</v>
      </c>
      <c r="AB124">
        <v>0</v>
      </c>
      <c r="AC124">
        <v>0</v>
      </c>
      <c r="AD124">
        <v>0</v>
      </c>
      <c r="AE124">
        <v>0</v>
      </c>
      <c r="AF124">
        <v>0</v>
      </c>
      <c r="AG124">
        <v>0</v>
      </c>
      <c r="AH124">
        <v>0</v>
      </c>
      <c r="AJ124">
        <v>200</v>
      </c>
      <c r="AK124">
        <v>0</v>
      </c>
      <c r="AL124">
        <v>0</v>
      </c>
      <c r="AM124">
        <v>0</v>
      </c>
      <c r="AN124">
        <v>0</v>
      </c>
      <c r="AO124">
        <v>0</v>
      </c>
      <c r="AP124">
        <v>0</v>
      </c>
      <c r="AQ124">
        <v>0</v>
      </c>
      <c r="AR124">
        <v>0</v>
      </c>
      <c r="AS124">
        <v>0</v>
      </c>
      <c r="AT124">
        <v>0</v>
      </c>
    </row>
    <row r="125" spans="1:46" x14ac:dyDescent="0.35">
      <c r="A125" t="s">
        <v>329</v>
      </c>
      <c r="B125" t="s">
        <v>156</v>
      </c>
      <c r="C125">
        <v>115</v>
      </c>
      <c r="D125" t="s">
        <v>330</v>
      </c>
      <c r="E125" t="s">
        <v>331</v>
      </c>
      <c r="F125">
        <v>0</v>
      </c>
      <c r="G125">
        <v>0</v>
      </c>
      <c r="H125">
        <v>0</v>
      </c>
      <c r="I125">
        <v>0</v>
      </c>
      <c r="J125">
        <v>0</v>
      </c>
      <c r="L125">
        <v>0</v>
      </c>
      <c r="M125">
        <v>0</v>
      </c>
      <c r="N125">
        <v>0</v>
      </c>
      <c r="O125">
        <v>0</v>
      </c>
      <c r="P125">
        <v>0</v>
      </c>
      <c r="Q125">
        <v>0</v>
      </c>
      <c r="R125">
        <v>0</v>
      </c>
      <c r="S125">
        <v>0</v>
      </c>
      <c r="T125">
        <v>0</v>
      </c>
      <c r="U125">
        <v>0</v>
      </c>
      <c r="V125">
        <v>0</v>
      </c>
      <c r="X125">
        <v>0</v>
      </c>
      <c r="Y125">
        <v>0</v>
      </c>
      <c r="Z125">
        <v>0</v>
      </c>
      <c r="AA125">
        <v>0</v>
      </c>
      <c r="AB125">
        <v>0</v>
      </c>
      <c r="AC125">
        <v>0</v>
      </c>
      <c r="AD125">
        <v>0</v>
      </c>
      <c r="AE125">
        <v>0</v>
      </c>
      <c r="AF125">
        <v>0</v>
      </c>
      <c r="AG125">
        <v>0</v>
      </c>
      <c r="AH125">
        <v>0</v>
      </c>
      <c r="AJ125">
        <v>0</v>
      </c>
      <c r="AK125">
        <v>0</v>
      </c>
      <c r="AL125">
        <v>0</v>
      </c>
      <c r="AM125">
        <v>0</v>
      </c>
      <c r="AN125">
        <v>0</v>
      </c>
      <c r="AO125">
        <v>0</v>
      </c>
      <c r="AP125">
        <v>0</v>
      </c>
      <c r="AQ125">
        <v>0</v>
      </c>
      <c r="AR125">
        <v>0</v>
      </c>
      <c r="AS125">
        <v>0</v>
      </c>
      <c r="AT125">
        <v>0</v>
      </c>
    </row>
    <row r="126" spans="1:46" x14ac:dyDescent="0.35">
      <c r="A126" t="s">
        <v>333</v>
      </c>
      <c r="B126" t="s">
        <v>280</v>
      </c>
      <c r="C126">
        <v>115</v>
      </c>
      <c r="D126" t="s">
        <v>334</v>
      </c>
      <c r="E126" t="s">
        <v>335</v>
      </c>
      <c r="F126">
        <v>0</v>
      </c>
      <c r="G126" t="s">
        <v>357</v>
      </c>
      <c r="H126">
        <v>0</v>
      </c>
      <c r="I126">
        <v>0</v>
      </c>
      <c r="J126">
        <v>0</v>
      </c>
      <c r="L126">
        <v>0</v>
      </c>
      <c r="M126">
        <v>0</v>
      </c>
      <c r="N126">
        <v>0</v>
      </c>
      <c r="O126">
        <v>0</v>
      </c>
      <c r="P126">
        <v>0</v>
      </c>
      <c r="Q126">
        <v>0</v>
      </c>
      <c r="R126">
        <v>0</v>
      </c>
      <c r="S126">
        <v>0</v>
      </c>
      <c r="T126">
        <v>0</v>
      </c>
      <c r="U126">
        <v>0</v>
      </c>
      <c r="V126">
        <v>0</v>
      </c>
      <c r="X126">
        <v>0</v>
      </c>
      <c r="Y126">
        <v>0</v>
      </c>
      <c r="Z126">
        <v>0</v>
      </c>
      <c r="AA126">
        <v>0</v>
      </c>
      <c r="AB126">
        <v>0</v>
      </c>
      <c r="AC126">
        <v>0</v>
      </c>
      <c r="AD126">
        <v>0</v>
      </c>
      <c r="AE126">
        <v>0</v>
      </c>
      <c r="AF126">
        <v>0</v>
      </c>
      <c r="AG126">
        <v>0</v>
      </c>
      <c r="AH126">
        <v>0</v>
      </c>
      <c r="AJ126">
        <v>0</v>
      </c>
      <c r="AK126">
        <v>0</v>
      </c>
      <c r="AL126">
        <v>0</v>
      </c>
      <c r="AM126">
        <v>0</v>
      </c>
      <c r="AN126">
        <v>0</v>
      </c>
      <c r="AO126">
        <v>0</v>
      </c>
      <c r="AP126">
        <v>0</v>
      </c>
      <c r="AQ126">
        <v>0</v>
      </c>
      <c r="AR126">
        <v>0</v>
      </c>
      <c r="AS126">
        <v>0</v>
      </c>
      <c r="AT126">
        <v>0</v>
      </c>
    </row>
    <row r="127" spans="1:46" x14ac:dyDescent="0.35">
      <c r="A127" t="s">
        <v>318</v>
      </c>
      <c r="B127" t="s">
        <v>59</v>
      </c>
      <c r="C127">
        <v>230</v>
      </c>
      <c r="D127" t="s">
        <v>319</v>
      </c>
      <c r="E127" t="s">
        <v>320</v>
      </c>
      <c r="F127">
        <v>0</v>
      </c>
      <c r="G127">
        <v>0</v>
      </c>
      <c r="H127">
        <v>0</v>
      </c>
      <c r="I127">
        <v>0</v>
      </c>
      <c r="J127">
        <v>0</v>
      </c>
      <c r="L127">
        <v>100</v>
      </c>
      <c r="M127">
        <v>0</v>
      </c>
      <c r="N127">
        <v>0</v>
      </c>
      <c r="O127">
        <v>0</v>
      </c>
      <c r="P127">
        <v>0</v>
      </c>
      <c r="Q127">
        <v>0</v>
      </c>
      <c r="R127">
        <v>0</v>
      </c>
      <c r="S127">
        <v>0</v>
      </c>
      <c r="T127">
        <v>0</v>
      </c>
      <c r="U127">
        <v>0</v>
      </c>
      <c r="V127">
        <v>0</v>
      </c>
      <c r="X127">
        <v>0</v>
      </c>
      <c r="Y127">
        <v>0</v>
      </c>
      <c r="Z127">
        <v>0</v>
      </c>
      <c r="AA127">
        <v>0</v>
      </c>
      <c r="AB127">
        <v>0</v>
      </c>
      <c r="AC127">
        <v>0</v>
      </c>
      <c r="AD127">
        <v>0</v>
      </c>
      <c r="AE127">
        <v>0</v>
      </c>
      <c r="AF127">
        <v>0</v>
      </c>
      <c r="AG127">
        <v>0</v>
      </c>
      <c r="AH127">
        <v>0</v>
      </c>
      <c r="AJ127">
        <v>0</v>
      </c>
      <c r="AK127">
        <v>0</v>
      </c>
      <c r="AL127">
        <v>0</v>
      </c>
      <c r="AM127">
        <v>0</v>
      </c>
      <c r="AN127">
        <v>0</v>
      </c>
      <c r="AO127">
        <v>0</v>
      </c>
      <c r="AP127">
        <v>0</v>
      </c>
      <c r="AQ127">
        <v>0</v>
      </c>
      <c r="AR127">
        <v>0</v>
      </c>
      <c r="AS127">
        <v>0</v>
      </c>
      <c r="AT127">
        <v>0</v>
      </c>
    </row>
    <row r="128" spans="1:46" x14ac:dyDescent="0.35">
      <c r="A128" t="s">
        <v>321</v>
      </c>
      <c r="B128" t="s">
        <v>200</v>
      </c>
      <c r="C128">
        <v>230</v>
      </c>
      <c r="D128" t="s">
        <v>316</v>
      </c>
      <c r="E128" t="s">
        <v>317</v>
      </c>
      <c r="F128">
        <v>0</v>
      </c>
      <c r="G128">
        <v>0</v>
      </c>
      <c r="H128">
        <v>0</v>
      </c>
      <c r="I128">
        <v>0</v>
      </c>
      <c r="J128">
        <v>0</v>
      </c>
      <c r="L128">
        <v>200</v>
      </c>
      <c r="M128">
        <v>0</v>
      </c>
      <c r="N128">
        <v>0</v>
      </c>
      <c r="O128">
        <v>0</v>
      </c>
      <c r="P128">
        <v>0</v>
      </c>
      <c r="Q128">
        <v>0</v>
      </c>
      <c r="R128">
        <v>0</v>
      </c>
      <c r="S128">
        <v>0</v>
      </c>
      <c r="T128">
        <v>0</v>
      </c>
      <c r="U128">
        <v>0</v>
      </c>
      <c r="V128">
        <v>0</v>
      </c>
      <c r="X128">
        <v>0</v>
      </c>
      <c r="Y128">
        <v>0</v>
      </c>
      <c r="Z128">
        <v>0</v>
      </c>
      <c r="AA128">
        <v>0</v>
      </c>
      <c r="AB128">
        <v>0</v>
      </c>
      <c r="AC128">
        <v>0</v>
      </c>
      <c r="AD128">
        <v>0</v>
      </c>
      <c r="AE128">
        <v>0</v>
      </c>
      <c r="AF128">
        <v>0</v>
      </c>
      <c r="AG128">
        <v>0</v>
      </c>
      <c r="AH128">
        <v>0</v>
      </c>
      <c r="AJ128">
        <v>0</v>
      </c>
      <c r="AK128">
        <v>0</v>
      </c>
      <c r="AL128">
        <v>0</v>
      </c>
      <c r="AM128">
        <v>0</v>
      </c>
      <c r="AN128">
        <v>0</v>
      </c>
      <c r="AO128">
        <v>0</v>
      </c>
      <c r="AP128">
        <v>0</v>
      </c>
      <c r="AQ128">
        <v>0</v>
      </c>
      <c r="AR128">
        <v>0</v>
      </c>
      <c r="AS128">
        <v>0</v>
      </c>
      <c r="AT128">
        <v>0</v>
      </c>
    </row>
    <row r="129" spans="1:46" x14ac:dyDescent="0.35">
      <c r="A129" t="s">
        <v>326</v>
      </c>
      <c r="B129" t="s">
        <v>35</v>
      </c>
      <c r="C129">
        <v>115</v>
      </c>
      <c r="D129" t="s">
        <v>327</v>
      </c>
      <c r="E129" t="s">
        <v>328</v>
      </c>
      <c r="F129">
        <v>0</v>
      </c>
      <c r="G129">
        <v>0</v>
      </c>
      <c r="H129">
        <v>0</v>
      </c>
      <c r="I129">
        <v>0</v>
      </c>
      <c r="J129">
        <v>0</v>
      </c>
      <c r="L129">
        <v>0</v>
      </c>
      <c r="M129">
        <v>0</v>
      </c>
      <c r="N129">
        <v>0</v>
      </c>
      <c r="O129">
        <v>0</v>
      </c>
      <c r="P129">
        <v>0</v>
      </c>
      <c r="Q129">
        <v>0</v>
      </c>
      <c r="R129">
        <v>0</v>
      </c>
      <c r="S129">
        <v>0</v>
      </c>
      <c r="T129">
        <v>0</v>
      </c>
      <c r="U129">
        <v>0</v>
      </c>
      <c r="V129">
        <v>0</v>
      </c>
      <c r="X129">
        <v>0</v>
      </c>
      <c r="Y129">
        <v>0</v>
      </c>
      <c r="Z129">
        <v>0</v>
      </c>
      <c r="AA129">
        <v>0</v>
      </c>
      <c r="AB129">
        <v>0</v>
      </c>
      <c r="AC129">
        <v>0</v>
      </c>
      <c r="AD129">
        <v>0</v>
      </c>
      <c r="AE129">
        <v>0</v>
      </c>
      <c r="AF129">
        <v>0</v>
      </c>
      <c r="AG129">
        <v>0</v>
      </c>
      <c r="AH129">
        <v>0</v>
      </c>
      <c r="AJ129">
        <v>0</v>
      </c>
      <c r="AK129">
        <v>0</v>
      </c>
      <c r="AL129">
        <v>0</v>
      </c>
      <c r="AM129">
        <v>0</v>
      </c>
      <c r="AN129">
        <v>0</v>
      </c>
      <c r="AO129">
        <v>0</v>
      </c>
      <c r="AP129">
        <v>0</v>
      </c>
      <c r="AQ129">
        <v>0</v>
      </c>
      <c r="AR129">
        <v>0</v>
      </c>
      <c r="AS129">
        <v>0</v>
      </c>
      <c r="AT129">
        <v>0</v>
      </c>
    </row>
    <row r="130" spans="1:46" x14ac:dyDescent="0.35">
      <c r="A130" t="s">
        <v>333</v>
      </c>
      <c r="B130" t="s">
        <v>228</v>
      </c>
      <c r="C130">
        <v>230</v>
      </c>
      <c r="D130" t="s">
        <v>334</v>
      </c>
      <c r="E130" t="s">
        <v>335</v>
      </c>
      <c r="F130">
        <v>0</v>
      </c>
      <c r="G130" t="s">
        <v>336</v>
      </c>
      <c r="H130">
        <v>0</v>
      </c>
      <c r="I130">
        <v>0</v>
      </c>
      <c r="J130">
        <v>0</v>
      </c>
      <c r="L130">
        <v>27</v>
      </c>
      <c r="M130">
        <v>95.7</v>
      </c>
      <c r="N130">
        <v>90.7</v>
      </c>
      <c r="O130">
        <v>5</v>
      </c>
      <c r="P130">
        <v>0</v>
      </c>
      <c r="Q130">
        <v>0</v>
      </c>
      <c r="R130">
        <v>0</v>
      </c>
      <c r="S130">
        <v>0</v>
      </c>
      <c r="T130">
        <v>0</v>
      </c>
      <c r="U130">
        <v>0</v>
      </c>
      <c r="V130">
        <v>0</v>
      </c>
      <c r="X130">
        <v>0</v>
      </c>
      <c r="Y130">
        <v>95.7</v>
      </c>
      <c r="Z130">
        <v>90.7</v>
      </c>
      <c r="AA130">
        <v>5</v>
      </c>
      <c r="AB130">
        <v>0</v>
      </c>
      <c r="AC130">
        <v>0</v>
      </c>
      <c r="AD130">
        <v>0</v>
      </c>
      <c r="AE130">
        <v>0</v>
      </c>
      <c r="AF130">
        <v>0</v>
      </c>
      <c r="AG130">
        <v>0</v>
      </c>
      <c r="AH130">
        <v>0</v>
      </c>
      <c r="AJ130">
        <v>0</v>
      </c>
      <c r="AK130">
        <v>95.7</v>
      </c>
      <c r="AL130">
        <v>90.7</v>
      </c>
      <c r="AM130">
        <v>5</v>
      </c>
      <c r="AN130">
        <v>0</v>
      </c>
      <c r="AO130">
        <v>0</v>
      </c>
      <c r="AP130">
        <v>0</v>
      </c>
      <c r="AQ130">
        <v>0</v>
      </c>
      <c r="AR130">
        <v>0</v>
      </c>
      <c r="AS130">
        <v>0</v>
      </c>
      <c r="AT130">
        <v>0</v>
      </c>
    </row>
    <row r="131" spans="1:46" x14ac:dyDescent="0.35">
      <c r="A131" t="s">
        <v>315</v>
      </c>
      <c r="B131" t="s">
        <v>72</v>
      </c>
      <c r="C131">
        <v>115</v>
      </c>
      <c r="D131" t="s">
        <v>316</v>
      </c>
      <c r="E131" t="s">
        <v>317</v>
      </c>
      <c r="F131">
        <v>0</v>
      </c>
      <c r="G131">
        <v>0</v>
      </c>
      <c r="H131">
        <v>0</v>
      </c>
      <c r="I131">
        <v>0</v>
      </c>
      <c r="J131">
        <v>0</v>
      </c>
      <c r="L131">
        <v>150</v>
      </c>
      <c r="M131">
        <v>0</v>
      </c>
      <c r="N131">
        <v>0</v>
      </c>
      <c r="O131">
        <v>0</v>
      </c>
      <c r="P131">
        <v>0</v>
      </c>
      <c r="Q131">
        <v>0</v>
      </c>
      <c r="R131">
        <v>150</v>
      </c>
      <c r="S131">
        <v>0</v>
      </c>
      <c r="T131">
        <v>150</v>
      </c>
      <c r="U131">
        <v>0</v>
      </c>
      <c r="V131">
        <v>0</v>
      </c>
      <c r="X131">
        <v>0</v>
      </c>
      <c r="Y131">
        <v>0</v>
      </c>
      <c r="Z131">
        <v>0</v>
      </c>
      <c r="AA131">
        <v>0</v>
      </c>
      <c r="AB131">
        <v>0</v>
      </c>
      <c r="AC131">
        <v>0</v>
      </c>
      <c r="AD131">
        <v>0</v>
      </c>
      <c r="AE131">
        <v>0</v>
      </c>
      <c r="AF131">
        <v>0</v>
      </c>
      <c r="AG131">
        <v>0</v>
      </c>
      <c r="AH131">
        <v>0</v>
      </c>
      <c r="AJ131">
        <v>0</v>
      </c>
      <c r="AK131">
        <v>0</v>
      </c>
      <c r="AL131">
        <v>0</v>
      </c>
      <c r="AM131">
        <v>0</v>
      </c>
      <c r="AN131">
        <v>0</v>
      </c>
      <c r="AO131">
        <v>0</v>
      </c>
      <c r="AP131">
        <v>0</v>
      </c>
      <c r="AQ131">
        <v>0</v>
      </c>
      <c r="AR131">
        <v>0</v>
      </c>
      <c r="AS131">
        <v>0</v>
      </c>
      <c r="AT131">
        <v>0</v>
      </c>
    </row>
    <row r="132" spans="1:46" x14ac:dyDescent="0.35">
      <c r="A132" t="s">
        <v>315</v>
      </c>
      <c r="B132" t="s">
        <v>151</v>
      </c>
      <c r="C132">
        <v>115</v>
      </c>
      <c r="D132" t="s">
        <v>316</v>
      </c>
      <c r="E132" t="s">
        <v>317</v>
      </c>
      <c r="F132">
        <v>0</v>
      </c>
      <c r="G132">
        <v>0</v>
      </c>
      <c r="H132">
        <v>0</v>
      </c>
      <c r="I132">
        <v>0</v>
      </c>
      <c r="J132">
        <v>0</v>
      </c>
      <c r="L132">
        <v>0</v>
      </c>
      <c r="M132">
        <v>0</v>
      </c>
      <c r="N132">
        <v>0</v>
      </c>
      <c r="O132">
        <v>0</v>
      </c>
      <c r="P132">
        <v>0</v>
      </c>
      <c r="Q132">
        <v>0</v>
      </c>
      <c r="R132">
        <v>0</v>
      </c>
      <c r="S132">
        <v>0</v>
      </c>
      <c r="T132">
        <v>0</v>
      </c>
      <c r="U132">
        <v>0</v>
      </c>
      <c r="V132">
        <v>0</v>
      </c>
      <c r="X132">
        <v>0</v>
      </c>
      <c r="Y132">
        <v>0</v>
      </c>
      <c r="Z132">
        <v>0</v>
      </c>
      <c r="AA132">
        <v>0</v>
      </c>
      <c r="AB132">
        <v>0</v>
      </c>
      <c r="AC132">
        <v>0</v>
      </c>
      <c r="AD132">
        <v>0</v>
      </c>
      <c r="AE132">
        <v>0</v>
      </c>
      <c r="AF132">
        <v>0</v>
      </c>
      <c r="AG132">
        <v>0</v>
      </c>
      <c r="AH132">
        <v>0</v>
      </c>
      <c r="AJ132">
        <v>0</v>
      </c>
      <c r="AK132">
        <v>0</v>
      </c>
      <c r="AL132">
        <v>0</v>
      </c>
      <c r="AM132">
        <v>0</v>
      </c>
      <c r="AN132">
        <v>0</v>
      </c>
      <c r="AO132">
        <v>0</v>
      </c>
      <c r="AP132">
        <v>0</v>
      </c>
      <c r="AQ132">
        <v>0</v>
      </c>
      <c r="AR132">
        <v>0</v>
      </c>
      <c r="AS132">
        <v>0</v>
      </c>
      <c r="AT132">
        <v>0</v>
      </c>
    </row>
    <row r="133" spans="1:46" x14ac:dyDescent="0.35">
      <c r="A133" t="s">
        <v>315</v>
      </c>
      <c r="B133" t="s">
        <v>143</v>
      </c>
      <c r="C133">
        <v>115</v>
      </c>
      <c r="D133" t="s">
        <v>316</v>
      </c>
      <c r="E133" t="s">
        <v>317</v>
      </c>
      <c r="F133">
        <v>0</v>
      </c>
      <c r="G133">
        <v>0</v>
      </c>
      <c r="H133">
        <v>0</v>
      </c>
      <c r="I133">
        <v>0</v>
      </c>
      <c r="J133">
        <v>0</v>
      </c>
      <c r="L133">
        <v>460</v>
      </c>
      <c r="M133">
        <v>0</v>
      </c>
      <c r="N133">
        <v>0</v>
      </c>
      <c r="O133">
        <v>0</v>
      </c>
      <c r="P133">
        <v>0</v>
      </c>
      <c r="Q133">
        <v>0</v>
      </c>
      <c r="R133">
        <v>0</v>
      </c>
      <c r="S133">
        <v>0</v>
      </c>
      <c r="T133">
        <v>0</v>
      </c>
      <c r="U133">
        <v>0</v>
      </c>
      <c r="V133">
        <v>0</v>
      </c>
      <c r="X133">
        <v>0</v>
      </c>
      <c r="Y133">
        <v>0</v>
      </c>
      <c r="Z133">
        <v>0</v>
      </c>
      <c r="AA133">
        <v>0</v>
      </c>
      <c r="AB133">
        <v>0</v>
      </c>
      <c r="AC133">
        <v>0</v>
      </c>
      <c r="AD133">
        <v>0</v>
      </c>
      <c r="AE133">
        <v>0</v>
      </c>
      <c r="AF133">
        <v>0</v>
      </c>
      <c r="AG133">
        <v>0</v>
      </c>
      <c r="AH133">
        <v>0</v>
      </c>
      <c r="AJ133">
        <v>0</v>
      </c>
      <c r="AK133">
        <v>0</v>
      </c>
      <c r="AL133">
        <v>0</v>
      </c>
      <c r="AM133">
        <v>0</v>
      </c>
      <c r="AN133">
        <v>0</v>
      </c>
      <c r="AO133">
        <v>0</v>
      </c>
      <c r="AP133">
        <v>0</v>
      </c>
      <c r="AQ133">
        <v>0</v>
      </c>
      <c r="AR133">
        <v>0</v>
      </c>
      <c r="AS133">
        <v>0</v>
      </c>
      <c r="AT133">
        <v>0</v>
      </c>
    </row>
    <row r="134" spans="1:46" x14ac:dyDescent="0.35">
      <c r="A134" t="s">
        <v>321</v>
      </c>
      <c r="B134" t="s">
        <v>187</v>
      </c>
      <c r="C134">
        <v>115</v>
      </c>
      <c r="D134" t="s">
        <v>316</v>
      </c>
      <c r="E134" t="s">
        <v>317</v>
      </c>
      <c r="F134">
        <v>0</v>
      </c>
      <c r="G134">
        <v>0</v>
      </c>
      <c r="H134">
        <v>0</v>
      </c>
      <c r="I134">
        <v>0</v>
      </c>
      <c r="J134">
        <v>0</v>
      </c>
      <c r="L134">
        <v>0</v>
      </c>
      <c r="M134">
        <v>0</v>
      </c>
      <c r="N134">
        <v>0</v>
      </c>
      <c r="O134">
        <v>0</v>
      </c>
      <c r="P134">
        <v>0</v>
      </c>
      <c r="Q134">
        <v>0</v>
      </c>
      <c r="R134">
        <v>0</v>
      </c>
      <c r="S134">
        <v>0</v>
      </c>
      <c r="T134">
        <v>0</v>
      </c>
      <c r="U134">
        <v>0</v>
      </c>
      <c r="V134">
        <v>0</v>
      </c>
      <c r="X134">
        <v>0</v>
      </c>
      <c r="Y134">
        <v>0</v>
      </c>
      <c r="Z134">
        <v>0</v>
      </c>
      <c r="AA134">
        <v>0</v>
      </c>
      <c r="AB134">
        <v>0</v>
      </c>
      <c r="AC134">
        <v>0</v>
      </c>
      <c r="AD134">
        <v>0</v>
      </c>
      <c r="AE134">
        <v>0</v>
      </c>
      <c r="AF134">
        <v>0</v>
      </c>
      <c r="AG134">
        <v>0</v>
      </c>
      <c r="AH134">
        <v>0</v>
      </c>
      <c r="AJ134">
        <v>0</v>
      </c>
      <c r="AK134">
        <v>0</v>
      </c>
      <c r="AL134">
        <v>0</v>
      </c>
      <c r="AM134">
        <v>0</v>
      </c>
      <c r="AN134">
        <v>0</v>
      </c>
      <c r="AO134">
        <v>0</v>
      </c>
      <c r="AP134">
        <v>0</v>
      </c>
      <c r="AQ134">
        <v>0</v>
      </c>
      <c r="AR134">
        <v>0</v>
      </c>
      <c r="AS134">
        <v>0</v>
      </c>
      <c r="AT134">
        <v>0</v>
      </c>
    </row>
    <row r="135" spans="1:46" x14ac:dyDescent="0.35">
      <c r="A135" t="s">
        <v>341</v>
      </c>
      <c r="B135" t="s">
        <v>120</v>
      </c>
      <c r="C135">
        <v>230</v>
      </c>
      <c r="D135" t="s">
        <v>342</v>
      </c>
      <c r="E135" t="s">
        <v>343</v>
      </c>
      <c r="F135">
        <v>0</v>
      </c>
      <c r="G135">
        <v>0</v>
      </c>
      <c r="H135">
        <v>0</v>
      </c>
      <c r="I135">
        <v>0</v>
      </c>
      <c r="J135">
        <v>0</v>
      </c>
      <c r="L135">
        <v>1211.85142</v>
      </c>
      <c r="M135">
        <v>0</v>
      </c>
      <c r="N135">
        <v>0</v>
      </c>
      <c r="O135">
        <v>0</v>
      </c>
      <c r="P135">
        <v>0</v>
      </c>
      <c r="Q135">
        <v>0</v>
      </c>
      <c r="R135">
        <v>1369.02566</v>
      </c>
      <c r="S135">
        <v>619.02566000000002</v>
      </c>
      <c r="T135">
        <v>750</v>
      </c>
      <c r="U135">
        <v>0</v>
      </c>
      <c r="V135">
        <v>0</v>
      </c>
      <c r="X135">
        <v>534</v>
      </c>
      <c r="Y135">
        <v>0</v>
      </c>
      <c r="Z135">
        <v>0</v>
      </c>
      <c r="AA135">
        <v>0</v>
      </c>
      <c r="AB135">
        <v>0</v>
      </c>
      <c r="AC135">
        <v>0</v>
      </c>
      <c r="AD135">
        <v>682</v>
      </c>
      <c r="AE135">
        <v>482</v>
      </c>
      <c r="AF135">
        <v>200</v>
      </c>
      <c r="AG135">
        <v>0</v>
      </c>
      <c r="AH135">
        <v>0</v>
      </c>
      <c r="AJ135">
        <v>1011.85142</v>
      </c>
      <c r="AK135">
        <v>0</v>
      </c>
      <c r="AL135">
        <v>0</v>
      </c>
      <c r="AM135">
        <v>0</v>
      </c>
      <c r="AN135">
        <v>0</v>
      </c>
      <c r="AO135">
        <v>0</v>
      </c>
      <c r="AP135">
        <v>1169.02566</v>
      </c>
      <c r="AQ135">
        <v>619.02566000000002</v>
      </c>
      <c r="AR135">
        <v>550</v>
      </c>
      <c r="AS135">
        <v>0</v>
      </c>
      <c r="AT135">
        <v>0</v>
      </c>
    </row>
    <row r="136" spans="1:46" x14ac:dyDescent="0.35">
      <c r="A136" t="s">
        <v>341</v>
      </c>
      <c r="B136" t="s">
        <v>120</v>
      </c>
      <c r="C136">
        <v>115</v>
      </c>
      <c r="D136" t="s">
        <v>342</v>
      </c>
      <c r="E136" t="s">
        <v>343</v>
      </c>
      <c r="F136">
        <v>0</v>
      </c>
      <c r="G136">
        <v>0</v>
      </c>
      <c r="H136">
        <v>0</v>
      </c>
      <c r="I136">
        <v>0</v>
      </c>
      <c r="J136">
        <v>0</v>
      </c>
      <c r="L136">
        <v>0</v>
      </c>
      <c r="M136">
        <v>0</v>
      </c>
      <c r="N136">
        <v>0</v>
      </c>
      <c r="O136">
        <v>0</v>
      </c>
      <c r="P136">
        <v>0</v>
      </c>
      <c r="Q136">
        <v>0</v>
      </c>
      <c r="R136">
        <v>0</v>
      </c>
      <c r="S136">
        <v>0</v>
      </c>
      <c r="T136">
        <v>0</v>
      </c>
      <c r="U136">
        <v>0</v>
      </c>
      <c r="V136">
        <v>0</v>
      </c>
      <c r="X136">
        <v>0</v>
      </c>
      <c r="Y136">
        <v>0</v>
      </c>
      <c r="Z136">
        <v>0</v>
      </c>
      <c r="AA136">
        <v>0</v>
      </c>
      <c r="AB136">
        <v>0</v>
      </c>
      <c r="AC136">
        <v>0</v>
      </c>
      <c r="AD136">
        <v>0</v>
      </c>
      <c r="AE136">
        <v>0</v>
      </c>
      <c r="AF136">
        <v>0</v>
      </c>
      <c r="AG136">
        <v>0</v>
      </c>
      <c r="AH136">
        <v>0</v>
      </c>
      <c r="AJ136">
        <v>0</v>
      </c>
      <c r="AK136">
        <v>0</v>
      </c>
      <c r="AL136">
        <v>0</v>
      </c>
      <c r="AM136">
        <v>0</v>
      </c>
      <c r="AN136">
        <v>0</v>
      </c>
      <c r="AO136">
        <v>0</v>
      </c>
      <c r="AP136">
        <v>0</v>
      </c>
      <c r="AQ136">
        <v>0</v>
      </c>
      <c r="AR136">
        <v>0</v>
      </c>
      <c r="AS136">
        <v>0</v>
      </c>
      <c r="AT136">
        <v>0</v>
      </c>
    </row>
    <row r="137" spans="1:46" x14ac:dyDescent="0.35">
      <c r="A137" t="s">
        <v>318</v>
      </c>
      <c r="B137" t="s">
        <v>84</v>
      </c>
      <c r="C137">
        <v>230</v>
      </c>
      <c r="D137" t="s">
        <v>319</v>
      </c>
      <c r="E137" t="s">
        <v>320</v>
      </c>
      <c r="F137">
        <v>0</v>
      </c>
      <c r="G137">
        <v>0</v>
      </c>
      <c r="H137">
        <v>0</v>
      </c>
      <c r="I137">
        <v>0</v>
      </c>
      <c r="J137">
        <v>0</v>
      </c>
      <c r="L137">
        <v>900</v>
      </c>
      <c r="M137">
        <v>0</v>
      </c>
      <c r="N137">
        <v>0</v>
      </c>
      <c r="O137">
        <v>0</v>
      </c>
      <c r="P137">
        <v>0</v>
      </c>
      <c r="Q137">
        <v>0</v>
      </c>
      <c r="R137">
        <v>0</v>
      </c>
      <c r="S137">
        <v>0</v>
      </c>
      <c r="T137">
        <v>0</v>
      </c>
      <c r="U137">
        <v>0</v>
      </c>
      <c r="V137">
        <v>0</v>
      </c>
      <c r="X137">
        <v>0</v>
      </c>
      <c r="Y137">
        <v>0</v>
      </c>
      <c r="Z137">
        <v>0</v>
      </c>
      <c r="AA137">
        <v>0</v>
      </c>
      <c r="AB137">
        <v>0</v>
      </c>
      <c r="AC137">
        <v>0</v>
      </c>
      <c r="AD137">
        <v>0</v>
      </c>
      <c r="AE137">
        <v>0</v>
      </c>
      <c r="AF137">
        <v>0</v>
      </c>
      <c r="AG137">
        <v>0</v>
      </c>
      <c r="AH137">
        <v>0</v>
      </c>
      <c r="AJ137">
        <v>0</v>
      </c>
      <c r="AK137">
        <v>0</v>
      </c>
      <c r="AL137">
        <v>0</v>
      </c>
      <c r="AM137">
        <v>0</v>
      </c>
      <c r="AN137">
        <v>0</v>
      </c>
      <c r="AO137">
        <v>0</v>
      </c>
      <c r="AP137">
        <v>0</v>
      </c>
      <c r="AQ137">
        <v>0</v>
      </c>
      <c r="AR137">
        <v>0</v>
      </c>
      <c r="AS137">
        <v>0</v>
      </c>
      <c r="AT137">
        <v>0</v>
      </c>
    </row>
    <row r="138" spans="1:46" x14ac:dyDescent="0.35">
      <c r="A138" t="s">
        <v>318</v>
      </c>
      <c r="B138" t="s">
        <v>73</v>
      </c>
      <c r="C138">
        <v>230</v>
      </c>
      <c r="D138" t="s">
        <v>319</v>
      </c>
      <c r="E138" t="s">
        <v>320</v>
      </c>
      <c r="F138">
        <v>0</v>
      </c>
      <c r="G138">
        <v>0</v>
      </c>
      <c r="H138">
        <v>0</v>
      </c>
      <c r="I138">
        <v>0</v>
      </c>
      <c r="J138">
        <v>0</v>
      </c>
      <c r="L138">
        <v>0</v>
      </c>
      <c r="M138">
        <v>0</v>
      </c>
      <c r="N138">
        <v>0</v>
      </c>
      <c r="O138">
        <v>0</v>
      </c>
      <c r="P138">
        <v>0</v>
      </c>
      <c r="Q138">
        <v>0</v>
      </c>
      <c r="R138">
        <v>0</v>
      </c>
      <c r="S138">
        <v>0</v>
      </c>
      <c r="T138">
        <v>0</v>
      </c>
      <c r="U138">
        <v>0</v>
      </c>
      <c r="V138">
        <v>0</v>
      </c>
      <c r="X138">
        <v>0</v>
      </c>
      <c r="Y138">
        <v>0</v>
      </c>
      <c r="Z138">
        <v>0</v>
      </c>
      <c r="AA138">
        <v>0</v>
      </c>
      <c r="AB138">
        <v>0</v>
      </c>
      <c r="AC138">
        <v>0</v>
      </c>
      <c r="AD138">
        <v>0</v>
      </c>
      <c r="AE138">
        <v>0</v>
      </c>
      <c r="AF138">
        <v>0</v>
      </c>
      <c r="AG138">
        <v>0</v>
      </c>
      <c r="AH138">
        <v>0</v>
      </c>
      <c r="AJ138">
        <v>0</v>
      </c>
      <c r="AK138">
        <v>0</v>
      </c>
      <c r="AL138">
        <v>0</v>
      </c>
      <c r="AM138">
        <v>0</v>
      </c>
      <c r="AN138">
        <v>0</v>
      </c>
      <c r="AO138">
        <v>0</v>
      </c>
      <c r="AP138">
        <v>0</v>
      </c>
      <c r="AQ138">
        <v>0</v>
      </c>
      <c r="AR138">
        <v>0</v>
      </c>
      <c r="AS138">
        <v>0</v>
      </c>
      <c r="AT138">
        <v>0</v>
      </c>
    </row>
    <row r="139" spans="1:46" x14ac:dyDescent="0.35">
      <c r="A139" t="s">
        <v>318</v>
      </c>
      <c r="B139" t="s">
        <v>82</v>
      </c>
      <c r="C139">
        <v>230</v>
      </c>
      <c r="D139" t="s">
        <v>319</v>
      </c>
      <c r="E139" t="s">
        <v>320</v>
      </c>
      <c r="F139">
        <v>0</v>
      </c>
      <c r="G139">
        <v>0</v>
      </c>
      <c r="H139">
        <v>0</v>
      </c>
      <c r="I139">
        <v>0</v>
      </c>
      <c r="J139">
        <v>0</v>
      </c>
      <c r="L139">
        <v>1050</v>
      </c>
      <c r="M139">
        <v>0</v>
      </c>
      <c r="N139">
        <v>0</v>
      </c>
      <c r="O139">
        <v>0</v>
      </c>
      <c r="P139">
        <v>0</v>
      </c>
      <c r="Q139">
        <v>0</v>
      </c>
      <c r="R139">
        <v>300</v>
      </c>
      <c r="S139">
        <v>0</v>
      </c>
      <c r="T139">
        <v>300</v>
      </c>
      <c r="U139">
        <v>0</v>
      </c>
      <c r="V139">
        <v>0</v>
      </c>
      <c r="X139">
        <v>250</v>
      </c>
      <c r="Y139">
        <v>0</v>
      </c>
      <c r="Z139">
        <v>0</v>
      </c>
      <c r="AA139">
        <v>0</v>
      </c>
      <c r="AB139">
        <v>0</v>
      </c>
      <c r="AC139">
        <v>0</v>
      </c>
      <c r="AD139">
        <v>0</v>
      </c>
      <c r="AE139">
        <v>0</v>
      </c>
      <c r="AF139">
        <v>0</v>
      </c>
      <c r="AG139">
        <v>0</v>
      </c>
      <c r="AH139">
        <v>0</v>
      </c>
      <c r="AJ139">
        <v>500</v>
      </c>
      <c r="AK139">
        <v>0</v>
      </c>
      <c r="AL139">
        <v>0</v>
      </c>
      <c r="AM139">
        <v>0</v>
      </c>
      <c r="AN139">
        <v>0</v>
      </c>
      <c r="AO139">
        <v>0</v>
      </c>
      <c r="AP139">
        <v>0</v>
      </c>
      <c r="AQ139">
        <v>0</v>
      </c>
      <c r="AR139">
        <v>0</v>
      </c>
      <c r="AS139">
        <v>0</v>
      </c>
      <c r="AT139">
        <v>0</v>
      </c>
    </row>
    <row r="140" spans="1:46" x14ac:dyDescent="0.35">
      <c r="A140" t="s">
        <v>333</v>
      </c>
      <c r="B140" t="s">
        <v>248</v>
      </c>
      <c r="C140">
        <v>230</v>
      </c>
      <c r="D140" t="s">
        <v>334</v>
      </c>
      <c r="E140" t="s">
        <v>335</v>
      </c>
      <c r="F140">
        <v>0</v>
      </c>
      <c r="G140" t="s">
        <v>336</v>
      </c>
      <c r="H140">
        <v>0</v>
      </c>
      <c r="I140">
        <v>0</v>
      </c>
      <c r="J140">
        <v>0</v>
      </c>
      <c r="L140">
        <v>800</v>
      </c>
      <c r="M140">
        <v>0</v>
      </c>
      <c r="N140">
        <v>0</v>
      </c>
      <c r="O140">
        <v>0</v>
      </c>
      <c r="P140">
        <v>0</v>
      </c>
      <c r="Q140">
        <v>0</v>
      </c>
      <c r="R140">
        <v>0</v>
      </c>
      <c r="S140">
        <v>0</v>
      </c>
      <c r="T140">
        <v>0</v>
      </c>
      <c r="U140">
        <v>0</v>
      </c>
      <c r="V140">
        <v>0</v>
      </c>
      <c r="X140">
        <v>0</v>
      </c>
      <c r="Y140">
        <v>0</v>
      </c>
      <c r="Z140">
        <v>0</v>
      </c>
      <c r="AA140">
        <v>0</v>
      </c>
      <c r="AB140">
        <v>0</v>
      </c>
      <c r="AC140">
        <v>0</v>
      </c>
      <c r="AD140">
        <v>0</v>
      </c>
      <c r="AE140">
        <v>0</v>
      </c>
      <c r="AF140">
        <v>0</v>
      </c>
      <c r="AG140">
        <v>0</v>
      </c>
      <c r="AH140">
        <v>0</v>
      </c>
      <c r="AJ140">
        <v>100</v>
      </c>
      <c r="AK140">
        <v>0</v>
      </c>
      <c r="AL140">
        <v>0</v>
      </c>
      <c r="AM140">
        <v>0</v>
      </c>
      <c r="AN140">
        <v>0</v>
      </c>
      <c r="AO140">
        <v>0</v>
      </c>
      <c r="AP140">
        <v>0</v>
      </c>
      <c r="AQ140">
        <v>0</v>
      </c>
      <c r="AR140">
        <v>0</v>
      </c>
      <c r="AS140">
        <v>0</v>
      </c>
      <c r="AT140">
        <v>0</v>
      </c>
    </row>
    <row r="141" spans="1:46" x14ac:dyDescent="0.35">
      <c r="A141" t="s">
        <v>315</v>
      </c>
      <c r="B141" t="s">
        <v>133</v>
      </c>
      <c r="C141">
        <v>115</v>
      </c>
      <c r="D141" t="s">
        <v>316</v>
      </c>
      <c r="E141" t="s">
        <v>317</v>
      </c>
      <c r="F141">
        <v>0</v>
      </c>
      <c r="G141">
        <v>0</v>
      </c>
      <c r="H141">
        <v>0</v>
      </c>
      <c r="I141">
        <v>0</v>
      </c>
      <c r="J141">
        <v>0</v>
      </c>
      <c r="L141">
        <v>576.40100000000007</v>
      </c>
      <c r="M141">
        <v>0</v>
      </c>
      <c r="N141">
        <v>0</v>
      </c>
      <c r="O141">
        <v>0</v>
      </c>
      <c r="P141">
        <v>0</v>
      </c>
      <c r="Q141">
        <v>0</v>
      </c>
      <c r="R141">
        <v>290</v>
      </c>
      <c r="S141">
        <v>190</v>
      </c>
      <c r="T141">
        <v>100</v>
      </c>
      <c r="U141">
        <v>0</v>
      </c>
      <c r="V141">
        <v>0</v>
      </c>
      <c r="X141">
        <v>0</v>
      </c>
      <c r="Y141">
        <v>0</v>
      </c>
      <c r="Z141">
        <v>0</v>
      </c>
      <c r="AA141">
        <v>0</v>
      </c>
      <c r="AB141">
        <v>0</v>
      </c>
      <c r="AC141">
        <v>0</v>
      </c>
      <c r="AD141">
        <v>90</v>
      </c>
      <c r="AE141">
        <v>90</v>
      </c>
      <c r="AF141">
        <v>0</v>
      </c>
      <c r="AG141">
        <v>0</v>
      </c>
      <c r="AH141">
        <v>0</v>
      </c>
      <c r="AJ141">
        <v>51.401000000000003</v>
      </c>
      <c r="AK141">
        <v>0</v>
      </c>
      <c r="AL141">
        <v>0</v>
      </c>
      <c r="AM141">
        <v>0</v>
      </c>
      <c r="AN141">
        <v>0</v>
      </c>
      <c r="AO141">
        <v>0</v>
      </c>
      <c r="AP141">
        <v>190</v>
      </c>
      <c r="AQ141">
        <v>190</v>
      </c>
      <c r="AR141">
        <v>0</v>
      </c>
      <c r="AS141">
        <v>0</v>
      </c>
      <c r="AT141">
        <v>0</v>
      </c>
    </row>
    <row r="142" spans="1:46" x14ac:dyDescent="0.35">
      <c r="A142" t="s">
        <v>329</v>
      </c>
      <c r="B142" t="s">
        <v>198</v>
      </c>
      <c r="C142">
        <v>138</v>
      </c>
      <c r="D142" t="s">
        <v>330</v>
      </c>
      <c r="E142" t="s">
        <v>331</v>
      </c>
      <c r="F142">
        <v>0</v>
      </c>
      <c r="G142">
        <v>0</v>
      </c>
      <c r="H142">
        <v>0</v>
      </c>
      <c r="I142">
        <v>0</v>
      </c>
      <c r="J142">
        <v>0</v>
      </c>
      <c r="L142">
        <v>500</v>
      </c>
      <c r="M142">
        <v>0</v>
      </c>
      <c r="N142">
        <v>0</v>
      </c>
      <c r="O142">
        <v>0</v>
      </c>
      <c r="P142">
        <v>0</v>
      </c>
      <c r="Q142">
        <v>0</v>
      </c>
      <c r="R142">
        <v>500</v>
      </c>
      <c r="S142">
        <v>0</v>
      </c>
      <c r="T142">
        <v>500</v>
      </c>
      <c r="U142">
        <v>0</v>
      </c>
      <c r="V142">
        <v>0</v>
      </c>
      <c r="X142">
        <v>0</v>
      </c>
      <c r="Y142">
        <v>0</v>
      </c>
      <c r="Z142">
        <v>0</v>
      </c>
      <c r="AA142">
        <v>0</v>
      </c>
      <c r="AB142">
        <v>0</v>
      </c>
      <c r="AC142">
        <v>0</v>
      </c>
      <c r="AD142">
        <v>0</v>
      </c>
      <c r="AE142">
        <v>0</v>
      </c>
      <c r="AF142">
        <v>0</v>
      </c>
      <c r="AG142">
        <v>0</v>
      </c>
      <c r="AH142">
        <v>0</v>
      </c>
      <c r="AJ142">
        <v>0</v>
      </c>
      <c r="AK142">
        <v>0</v>
      </c>
      <c r="AL142">
        <v>0</v>
      </c>
      <c r="AM142">
        <v>0</v>
      </c>
      <c r="AN142">
        <v>0</v>
      </c>
      <c r="AO142">
        <v>0</v>
      </c>
      <c r="AP142">
        <v>0</v>
      </c>
      <c r="AQ142">
        <v>0</v>
      </c>
      <c r="AR142">
        <v>0</v>
      </c>
      <c r="AS142">
        <v>0</v>
      </c>
      <c r="AT142">
        <v>0</v>
      </c>
    </row>
    <row r="143" spans="1:46" x14ac:dyDescent="0.35">
      <c r="A143" t="s">
        <v>321</v>
      </c>
      <c r="B143" t="s">
        <v>213</v>
      </c>
      <c r="C143">
        <v>115</v>
      </c>
      <c r="D143" t="s">
        <v>316</v>
      </c>
      <c r="E143" t="s">
        <v>317</v>
      </c>
      <c r="F143">
        <v>0</v>
      </c>
      <c r="G143">
        <v>0</v>
      </c>
      <c r="H143">
        <v>0</v>
      </c>
      <c r="I143">
        <v>0</v>
      </c>
      <c r="J143">
        <v>0</v>
      </c>
      <c r="L143">
        <v>390.47</v>
      </c>
      <c r="M143">
        <v>0</v>
      </c>
      <c r="N143">
        <v>0</v>
      </c>
      <c r="O143">
        <v>0</v>
      </c>
      <c r="P143">
        <v>0</v>
      </c>
      <c r="Q143">
        <v>0</v>
      </c>
      <c r="R143">
        <v>280</v>
      </c>
      <c r="S143">
        <v>130</v>
      </c>
      <c r="T143">
        <v>150</v>
      </c>
      <c r="U143">
        <v>0</v>
      </c>
      <c r="V143">
        <v>0</v>
      </c>
      <c r="X143">
        <v>0</v>
      </c>
      <c r="Y143">
        <v>0</v>
      </c>
      <c r="Z143">
        <v>0</v>
      </c>
      <c r="AA143">
        <v>0</v>
      </c>
      <c r="AB143">
        <v>0</v>
      </c>
      <c r="AC143">
        <v>0</v>
      </c>
      <c r="AD143">
        <v>0</v>
      </c>
      <c r="AE143">
        <v>0</v>
      </c>
      <c r="AF143">
        <v>0</v>
      </c>
      <c r="AG143">
        <v>0</v>
      </c>
      <c r="AH143">
        <v>0</v>
      </c>
      <c r="AJ143">
        <v>0</v>
      </c>
      <c r="AK143">
        <v>0</v>
      </c>
      <c r="AL143">
        <v>0</v>
      </c>
      <c r="AM143">
        <v>0</v>
      </c>
      <c r="AN143">
        <v>0</v>
      </c>
      <c r="AO143">
        <v>0</v>
      </c>
      <c r="AP143">
        <v>0</v>
      </c>
      <c r="AQ143">
        <v>0</v>
      </c>
      <c r="AR143">
        <v>0</v>
      </c>
      <c r="AS143">
        <v>0</v>
      </c>
      <c r="AT143">
        <v>0</v>
      </c>
    </row>
    <row r="144" spans="1:46" x14ac:dyDescent="0.35">
      <c r="A144" t="s">
        <v>348</v>
      </c>
      <c r="B144" t="s">
        <v>61</v>
      </c>
      <c r="C144">
        <v>500</v>
      </c>
      <c r="D144">
        <v>0</v>
      </c>
      <c r="E144">
        <v>0</v>
      </c>
      <c r="F144">
        <v>0</v>
      </c>
      <c r="G144">
        <v>0</v>
      </c>
      <c r="H144">
        <v>0</v>
      </c>
      <c r="I144">
        <v>0</v>
      </c>
      <c r="J144" t="s">
        <v>371</v>
      </c>
      <c r="L144">
        <v>0</v>
      </c>
      <c r="M144">
        <v>0</v>
      </c>
      <c r="N144">
        <v>0</v>
      </c>
      <c r="O144">
        <v>0</v>
      </c>
      <c r="P144">
        <v>0</v>
      </c>
      <c r="Q144">
        <v>0</v>
      </c>
      <c r="R144">
        <v>0</v>
      </c>
      <c r="S144">
        <v>0</v>
      </c>
      <c r="T144">
        <v>0</v>
      </c>
      <c r="U144">
        <v>0</v>
      </c>
      <c r="V144">
        <v>500</v>
      </c>
      <c r="X144">
        <v>0</v>
      </c>
      <c r="Y144">
        <v>0</v>
      </c>
      <c r="Z144">
        <v>0</v>
      </c>
      <c r="AA144">
        <v>0</v>
      </c>
      <c r="AB144">
        <v>0</v>
      </c>
      <c r="AC144">
        <v>0</v>
      </c>
      <c r="AD144">
        <v>0</v>
      </c>
      <c r="AE144">
        <v>0</v>
      </c>
      <c r="AF144">
        <v>0</v>
      </c>
      <c r="AG144">
        <v>0</v>
      </c>
      <c r="AH144">
        <v>500</v>
      </c>
      <c r="AJ144">
        <v>0</v>
      </c>
      <c r="AK144">
        <v>0</v>
      </c>
      <c r="AL144">
        <v>0</v>
      </c>
      <c r="AM144">
        <v>0</v>
      </c>
      <c r="AN144">
        <v>0</v>
      </c>
      <c r="AO144">
        <v>0</v>
      </c>
      <c r="AP144">
        <v>0</v>
      </c>
      <c r="AQ144">
        <v>0</v>
      </c>
      <c r="AR144">
        <v>0</v>
      </c>
      <c r="AS144">
        <v>0</v>
      </c>
      <c r="AT144">
        <v>500</v>
      </c>
    </row>
    <row r="145" spans="1:46" x14ac:dyDescent="0.35">
      <c r="A145" t="s">
        <v>321</v>
      </c>
      <c r="B145" t="s">
        <v>178</v>
      </c>
      <c r="C145">
        <v>115</v>
      </c>
      <c r="D145" t="s">
        <v>316</v>
      </c>
      <c r="E145" t="s">
        <v>317</v>
      </c>
      <c r="F145">
        <v>0</v>
      </c>
      <c r="G145">
        <v>0</v>
      </c>
      <c r="H145">
        <v>0</v>
      </c>
      <c r="I145">
        <v>0</v>
      </c>
      <c r="J145">
        <v>0</v>
      </c>
      <c r="L145">
        <v>0</v>
      </c>
      <c r="M145">
        <v>0</v>
      </c>
      <c r="N145">
        <v>0</v>
      </c>
      <c r="O145">
        <v>0</v>
      </c>
      <c r="P145">
        <v>0</v>
      </c>
      <c r="Q145">
        <v>0</v>
      </c>
      <c r="R145">
        <v>0</v>
      </c>
      <c r="S145">
        <v>0</v>
      </c>
      <c r="T145">
        <v>0</v>
      </c>
      <c r="U145">
        <v>0</v>
      </c>
      <c r="V145">
        <v>0</v>
      </c>
      <c r="X145">
        <v>0</v>
      </c>
      <c r="Y145">
        <v>0</v>
      </c>
      <c r="Z145">
        <v>0</v>
      </c>
      <c r="AA145">
        <v>0</v>
      </c>
      <c r="AB145">
        <v>0</v>
      </c>
      <c r="AC145">
        <v>0</v>
      </c>
      <c r="AD145">
        <v>0</v>
      </c>
      <c r="AE145">
        <v>0</v>
      </c>
      <c r="AF145">
        <v>0</v>
      </c>
      <c r="AG145">
        <v>0</v>
      </c>
      <c r="AH145">
        <v>0</v>
      </c>
      <c r="AJ145">
        <v>0</v>
      </c>
      <c r="AK145">
        <v>0</v>
      </c>
      <c r="AL145">
        <v>0</v>
      </c>
      <c r="AM145">
        <v>0</v>
      </c>
      <c r="AN145">
        <v>0</v>
      </c>
      <c r="AO145">
        <v>0</v>
      </c>
      <c r="AP145">
        <v>0</v>
      </c>
      <c r="AQ145">
        <v>0</v>
      </c>
      <c r="AR145">
        <v>0</v>
      </c>
      <c r="AS145">
        <v>0</v>
      </c>
      <c r="AT145">
        <v>0</v>
      </c>
    </row>
    <row r="146" spans="1:46" x14ac:dyDescent="0.35">
      <c r="A146" t="s">
        <v>315</v>
      </c>
      <c r="B146" t="s">
        <v>154</v>
      </c>
      <c r="C146">
        <v>115</v>
      </c>
      <c r="D146" t="s">
        <v>316</v>
      </c>
      <c r="E146" t="s">
        <v>317</v>
      </c>
      <c r="F146">
        <v>0</v>
      </c>
      <c r="G146">
        <v>0</v>
      </c>
      <c r="H146">
        <v>0</v>
      </c>
      <c r="I146">
        <v>0</v>
      </c>
      <c r="J146">
        <v>0</v>
      </c>
      <c r="L146">
        <v>0</v>
      </c>
      <c r="M146">
        <v>0</v>
      </c>
      <c r="N146">
        <v>0</v>
      </c>
      <c r="O146">
        <v>0</v>
      </c>
      <c r="P146">
        <v>0</v>
      </c>
      <c r="Q146">
        <v>0</v>
      </c>
      <c r="R146">
        <v>0</v>
      </c>
      <c r="S146">
        <v>0</v>
      </c>
      <c r="T146">
        <v>0</v>
      </c>
      <c r="U146">
        <v>0</v>
      </c>
      <c r="V146">
        <v>0</v>
      </c>
      <c r="X146">
        <v>0</v>
      </c>
      <c r="Y146">
        <v>0</v>
      </c>
      <c r="Z146">
        <v>0</v>
      </c>
      <c r="AA146">
        <v>0</v>
      </c>
      <c r="AB146">
        <v>0</v>
      </c>
      <c r="AC146">
        <v>0</v>
      </c>
      <c r="AD146">
        <v>0</v>
      </c>
      <c r="AE146">
        <v>0</v>
      </c>
      <c r="AF146">
        <v>0</v>
      </c>
      <c r="AG146">
        <v>0</v>
      </c>
      <c r="AH146">
        <v>0</v>
      </c>
      <c r="AJ146">
        <v>0</v>
      </c>
      <c r="AK146">
        <v>0</v>
      </c>
      <c r="AL146">
        <v>0</v>
      </c>
      <c r="AM146">
        <v>0</v>
      </c>
      <c r="AN146">
        <v>0</v>
      </c>
      <c r="AO146">
        <v>0</v>
      </c>
      <c r="AP146">
        <v>0</v>
      </c>
      <c r="AQ146">
        <v>0</v>
      </c>
      <c r="AR146">
        <v>0</v>
      </c>
      <c r="AS146">
        <v>0</v>
      </c>
      <c r="AT146">
        <v>0</v>
      </c>
    </row>
    <row r="147" spans="1:46" x14ac:dyDescent="0.35">
      <c r="A147" t="s">
        <v>318</v>
      </c>
      <c r="B147" t="s">
        <v>65</v>
      </c>
      <c r="C147">
        <v>230</v>
      </c>
      <c r="D147" t="s">
        <v>319</v>
      </c>
      <c r="E147" t="s">
        <v>320</v>
      </c>
      <c r="F147">
        <v>0</v>
      </c>
      <c r="G147">
        <v>0</v>
      </c>
      <c r="H147">
        <v>0</v>
      </c>
      <c r="I147">
        <v>0</v>
      </c>
      <c r="J147">
        <v>0</v>
      </c>
      <c r="L147">
        <v>0</v>
      </c>
      <c r="M147">
        <v>0</v>
      </c>
      <c r="N147">
        <v>0</v>
      </c>
      <c r="O147">
        <v>0</v>
      </c>
      <c r="P147">
        <v>0</v>
      </c>
      <c r="Q147">
        <v>0</v>
      </c>
      <c r="R147">
        <v>0</v>
      </c>
      <c r="S147">
        <v>0</v>
      </c>
      <c r="T147">
        <v>0</v>
      </c>
      <c r="U147">
        <v>0</v>
      </c>
      <c r="V147">
        <v>0</v>
      </c>
      <c r="X147">
        <v>0</v>
      </c>
      <c r="Y147">
        <v>0</v>
      </c>
      <c r="Z147">
        <v>0</v>
      </c>
      <c r="AA147">
        <v>0</v>
      </c>
      <c r="AB147">
        <v>0</v>
      </c>
      <c r="AC147">
        <v>0</v>
      </c>
      <c r="AD147">
        <v>0</v>
      </c>
      <c r="AE147">
        <v>0</v>
      </c>
      <c r="AF147">
        <v>0</v>
      </c>
      <c r="AG147">
        <v>0</v>
      </c>
      <c r="AH147">
        <v>0</v>
      </c>
      <c r="AJ147">
        <v>0</v>
      </c>
      <c r="AK147">
        <v>0</v>
      </c>
      <c r="AL147">
        <v>0</v>
      </c>
      <c r="AM147">
        <v>0</v>
      </c>
      <c r="AN147">
        <v>0</v>
      </c>
      <c r="AO147">
        <v>0</v>
      </c>
      <c r="AP147">
        <v>0</v>
      </c>
      <c r="AQ147">
        <v>0</v>
      </c>
      <c r="AR147">
        <v>0</v>
      </c>
      <c r="AS147">
        <v>0</v>
      </c>
      <c r="AT147">
        <v>0</v>
      </c>
    </row>
    <row r="148" spans="1:46" x14ac:dyDescent="0.35">
      <c r="A148" t="s">
        <v>318</v>
      </c>
      <c r="B148" t="s">
        <v>74</v>
      </c>
      <c r="C148">
        <v>230</v>
      </c>
      <c r="D148" t="s">
        <v>319</v>
      </c>
      <c r="E148" t="s">
        <v>320</v>
      </c>
      <c r="F148">
        <v>0</v>
      </c>
      <c r="G148">
        <v>0</v>
      </c>
      <c r="H148">
        <v>0</v>
      </c>
      <c r="I148">
        <v>0</v>
      </c>
      <c r="J148">
        <v>0</v>
      </c>
      <c r="L148">
        <v>0</v>
      </c>
      <c r="M148">
        <v>0</v>
      </c>
      <c r="N148">
        <v>0</v>
      </c>
      <c r="O148">
        <v>0</v>
      </c>
      <c r="P148">
        <v>0</v>
      </c>
      <c r="Q148">
        <v>0</v>
      </c>
      <c r="R148">
        <v>0</v>
      </c>
      <c r="S148">
        <v>0</v>
      </c>
      <c r="T148">
        <v>0</v>
      </c>
      <c r="U148">
        <v>0</v>
      </c>
      <c r="V148">
        <v>0</v>
      </c>
      <c r="X148">
        <v>0</v>
      </c>
      <c r="Y148">
        <v>0</v>
      </c>
      <c r="Z148">
        <v>0</v>
      </c>
      <c r="AA148">
        <v>0</v>
      </c>
      <c r="AB148">
        <v>0</v>
      </c>
      <c r="AC148">
        <v>0</v>
      </c>
      <c r="AD148">
        <v>0</v>
      </c>
      <c r="AE148">
        <v>0</v>
      </c>
      <c r="AF148">
        <v>0</v>
      </c>
      <c r="AG148">
        <v>0</v>
      </c>
      <c r="AH148">
        <v>0</v>
      </c>
      <c r="AJ148">
        <v>0</v>
      </c>
      <c r="AK148">
        <v>0</v>
      </c>
      <c r="AL148">
        <v>0</v>
      </c>
      <c r="AM148">
        <v>0</v>
      </c>
      <c r="AN148">
        <v>0</v>
      </c>
      <c r="AO148">
        <v>0</v>
      </c>
      <c r="AP148">
        <v>0</v>
      </c>
      <c r="AQ148">
        <v>0</v>
      </c>
      <c r="AR148">
        <v>0</v>
      </c>
      <c r="AS148">
        <v>0</v>
      </c>
      <c r="AT148">
        <v>0</v>
      </c>
    </row>
    <row r="149" spans="1:46" x14ac:dyDescent="0.35">
      <c r="A149" t="s">
        <v>333</v>
      </c>
      <c r="B149" t="s">
        <v>242</v>
      </c>
      <c r="C149">
        <v>115</v>
      </c>
      <c r="D149" t="s">
        <v>334</v>
      </c>
      <c r="E149" t="s">
        <v>335</v>
      </c>
      <c r="F149">
        <v>0</v>
      </c>
      <c r="G149">
        <v>0</v>
      </c>
      <c r="H149">
        <v>0</v>
      </c>
      <c r="I149">
        <v>0</v>
      </c>
      <c r="J149">
        <v>0</v>
      </c>
      <c r="L149">
        <v>0</v>
      </c>
      <c r="M149">
        <v>0</v>
      </c>
      <c r="N149">
        <v>0</v>
      </c>
      <c r="O149">
        <v>0</v>
      </c>
      <c r="P149">
        <v>0</v>
      </c>
      <c r="Q149">
        <v>0</v>
      </c>
      <c r="R149">
        <v>0</v>
      </c>
      <c r="S149">
        <v>0</v>
      </c>
      <c r="T149">
        <v>0</v>
      </c>
      <c r="U149">
        <v>0</v>
      </c>
      <c r="V149">
        <v>0</v>
      </c>
      <c r="X149">
        <v>0</v>
      </c>
      <c r="Y149">
        <v>0</v>
      </c>
      <c r="Z149">
        <v>0</v>
      </c>
      <c r="AA149">
        <v>0</v>
      </c>
      <c r="AB149">
        <v>0</v>
      </c>
      <c r="AC149">
        <v>0</v>
      </c>
      <c r="AD149">
        <v>0</v>
      </c>
      <c r="AE149">
        <v>0</v>
      </c>
      <c r="AF149">
        <v>0</v>
      </c>
      <c r="AG149">
        <v>0</v>
      </c>
      <c r="AH149">
        <v>0</v>
      </c>
      <c r="AJ149">
        <v>0</v>
      </c>
      <c r="AK149">
        <v>0</v>
      </c>
      <c r="AL149">
        <v>0</v>
      </c>
      <c r="AM149">
        <v>0</v>
      </c>
      <c r="AN149">
        <v>0</v>
      </c>
      <c r="AO149">
        <v>0</v>
      </c>
      <c r="AP149">
        <v>0</v>
      </c>
      <c r="AQ149">
        <v>0</v>
      </c>
      <c r="AR149">
        <v>0</v>
      </c>
      <c r="AS149">
        <v>0</v>
      </c>
      <c r="AT149">
        <v>0</v>
      </c>
    </row>
    <row r="150" spans="1:46" x14ac:dyDescent="0.35">
      <c r="A150" t="s">
        <v>333</v>
      </c>
      <c r="B150" t="s">
        <v>235</v>
      </c>
      <c r="C150">
        <v>230</v>
      </c>
      <c r="D150" t="s">
        <v>334</v>
      </c>
      <c r="E150" t="s">
        <v>335</v>
      </c>
      <c r="F150">
        <v>0</v>
      </c>
      <c r="G150" t="s">
        <v>336</v>
      </c>
      <c r="H150">
        <v>0</v>
      </c>
      <c r="I150">
        <v>0</v>
      </c>
      <c r="J150">
        <v>0</v>
      </c>
      <c r="L150">
        <v>0</v>
      </c>
      <c r="M150">
        <v>0</v>
      </c>
      <c r="N150">
        <v>0</v>
      </c>
      <c r="O150">
        <v>0</v>
      </c>
      <c r="P150">
        <v>0</v>
      </c>
      <c r="Q150">
        <v>0</v>
      </c>
      <c r="R150">
        <v>0</v>
      </c>
      <c r="S150">
        <v>0</v>
      </c>
      <c r="T150">
        <v>0</v>
      </c>
      <c r="U150">
        <v>0</v>
      </c>
      <c r="V150">
        <v>0</v>
      </c>
      <c r="X150">
        <v>0</v>
      </c>
      <c r="Y150">
        <v>0</v>
      </c>
      <c r="Z150">
        <v>0</v>
      </c>
      <c r="AA150">
        <v>0</v>
      </c>
      <c r="AB150">
        <v>0</v>
      </c>
      <c r="AC150">
        <v>0</v>
      </c>
      <c r="AD150">
        <v>0</v>
      </c>
      <c r="AE150">
        <v>0</v>
      </c>
      <c r="AF150">
        <v>0</v>
      </c>
      <c r="AG150">
        <v>0</v>
      </c>
      <c r="AH150">
        <v>0</v>
      </c>
      <c r="AJ150">
        <v>0</v>
      </c>
      <c r="AK150">
        <v>0</v>
      </c>
      <c r="AL150">
        <v>0</v>
      </c>
      <c r="AM150">
        <v>0</v>
      </c>
      <c r="AN150">
        <v>0</v>
      </c>
      <c r="AO150">
        <v>0</v>
      </c>
      <c r="AP150">
        <v>0</v>
      </c>
      <c r="AQ150">
        <v>0</v>
      </c>
      <c r="AR150">
        <v>0</v>
      </c>
      <c r="AS150">
        <v>0</v>
      </c>
      <c r="AT150">
        <v>0</v>
      </c>
    </row>
    <row r="151" spans="1:46" x14ac:dyDescent="0.35">
      <c r="A151" t="s">
        <v>318</v>
      </c>
      <c r="B151" t="s">
        <v>372</v>
      </c>
      <c r="C151">
        <v>230</v>
      </c>
      <c r="D151" t="s">
        <v>319</v>
      </c>
      <c r="E151" t="s">
        <v>320</v>
      </c>
      <c r="F151">
        <v>0</v>
      </c>
      <c r="G151">
        <v>0</v>
      </c>
      <c r="H151">
        <v>0</v>
      </c>
      <c r="I151">
        <v>0</v>
      </c>
      <c r="J151">
        <v>0</v>
      </c>
      <c r="L151">
        <v>0</v>
      </c>
      <c r="M151">
        <v>0</v>
      </c>
      <c r="N151">
        <v>0</v>
      </c>
      <c r="O151">
        <v>0</v>
      </c>
      <c r="P151">
        <v>0</v>
      </c>
      <c r="Q151">
        <v>0</v>
      </c>
      <c r="R151">
        <v>0</v>
      </c>
      <c r="S151">
        <v>0</v>
      </c>
      <c r="T151">
        <v>0</v>
      </c>
      <c r="U151">
        <v>0</v>
      </c>
      <c r="V151">
        <v>0</v>
      </c>
      <c r="X151">
        <v>0</v>
      </c>
      <c r="Y151">
        <v>0</v>
      </c>
      <c r="Z151">
        <v>0</v>
      </c>
      <c r="AA151">
        <v>0</v>
      </c>
      <c r="AB151">
        <v>0</v>
      </c>
      <c r="AC151">
        <v>0</v>
      </c>
      <c r="AD151">
        <v>0</v>
      </c>
      <c r="AE151">
        <v>0</v>
      </c>
      <c r="AF151">
        <v>0</v>
      </c>
      <c r="AG151">
        <v>0</v>
      </c>
      <c r="AH151">
        <v>0</v>
      </c>
      <c r="AJ151">
        <v>0</v>
      </c>
      <c r="AK151">
        <v>0</v>
      </c>
      <c r="AL151">
        <v>0</v>
      </c>
      <c r="AM151">
        <v>0</v>
      </c>
      <c r="AN151">
        <v>0</v>
      </c>
      <c r="AO151">
        <v>0</v>
      </c>
      <c r="AP151">
        <v>0</v>
      </c>
      <c r="AQ151">
        <v>0</v>
      </c>
      <c r="AR151">
        <v>0</v>
      </c>
      <c r="AS151">
        <v>0</v>
      </c>
      <c r="AT151">
        <v>0</v>
      </c>
    </row>
    <row r="152" spans="1:46" x14ac:dyDescent="0.35">
      <c r="A152" t="s">
        <v>321</v>
      </c>
      <c r="B152" t="s">
        <v>210</v>
      </c>
      <c r="C152">
        <v>230</v>
      </c>
      <c r="D152" t="s">
        <v>316</v>
      </c>
      <c r="E152" t="s">
        <v>317</v>
      </c>
      <c r="F152">
        <v>0</v>
      </c>
      <c r="G152" t="s">
        <v>373</v>
      </c>
      <c r="H152">
        <v>0</v>
      </c>
      <c r="I152">
        <v>0</v>
      </c>
      <c r="J152">
        <v>0</v>
      </c>
      <c r="L152">
        <v>659.94</v>
      </c>
      <c r="M152">
        <v>136.80000000000001</v>
      </c>
      <c r="N152">
        <v>39.624060150375932</v>
      </c>
      <c r="O152">
        <v>97.175939849624058</v>
      </c>
      <c r="P152">
        <v>0</v>
      </c>
      <c r="Q152">
        <v>0</v>
      </c>
      <c r="R152">
        <v>801.5</v>
      </c>
      <c r="S152">
        <v>200</v>
      </c>
      <c r="T152">
        <v>601.5</v>
      </c>
      <c r="U152">
        <v>0</v>
      </c>
      <c r="V152">
        <v>0</v>
      </c>
      <c r="X152">
        <v>184.94</v>
      </c>
      <c r="Y152">
        <v>136.80000000000001</v>
      </c>
      <c r="Z152">
        <v>39.624060150375932</v>
      </c>
      <c r="AA152">
        <v>97.175939849624058</v>
      </c>
      <c r="AB152">
        <v>0</v>
      </c>
      <c r="AC152">
        <v>0</v>
      </c>
      <c r="AD152">
        <v>400</v>
      </c>
      <c r="AE152">
        <v>200</v>
      </c>
      <c r="AF152">
        <v>200</v>
      </c>
      <c r="AG152">
        <v>0</v>
      </c>
      <c r="AH152">
        <v>0</v>
      </c>
      <c r="AJ152">
        <v>259.94</v>
      </c>
      <c r="AK152">
        <v>136.80000000000001</v>
      </c>
      <c r="AL152">
        <v>39.624060150375932</v>
      </c>
      <c r="AM152">
        <v>97.175939849624058</v>
      </c>
      <c r="AN152">
        <v>0</v>
      </c>
      <c r="AO152">
        <v>0</v>
      </c>
      <c r="AP152">
        <v>501.5</v>
      </c>
      <c r="AQ152">
        <v>200</v>
      </c>
      <c r="AR152">
        <v>301.5</v>
      </c>
      <c r="AS152">
        <v>0</v>
      </c>
      <c r="AT152">
        <v>0</v>
      </c>
    </row>
    <row r="153" spans="1:46" x14ac:dyDescent="0.35">
      <c r="A153" t="s">
        <v>359</v>
      </c>
      <c r="B153" t="s">
        <v>210</v>
      </c>
      <c r="C153">
        <v>500</v>
      </c>
      <c r="D153" t="s">
        <v>316</v>
      </c>
      <c r="E153" t="s">
        <v>317</v>
      </c>
      <c r="F153">
        <v>0</v>
      </c>
      <c r="G153">
        <v>0</v>
      </c>
      <c r="H153">
        <v>0</v>
      </c>
      <c r="I153">
        <v>0</v>
      </c>
      <c r="J153">
        <v>0</v>
      </c>
      <c r="L153">
        <v>1700</v>
      </c>
      <c r="M153">
        <v>0</v>
      </c>
      <c r="N153">
        <v>0</v>
      </c>
      <c r="O153">
        <v>0</v>
      </c>
      <c r="P153">
        <v>0</v>
      </c>
      <c r="Q153">
        <v>0</v>
      </c>
      <c r="R153">
        <v>1700</v>
      </c>
      <c r="S153">
        <v>0</v>
      </c>
      <c r="T153">
        <v>1700</v>
      </c>
      <c r="U153">
        <v>0</v>
      </c>
      <c r="V153">
        <v>0</v>
      </c>
      <c r="X153">
        <v>0</v>
      </c>
      <c r="Y153">
        <v>0</v>
      </c>
      <c r="Z153">
        <v>0</v>
      </c>
      <c r="AA153">
        <v>0</v>
      </c>
      <c r="AB153">
        <v>0</v>
      </c>
      <c r="AC153">
        <v>0</v>
      </c>
      <c r="AD153">
        <v>0</v>
      </c>
      <c r="AE153">
        <v>0</v>
      </c>
      <c r="AF153">
        <v>0</v>
      </c>
      <c r="AG153">
        <v>0</v>
      </c>
      <c r="AH153">
        <v>0</v>
      </c>
      <c r="AJ153">
        <v>0</v>
      </c>
      <c r="AK153">
        <v>0</v>
      </c>
      <c r="AL153">
        <v>0</v>
      </c>
      <c r="AM153">
        <v>0</v>
      </c>
      <c r="AN153">
        <v>0</v>
      </c>
      <c r="AO153">
        <v>0</v>
      </c>
      <c r="AP153">
        <v>0</v>
      </c>
      <c r="AQ153">
        <v>0</v>
      </c>
      <c r="AR153">
        <v>0</v>
      </c>
      <c r="AS153">
        <v>0</v>
      </c>
      <c r="AT153">
        <v>0</v>
      </c>
    </row>
    <row r="154" spans="1:46" x14ac:dyDescent="0.35">
      <c r="A154" t="s">
        <v>333</v>
      </c>
      <c r="B154" t="s">
        <v>221</v>
      </c>
      <c r="C154">
        <v>115</v>
      </c>
      <c r="D154" t="s">
        <v>334</v>
      </c>
      <c r="E154" t="s">
        <v>335</v>
      </c>
      <c r="F154">
        <v>0</v>
      </c>
      <c r="G154">
        <v>0</v>
      </c>
      <c r="H154">
        <v>0</v>
      </c>
      <c r="I154">
        <v>0</v>
      </c>
      <c r="J154">
        <v>0</v>
      </c>
      <c r="L154">
        <v>2393</v>
      </c>
      <c r="M154">
        <v>0</v>
      </c>
      <c r="N154">
        <v>0</v>
      </c>
      <c r="O154">
        <v>0</v>
      </c>
      <c r="P154">
        <v>0</v>
      </c>
      <c r="Q154">
        <v>0</v>
      </c>
      <c r="R154">
        <v>0</v>
      </c>
      <c r="S154">
        <v>0</v>
      </c>
      <c r="T154">
        <v>0</v>
      </c>
      <c r="U154">
        <v>0</v>
      </c>
      <c r="V154">
        <v>0</v>
      </c>
      <c r="X154">
        <v>203</v>
      </c>
      <c r="Y154">
        <v>0</v>
      </c>
      <c r="Z154">
        <v>0</v>
      </c>
      <c r="AA154">
        <v>0</v>
      </c>
      <c r="AB154">
        <v>0</v>
      </c>
      <c r="AC154">
        <v>0</v>
      </c>
      <c r="AD154">
        <v>0</v>
      </c>
      <c r="AE154">
        <v>0</v>
      </c>
      <c r="AF154">
        <v>0</v>
      </c>
      <c r="AG154">
        <v>0</v>
      </c>
      <c r="AH154">
        <v>0</v>
      </c>
      <c r="AJ154">
        <v>206</v>
      </c>
      <c r="AK154">
        <v>0</v>
      </c>
      <c r="AL154">
        <v>0</v>
      </c>
      <c r="AM154">
        <v>0</v>
      </c>
      <c r="AN154">
        <v>0</v>
      </c>
      <c r="AO154">
        <v>0</v>
      </c>
      <c r="AP154">
        <v>0</v>
      </c>
      <c r="AQ154">
        <v>0</v>
      </c>
      <c r="AR154">
        <v>0</v>
      </c>
      <c r="AS154">
        <v>0</v>
      </c>
      <c r="AT154">
        <v>0</v>
      </c>
    </row>
    <row r="155" spans="1:46" x14ac:dyDescent="0.35">
      <c r="A155" t="s">
        <v>341</v>
      </c>
      <c r="B155" t="s">
        <v>101</v>
      </c>
      <c r="C155">
        <v>500</v>
      </c>
      <c r="D155" t="s">
        <v>342</v>
      </c>
      <c r="E155" t="s">
        <v>343</v>
      </c>
      <c r="F155">
        <v>0</v>
      </c>
      <c r="G155">
        <v>0</v>
      </c>
      <c r="H155">
        <v>0</v>
      </c>
      <c r="I155">
        <v>0</v>
      </c>
      <c r="J155">
        <v>0</v>
      </c>
      <c r="L155">
        <v>500</v>
      </c>
      <c r="M155">
        <v>0</v>
      </c>
      <c r="N155">
        <v>0</v>
      </c>
      <c r="O155">
        <v>0</v>
      </c>
      <c r="P155">
        <v>0</v>
      </c>
      <c r="Q155">
        <v>0</v>
      </c>
      <c r="R155">
        <v>0</v>
      </c>
      <c r="S155">
        <v>0</v>
      </c>
      <c r="T155">
        <v>0</v>
      </c>
      <c r="U155">
        <v>0</v>
      </c>
      <c r="V155">
        <v>0</v>
      </c>
      <c r="X155">
        <v>0</v>
      </c>
      <c r="Y155">
        <v>0</v>
      </c>
      <c r="Z155">
        <v>0</v>
      </c>
      <c r="AA155">
        <v>0</v>
      </c>
      <c r="AB155">
        <v>0</v>
      </c>
      <c r="AC155">
        <v>0</v>
      </c>
      <c r="AD155">
        <v>0</v>
      </c>
      <c r="AE155">
        <v>0</v>
      </c>
      <c r="AF155">
        <v>0</v>
      </c>
      <c r="AG155">
        <v>0</v>
      </c>
      <c r="AH155">
        <v>0</v>
      </c>
      <c r="AJ155">
        <v>0</v>
      </c>
      <c r="AK155">
        <v>0</v>
      </c>
      <c r="AL155">
        <v>0</v>
      </c>
      <c r="AM155">
        <v>0</v>
      </c>
      <c r="AN155">
        <v>0</v>
      </c>
      <c r="AO155">
        <v>0</v>
      </c>
      <c r="AP155">
        <v>0</v>
      </c>
      <c r="AQ155">
        <v>0</v>
      </c>
      <c r="AR155">
        <v>0</v>
      </c>
      <c r="AS155">
        <v>0</v>
      </c>
      <c r="AT155">
        <v>0</v>
      </c>
    </row>
    <row r="156" spans="1:46" x14ac:dyDescent="0.35">
      <c r="A156" t="s">
        <v>341</v>
      </c>
      <c r="B156" t="s">
        <v>101</v>
      </c>
      <c r="C156">
        <v>230</v>
      </c>
      <c r="D156" t="s">
        <v>342</v>
      </c>
      <c r="E156" t="s">
        <v>343</v>
      </c>
      <c r="F156">
        <v>0</v>
      </c>
      <c r="G156">
        <v>0</v>
      </c>
      <c r="H156">
        <v>0</v>
      </c>
      <c r="I156">
        <v>0</v>
      </c>
      <c r="J156">
        <v>0</v>
      </c>
      <c r="L156">
        <v>400</v>
      </c>
      <c r="M156">
        <v>0</v>
      </c>
      <c r="N156">
        <v>0</v>
      </c>
      <c r="O156">
        <v>0</v>
      </c>
      <c r="P156">
        <v>0</v>
      </c>
      <c r="Q156">
        <v>0</v>
      </c>
      <c r="R156">
        <v>0</v>
      </c>
      <c r="S156">
        <v>0</v>
      </c>
      <c r="T156">
        <v>0</v>
      </c>
      <c r="U156">
        <v>0</v>
      </c>
      <c r="V156">
        <v>0</v>
      </c>
      <c r="X156">
        <v>0</v>
      </c>
      <c r="Y156">
        <v>0</v>
      </c>
      <c r="Z156">
        <v>0</v>
      </c>
      <c r="AA156">
        <v>0</v>
      </c>
      <c r="AB156">
        <v>0</v>
      </c>
      <c r="AC156">
        <v>0</v>
      </c>
      <c r="AD156">
        <v>0</v>
      </c>
      <c r="AE156">
        <v>0</v>
      </c>
      <c r="AF156">
        <v>0</v>
      </c>
      <c r="AG156">
        <v>0</v>
      </c>
      <c r="AH156">
        <v>0</v>
      </c>
      <c r="AJ156">
        <v>0</v>
      </c>
      <c r="AK156">
        <v>0</v>
      </c>
      <c r="AL156">
        <v>0</v>
      </c>
      <c r="AM156">
        <v>0</v>
      </c>
      <c r="AN156">
        <v>0</v>
      </c>
      <c r="AO156">
        <v>0</v>
      </c>
      <c r="AP156">
        <v>0</v>
      </c>
      <c r="AQ156">
        <v>0</v>
      </c>
      <c r="AR156">
        <v>0</v>
      </c>
      <c r="AS156">
        <v>0</v>
      </c>
      <c r="AT156">
        <v>0</v>
      </c>
    </row>
    <row r="157" spans="1:46" x14ac:dyDescent="0.35">
      <c r="A157" t="s">
        <v>322</v>
      </c>
      <c r="B157" t="s">
        <v>138</v>
      </c>
      <c r="C157">
        <v>230</v>
      </c>
      <c r="D157" t="s">
        <v>323</v>
      </c>
      <c r="E157" t="s">
        <v>324</v>
      </c>
      <c r="F157">
        <v>0</v>
      </c>
      <c r="G157">
        <v>0</v>
      </c>
      <c r="H157">
        <v>0</v>
      </c>
      <c r="I157">
        <v>0</v>
      </c>
      <c r="J157">
        <v>0</v>
      </c>
      <c r="L157">
        <v>0</v>
      </c>
      <c r="M157">
        <v>0</v>
      </c>
      <c r="N157">
        <v>0</v>
      </c>
      <c r="O157">
        <v>0</v>
      </c>
      <c r="P157">
        <v>0</v>
      </c>
      <c r="Q157">
        <v>0</v>
      </c>
      <c r="R157">
        <v>0</v>
      </c>
      <c r="S157">
        <v>0</v>
      </c>
      <c r="T157">
        <v>0</v>
      </c>
      <c r="U157">
        <v>0</v>
      </c>
      <c r="V157">
        <v>0</v>
      </c>
      <c r="X157">
        <v>0</v>
      </c>
      <c r="Y157">
        <v>0</v>
      </c>
      <c r="Z157">
        <v>0</v>
      </c>
      <c r="AA157">
        <v>0</v>
      </c>
      <c r="AB157">
        <v>0</v>
      </c>
      <c r="AC157">
        <v>0</v>
      </c>
      <c r="AD157">
        <v>0</v>
      </c>
      <c r="AE157">
        <v>0</v>
      </c>
      <c r="AF157">
        <v>0</v>
      </c>
      <c r="AG157">
        <v>0</v>
      </c>
      <c r="AH157">
        <v>0</v>
      </c>
      <c r="AJ157">
        <v>0</v>
      </c>
      <c r="AK157">
        <v>0</v>
      </c>
      <c r="AL157">
        <v>0</v>
      </c>
      <c r="AM157">
        <v>0</v>
      </c>
      <c r="AN157">
        <v>0</v>
      </c>
      <c r="AO157">
        <v>0</v>
      </c>
      <c r="AP157">
        <v>0</v>
      </c>
      <c r="AQ157">
        <v>0</v>
      </c>
      <c r="AR157">
        <v>0</v>
      </c>
      <c r="AS157">
        <v>0</v>
      </c>
      <c r="AT157">
        <v>0</v>
      </c>
    </row>
    <row r="158" spans="1:46" x14ac:dyDescent="0.35">
      <c r="A158" t="s">
        <v>322</v>
      </c>
      <c r="B158" t="s">
        <v>138</v>
      </c>
      <c r="C158">
        <v>115</v>
      </c>
      <c r="D158" t="s">
        <v>323</v>
      </c>
      <c r="E158" t="s">
        <v>324</v>
      </c>
      <c r="F158">
        <v>0</v>
      </c>
      <c r="G158">
        <v>0</v>
      </c>
      <c r="H158">
        <v>0</v>
      </c>
      <c r="I158">
        <v>0</v>
      </c>
      <c r="J158">
        <v>0</v>
      </c>
      <c r="L158">
        <v>100</v>
      </c>
      <c r="M158">
        <v>0</v>
      </c>
      <c r="N158">
        <v>0</v>
      </c>
      <c r="O158">
        <v>0</v>
      </c>
      <c r="P158">
        <v>0</v>
      </c>
      <c r="Q158">
        <v>0</v>
      </c>
      <c r="R158">
        <v>0</v>
      </c>
      <c r="S158">
        <v>0</v>
      </c>
      <c r="T158">
        <v>0</v>
      </c>
      <c r="U158">
        <v>0</v>
      </c>
      <c r="V158">
        <v>0</v>
      </c>
      <c r="X158">
        <v>0</v>
      </c>
      <c r="Y158">
        <v>0</v>
      </c>
      <c r="Z158">
        <v>0</v>
      </c>
      <c r="AA158">
        <v>0</v>
      </c>
      <c r="AB158">
        <v>0</v>
      </c>
      <c r="AC158">
        <v>0</v>
      </c>
      <c r="AD158">
        <v>0</v>
      </c>
      <c r="AE158">
        <v>0</v>
      </c>
      <c r="AF158">
        <v>0</v>
      </c>
      <c r="AG158">
        <v>0</v>
      </c>
      <c r="AH158">
        <v>0</v>
      </c>
      <c r="AJ158">
        <v>0</v>
      </c>
      <c r="AK158">
        <v>0</v>
      </c>
      <c r="AL158">
        <v>0</v>
      </c>
      <c r="AM158">
        <v>0</v>
      </c>
      <c r="AN158">
        <v>0</v>
      </c>
      <c r="AO158">
        <v>0</v>
      </c>
      <c r="AP158">
        <v>0</v>
      </c>
      <c r="AQ158">
        <v>0</v>
      </c>
      <c r="AR158">
        <v>0</v>
      </c>
      <c r="AS158">
        <v>0</v>
      </c>
      <c r="AT158">
        <v>0</v>
      </c>
    </row>
    <row r="159" spans="1:46" x14ac:dyDescent="0.35">
      <c r="A159" t="s">
        <v>321</v>
      </c>
      <c r="B159" t="s">
        <v>199</v>
      </c>
      <c r="C159">
        <v>115</v>
      </c>
      <c r="D159" t="s">
        <v>316</v>
      </c>
      <c r="E159" t="s">
        <v>317</v>
      </c>
      <c r="F159">
        <v>0</v>
      </c>
      <c r="G159">
        <v>0</v>
      </c>
      <c r="H159">
        <v>0</v>
      </c>
      <c r="I159">
        <v>0</v>
      </c>
      <c r="J159">
        <v>0</v>
      </c>
      <c r="L159">
        <v>0</v>
      </c>
      <c r="M159">
        <v>0</v>
      </c>
      <c r="N159">
        <v>0</v>
      </c>
      <c r="O159">
        <v>0</v>
      </c>
      <c r="P159">
        <v>0</v>
      </c>
      <c r="Q159">
        <v>0</v>
      </c>
      <c r="R159">
        <v>0</v>
      </c>
      <c r="S159">
        <v>0</v>
      </c>
      <c r="T159">
        <v>0</v>
      </c>
      <c r="U159">
        <v>0</v>
      </c>
      <c r="V159">
        <v>0</v>
      </c>
      <c r="X159">
        <v>0</v>
      </c>
      <c r="Y159">
        <v>0</v>
      </c>
      <c r="Z159">
        <v>0</v>
      </c>
      <c r="AA159">
        <v>0</v>
      </c>
      <c r="AB159">
        <v>0</v>
      </c>
      <c r="AC159">
        <v>0</v>
      </c>
      <c r="AD159">
        <v>0</v>
      </c>
      <c r="AE159">
        <v>0</v>
      </c>
      <c r="AF159">
        <v>0</v>
      </c>
      <c r="AG159">
        <v>0</v>
      </c>
      <c r="AH159">
        <v>0</v>
      </c>
      <c r="AJ159">
        <v>0</v>
      </c>
      <c r="AK159">
        <v>0</v>
      </c>
      <c r="AL159">
        <v>0</v>
      </c>
      <c r="AM159">
        <v>0</v>
      </c>
      <c r="AN159">
        <v>0</v>
      </c>
      <c r="AO159">
        <v>0</v>
      </c>
      <c r="AP159">
        <v>0</v>
      </c>
      <c r="AQ159">
        <v>0</v>
      </c>
      <c r="AR159">
        <v>0</v>
      </c>
      <c r="AS159">
        <v>0</v>
      </c>
      <c r="AT159">
        <v>0</v>
      </c>
    </row>
    <row r="160" spans="1:46" x14ac:dyDescent="0.35">
      <c r="A160" t="s">
        <v>322</v>
      </c>
      <c r="B160" t="s">
        <v>95</v>
      </c>
      <c r="C160">
        <v>230</v>
      </c>
      <c r="D160" t="s">
        <v>319</v>
      </c>
      <c r="E160" t="s">
        <v>320</v>
      </c>
      <c r="F160">
        <v>0</v>
      </c>
      <c r="G160">
        <v>0</v>
      </c>
      <c r="H160">
        <v>0</v>
      </c>
      <c r="I160">
        <v>0</v>
      </c>
      <c r="J160">
        <v>0</v>
      </c>
      <c r="L160">
        <v>400</v>
      </c>
      <c r="M160">
        <v>0</v>
      </c>
      <c r="N160">
        <v>0</v>
      </c>
      <c r="O160">
        <v>0</v>
      </c>
      <c r="P160">
        <v>0</v>
      </c>
      <c r="Q160">
        <v>0</v>
      </c>
      <c r="R160">
        <v>0</v>
      </c>
      <c r="S160">
        <v>0</v>
      </c>
      <c r="T160">
        <v>0</v>
      </c>
      <c r="U160">
        <v>0</v>
      </c>
      <c r="V160">
        <v>0</v>
      </c>
      <c r="X160">
        <v>0</v>
      </c>
      <c r="Y160">
        <v>0</v>
      </c>
      <c r="Z160">
        <v>0</v>
      </c>
      <c r="AA160">
        <v>0</v>
      </c>
      <c r="AB160">
        <v>0</v>
      </c>
      <c r="AC160">
        <v>0</v>
      </c>
      <c r="AD160">
        <v>0</v>
      </c>
      <c r="AE160">
        <v>0</v>
      </c>
      <c r="AF160">
        <v>0</v>
      </c>
      <c r="AG160">
        <v>0</v>
      </c>
      <c r="AH160">
        <v>0</v>
      </c>
      <c r="AJ160">
        <v>400</v>
      </c>
      <c r="AK160">
        <v>0</v>
      </c>
      <c r="AL160">
        <v>0</v>
      </c>
      <c r="AM160">
        <v>0</v>
      </c>
      <c r="AN160">
        <v>0</v>
      </c>
      <c r="AO160">
        <v>0</v>
      </c>
      <c r="AP160">
        <v>0</v>
      </c>
      <c r="AQ160">
        <v>0</v>
      </c>
      <c r="AR160">
        <v>0</v>
      </c>
      <c r="AS160">
        <v>0</v>
      </c>
      <c r="AT160">
        <v>0</v>
      </c>
    </row>
    <row r="161" spans="1:46" x14ac:dyDescent="0.35">
      <c r="A161" t="s">
        <v>333</v>
      </c>
      <c r="B161" t="s">
        <v>223</v>
      </c>
      <c r="C161">
        <v>115</v>
      </c>
      <c r="D161" t="s">
        <v>334</v>
      </c>
      <c r="E161" t="s">
        <v>335</v>
      </c>
      <c r="F161">
        <v>0</v>
      </c>
      <c r="G161">
        <v>0</v>
      </c>
      <c r="H161">
        <v>0</v>
      </c>
      <c r="I161">
        <v>0</v>
      </c>
      <c r="J161">
        <v>0</v>
      </c>
      <c r="L161">
        <v>555</v>
      </c>
      <c r="M161">
        <v>0</v>
      </c>
      <c r="N161">
        <v>0</v>
      </c>
      <c r="O161">
        <v>0</v>
      </c>
      <c r="P161">
        <v>0</v>
      </c>
      <c r="Q161">
        <v>0</v>
      </c>
      <c r="R161">
        <v>0</v>
      </c>
      <c r="S161">
        <v>0</v>
      </c>
      <c r="T161">
        <v>0</v>
      </c>
      <c r="U161">
        <v>0</v>
      </c>
      <c r="V161">
        <v>0</v>
      </c>
      <c r="X161">
        <v>250</v>
      </c>
      <c r="Y161">
        <v>0</v>
      </c>
      <c r="Z161">
        <v>0</v>
      </c>
      <c r="AA161">
        <v>0</v>
      </c>
      <c r="AB161">
        <v>0</v>
      </c>
      <c r="AC161">
        <v>0</v>
      </c>
      <c r="AD161">
        <v>0</v>
      </c>
      <c r="AE161">
        <v>0</v>
      </c>
      <c r="AF161">
        <v>0</v>
      </c>
      <c r="AG161">
        <v>0</v>
      </c>
      <c r="AH161">
        <v>0</v>
      </c>
      <c r="AJ161">
        <v>250</v>
      </c>
      <c r="AK161">
        <v>0</v>
      </c>
      <c r="AL161">
        <v>0</v>
      </c>
      <c r="AM161">
        <v>0</v>
      </c>
      <c r="AN161">
        <v>0</v>
      </c>
      <c r="AO161">
        <v>0</v>
      </c>
      <c r="AP161">
        <v>0</v>
      </c>
      <c r="AQ161">
        <v>0</v>
      </c>
      <c r="AR161">
        <v>0</v>
      </c>
      <c r="AS161">
        <v>0</v>
      </c>
      <c r="AT161">
        <v>0</v>
      </c>
    </row>
    <row r="162" spans="1:46" x14ac:dyDescent="0.35">
      <c r="A162" t="s">
        <v>333</v>
      </c>
      <c r="B162" t="s">
        <v>239</v>
      </c>
      <c r="C162">
        <v>115</v>
      </c>
      <c r="D162" t="s">
        <v>334</v>
      </c>
      <c r="E162" t="s">
        <v>335</v>
      </c>
      <c r="F162">
        <v>0</v>
      </c>
      <c r="G162" t="s">
        <v>336</v>
      </c>
      <c r="H162">
        <v>0</v>
      </c>
      <c r="I162">
        <v>0</v>
      </c>
      <c r="J162">
        <v>0</v>
      </c>
      <c r="L162">
        <v>20</v>
      </c>
      <c r="M162">
        <v>0</v>
      </c>
      <c r="N162">
        <v>0</v>
      </c>
      <c r="O162">
        <v>0</v>
      </c>
      <c r="P162">
        <v>0</v>
      </c>
      <c r="Q162">
        <v>0</v>
      </c>
      <c r="R162">
        <v>0</v>
      </c>
      <c r="S162">
        <v>0</v>
      </c>
      <c r="T162">
        <v>0</v>
      </c>
      <c r="U162">
        <v>0</v>
      </c>
      <c r="V162">
        <v>0</v>
      </c>
      <c r="X162">
        <v>20</v>
      </c>
      <c r="Y162">
        <v>0</v>
      </c>
      <c r="Z162">
        <v>0</v>
      </c>
      <c r="AA162">
        <v>0</v>
      </c>
      <c r="AB162">
        <v>0</v>
      </c>
      <c r="AC162">
        <v>0</v>
      </c>
      <c r="AD162">
        <v>0</v>
      </c>
      <c r="AE162">
        <v>0</v>
      </c>
      <c r="AF162">
        <v>0</v>
      </c>
      <c r="AG162">
        <v>0</v>
      </c>
      <c r="AH162">
        <v>0</v>
      </c>
      <c r="AJ162">
        <v>20</v>
      </c>
      <c r="AK162">
        <v>0</v>
      </c>
      <c r="AL162">
        <v>0</v>
      </c>
      <c r="AM162">
        <v>0</v>
      </c>
      <c r="AN162">
        <v>0</v>
      </c>
      <c r="AO162">
        <v>0</v>
      </c>
      <c r="AP162">
        <v>0</v>
      </c>
      <c r="AQ162">
        <v>0</v>
      </c>
      <c r="AR162">
        <v>0</v>
      </c>
      <c r="AS162">
        <v>0</v>
      </c>
      <c r="AT162">
        <v>0</v>
      </c>
    </row>
    <row r="163" spans="1:46" x14ac:dyDescent="0.35">
      <c r="A163" t="s">
        <v>321</v>
      </c>
      <c r="B163" t="s">
        <v>194</v>
      </c>
      <c r="C163">
        <v>230</v>
      </c>
      <c r="D163" t="s">
        <v>316</v>
      </c>
      <c r="E163" t="s">
        <v>317</v>
      </c>
      <c r="F163">
        <v>0</v>
      </c>
      <c r="G163">
        <v>0</v>
      </c>
      <c r="H163">
        <v>0</v>
      </c>
      <c r="I163">
        <v>0</v>
      </c>
      <c r="J163">
        <v>0</v>
      </c>
      <c r="L163">
        <v>0</v>
      </c>
      <c r="M163">
        <v>0</v>
      </c>
      <c r="N163">
        <v>0</v>
      </c>
      <c r="O163">
        <v>0</v>
      </c>
      <c r="P163">
        <v>0</v>
      </c>
      <c r="Q163">
        <v>0</v>
      </c>
      <c r="R163">
        <v>0</v>
      </c>
      <c r="S163">
        <v>0</v>
      </c>
      <c r="T163">
        <v>0</v>
      </c>
      <c r="U163">
        <v>0</v>
      </c>
      <c r="V163">
        <v>0</v>
      </c>
      <c r="X163">
        <v>0</v>
      </c>
      <c r="Y163">
        <v>0</v>
      </c>
      <c r="Z163">
        <v>0</v>
      </c>
      <c r="AA163">
        <v>0</v>
      </c>
      <c r="AB163">
        <v>0</v>
      </c>
      <c r="AC163">
        <v>0</v>
      </c>
      <c r="AD163">
        <v>0</v>
      </c>
      <c r="AE163">
        <v>0</v>
      </c>
      <c r="AF163">
        <v>0</v>
      </c>
      <c r="AG163">
        <v>0</v>
      </c>
      <c r="AH163">
        <v>0</v>
      </c>
      <c r="AJ163">
        <v>0</v>
      </c>
      <c r="AK163">
        <v>0</v>
      </c>
      <c r="AL163">
        <v>0</v>
      </c>
      <c r="AM163">
        <v>0</v>
      </c>
      <c r="AN163">
        <v>0</v>
      </c>
      <c r="AO163">
        <v>0</v>
      </c>
      <c r="AP163">
        <v>0</v>
      </c>
      <c r="AQ163">
        <v>0</v>
      </c>
      <c r="AR163">
        <v>0</v>
      </c>
      <c r="AS163">
        <v>0</v>
      </c>
      <c r="AT163">
        <v>0</v>
      </c>
    </row>
    <row r="164" spans="1:46" x14ac:dyDescent="0.35">
      <c r="A164" t="s">
        <v>321</v>
      </c>
      <c r="B164" t="s">
        <v>194</v>
      </c>
      <c r="C164">
        <v>115</v>
      </c>
      <c r="D164" t="s">
        <v>316</v>
      </c>
      <c r="E164" t="s">
        <v>317</v>
      </c>
      <c r="F164">
        <v>0</v>
      </c>
      <c r="G164">
        <v>0</v>
      </c>
      <c r="H164">
        <v>0</v>
      </c>
      <c r="I164">
        <v>0</v>
      </c>
      <c r="J164">
        <v>0</v>
      </c>
      <c r="L164">
        <v>0</v>
      </c>
      <c r="M164">
        <v>0</v>
      </c>
      <c r="N164">
        <v>0</v>
      </c>
      <c r="O164">
        <v>0</v>
      </c>
      <c r="P164">
        <v>0</v>
      </c>
      <c r="Q164">
        <v>0</v>
      </c>
      <c r="R164">
        <v>0</v>
      </c>
      <c r="S164">
        <v>0</v>
      </c>
      <c r="T164">
        <v>0</v>
      </c>
      <c r="U164">
        <v>0</v>
      </c>
      <c r="V164">
        <v>0</v>
      </c>
      <c r="X164">
        <v>0</v>
      </c>
      <c r="Y164">
        <v>0</v>
      </c>
      <c r="Z164">
        <v>0</v>
      </c>
      <c r="AA164">
        <v>0</v>
      </c>
      <c r="AB164">
        <v>0</v>
      </c>
      <c r="AC164">
        <v>0</v>
      </c>
      <c r="AD164">
        <v>0</v>
      </c>
      <c r="AE164">
        <v>0</v>
      </c>
      <c r="AF164">
        <v>0</v>
      </c>
      <c r="AG164">
        <v>0</v>
      </c>
      <c r="AH164">
        <v>0</v>
      </c>
      <c r="AJ164">
        <v>0</v>
      </c>
      <c r="AK164">
        <v>0</v>
      </c>
      <c r="AL164">
        <v>0</v>
      </c>
      <c r="AM164">
        <v>0</v>
      </c>
      <c r="AN164">
        <v>0</v>
      </c>
      <c r="AO164">
        <v>0</v>
      </c>
      <c r="AP164">
        <v>0</v>
      </c>
      <c r="AQ164">
        <v>0</v>
      </c>
      <c r="AR164">
        <v>0</v>
      </c>
      <c r="AS164">
        <v>0</v>
      </c>
      <c r="AT164">
        <v>0</v>
      </c>
    </row>
    <row r="165" spans="1:46" x14ac:dyDescent="0.35">
      <c r="A165" t="s">
        <v>321</v>
      </c>
      <c r="B165" t="s">
        <v>192</v>
      </c>
      <c r="C165">
        <v>230</v>
      </c>
      <c r="D165" t="s">
        <v>316</v>
      </c>
      <c r="E165" t="s">
        <v>317</v>
      </c>
      <c r="F165">
        <v>0</v>
      </c>
      <c r="G165">
        <v>0</v>
      </c>
      <c r="H165">
        <v>0</v>
      </c>
      <c r="I165">
        <v>0</v>
      </c>
      <c r="J165">
        <v>0</v>
      </c>
      <c r="L165">
        <v>0</v>
      </c>
      <c r="M165">
        <v>0</v>
      </c>
      <c r="N165">
        <v>0</v>
      </c>
      <c r="O165">
        <v>0</v>
      </c>
      <c r="P165">
        <v>0</v>
      </c>
      <c r="Q165">
        <v>0</v>
      </c>
      <c r="R165">
        <v>0</v>
      </c>
      <c r="S165">
        <v>0</v>
      </c>
      <c r="T165">
        <v>0</v>
      </c>
      <c r="U165">
        <v>0</v>
      </c>
      <c r="V165">
        <v>0</v>
      </c>
      <c r="X165">
        <v>0</v>
      </c>
      <c r="Y165">
        <v>0</v>
      </c>
      <c r="Z165">
        <v>0</v>
      </c>
      <c r="AA165">
        <v>0</v>
      </c>
      <c r="AB165">
        <v>0</v>
      </c>
      <c r="AC165">
        <v>0</v>
      </c>
      <c r="AD165">
        <v>0</v>
      </c>
      <c r="AE165">
        <v>0</v>
      </c>
      <c r="AF165">
        <v>0</v>
      </c>
      <c r="AG165">
        <v>0</v>
      </c>
      <c r="AH165">
        <v>0</v>
      </c>
      <c r="AJ165">
        <v>0</v>
      </c>
      <c r="AK165">
        <v>0</v>
      </c>
      <c r="AL165">
        <v>0</v>
      </c>
      <c r="AM165">
        <v>0</v>
      </c>
      <c r="AN165">
        <v>0</v>
      </c>
      <c r="AO165">
        <v>0</v>
      </c>
      <c r="AP165">
        <v>0</v>
      </c>
      <c r="AQ165">
        <v>0</v>
      </c>
      <c r="AR165">
        <v>0</v>
      </c>
      <c r="AS165">
        <v>0</v>
      </c>
      <c r="AT165">
        <v>0</v>
      </c>
    </row>
    <row r="166" spans="1:46" x14ac:dyDescent="0.35">
      <c r="A166" t="s">
        <v>329</v>
      </c>
      <c r="B166" t="s">
        <v>168</v>
      </c>
      <c r="C166">
        <v>230</v>
      </c>
      <c r="D166" t="s">
        <v>330</v>
      </c>
      <c r="E166" t="s">
        <v>331</v>
      </c>
      <c r="F166">
        <v>0</v>
      </c>
      <c r="G166" t="s">
        <v>363</v>
      </c>
      <c r="H166">
        <v>0</v>
      </c>
      <c r="I166">
        <v>0</v>
      </c>
      <c r="J166">
        <v>0</v>
      </c>
      <c r="L166">
        <v>0</v>
      </c>
      <c r="M166">
        <v>0</v>
      </c>
      <c r="N166">
        <v>0</v>
      </c>
      <c r="O166">
        <v>0</v>
      </c>
      <c r="P166">
        <v>0</v>
      </c>
      <c r="Q166">
        <v>0</v>
      </c>
      <c r="R166">
        <v>0</v>
      </c>
      <c r="S166">
        <v>0</v>
      </c>
      <c r="T166">
        <v>0</v>
      </c>
      <c r="U166">
        <v>0</v>
      </c>
      <c r="V166">
        <v>0</v>
      </c>
      <c r="X166">
        <v>0</v>
      </c>
      <c r="Y166">
        <v>0</v>
      </c>
      <c r="Z166">
        <v>0</v>
      </c>
      <c r="AA166">
        <v>0</v>
      </c>
      <c r="AB166">
        <v>0</v>
      </c>
      <c r="AC166">
        <v>0</v>
      </c>
      <c r="AD166">
        <v>0</v>
      </c>
      <c r="AE166">
        <v>0</v>
      </c>
      <c r="AF166">
        <v>0</v>
      </c>
      <c r="AG166">
        <v>0</v>
      </c>
      <c r="AH166">
        <v>0</v>
      </c>
      <c r="AJ166">
        <v>0</v>
      </c>
      <c r="AK166">
        <v>0</v>
      </c>
      <c r="AL166">
        <v>0</v>
      </c>
      <c r="AM166">
        <v>0</v>
      </c>
      <c r="AN166">
        <v>0</v>
      </c>
      <c r="AO166">
        <v>0</v>
      </c>
      <c r="AP166">
        <v>0</v>
      </c>
      <c r="AQ166">
        <v>0</v>
      </c>
      <c r="AR166">
        <v>0</v>
      </c>
      <c r="AS166">
        <v>0</v>
      </c>
      <c r="AT166">
        <v>0</v>
      </c>
    </row>
    <row r="167" spans="1:46" x14ac:dyDescent="0.35">
      <c r="A167" t="s">
        <v>333</v>
      </c>
      <c r="B167" t="s">
        <v>269</v>
      </c>
      <c r="C167">
        <v>115</v>
      </c>
      <c r="D167" t="s">
        <v>334</v>
      </c>
      <c r="E167" t="s">
        <v>335</v>
      </c>
      <c r="F167">
        <v>0</v>
      </c>
      <c r="G167">
        <v>0</v>
      </c>
      <c r="H167">
        <v>0</v>
      </c>
      <c r="I167">
        <v>0</v>
      </c>
      <c r="J167">
        <v>0</v>
      </c>
      <c r="L167">
        <v>0</v>
      </c>
      <c r="M167">
        <v>0</v>
      </c>
      <c r="N167">
        <v>0</v>
      </c>
      <c r="O167">
        <v>0</v>
      </c>
      <c r="P167">
        <v>0</v>
      </c>
      <c r="Q167">
        <v>0</v>
      </c>
      <c r="R167">
        <v>0</v>
      </c>
      <c r="S167">
        <v>0</v>
      </c>
      <c r="T167">
        <v>0</v>
      </c>
      <c r="U167">
        <v>0</v>
      </c>
      <c r="V167">
        <v>0</v>
      </c>
      <c r="X167">
        <v>0</v>
      </c>
      <c r="Y167">
        <v>0</v>
      </c>
      <c r="Z167">
        <v>0</v>
      </c>
      <c r="AA167">
        <v>0</v>
      </c>
      <c r="AB167">
        <v>0</v>
      </c>
      <c r="AC167">
        <v>0</v>
      </c>
      <c r="AD167">
        <v>0</v>
      </c>
      <c r="AE167">
        <v>0</v>
      </c>
      <c r="AF167">
        <v>0</v>
      </c>
      <c r="AG167">
        <v>0</v>
      </c>
      <c r="AH167">
        <v>0</v>
      </c>
      <c r="AJ167">
        <v>0</v>
      </c>
      <c r="AK167">
        <v>0</v>
      </c>
      <c r="AL167">
        <v>0</v>
      </c>
      <c r="AM167">
        <v>0</v>
      </c>
      <c r="AN167">
        <v>0</v>
      </c>
      <c r="AO167">
        <v>0</v>
      </c>
      <c r="AP167">
        <v>0</v>
      </c>
      <c r="AQ167">
        <v>0</v>
      </c>
      <c r="AR167">
        <v>0</v>
      </c>
      <c r="AS167">
        <v>0</v>
      </c>
      <c r="AT167">
        <v>0</v>
      </c>
    </row>
    <row r="168" spans="1:46" x14ac:dyDescent="0.35">
      <c r="A168" t="s">
        <v>321</v>
      </c>
      <c r="B168" t="s">
        <v>204</v>
      </c>
      <c r="C168">
        <v>115</v>
      </c>
      <c r="D168" t="s">
        <v>316</v>
      </c>
      <c r="E168" t="s">
        <v>317</v>
      </c>
      <c r="F168">
        <v>0</v>
      </c>
      <c r="G168">
        <v>0</v>
      </c>
      <c r="H168">
        <v>0</v>
      </c>
      <c r="I168">
        <v>0</v>
      </c>
      <c r="J168">
        <v>0</v>
      </c>
      <c r="L168">
        <v>150</v>
      </c>
      <c r="M168">
        <v>0</v>
      </c>
      <c r="N168">
        <v>0</v>
      </c>
      <c r="O168">
        <v>0</v>
      </c>
      <c r="P168">
        <v>0</v>
      </c>
      <c r="Q168">
        <v>0</v>
      </c>
      <c r="R168">
        <v>150</v>
      </c>
      <c r="S168">
        <v>0</v>
      </c>
      <c r="T168">
        <v>150</v>
      </c>
      <c r="U168">
        <v>0</v>
      </c>
      <c r="V168">
        <v>0</v>
      </c>
      <c r="X168">
        <v>0</v>
      </c>
      <c r="Y168">
        <v>0</v>
      </c>
      <c r="Z168">
        <v>0</v>
      </c>
      <c r="AA168">
        <v>0</v>
      </c>
      <c r="AB168">
        <v>0</v>
      </c>
      <c r="AC168">
        <v>0</v>
      </c>
      <c r="AD168">
        <v>0</v>
      </c>
      <c r="AE168">
        <v>0</v>
      </c>
      <c r="AF168">
        <v>0</v>
      </c>
      <c r="AG168">
        <v>0</v>
      </c>
      <c r="AH168">
        <v>0</v>
      </c>
      <c r="AJ168">
        <v>0</v>
      </c>
      <c r="AK168">
        <v>0</v>
      </c>
      <c r="AL168">
        <v>0</v>
      </c>
      <c r="AM168">
        <v>0</v>
      </c>
      <c r="AN168">
        <v>0</v>
      </c>
      <c r="AO168">
        <v>0</v>
      </c>
      <c r="AP168">
        <v>0</v>
      </c>
      <c r="AQ168">
        <v>0</v>
      </c>
      <c r="AR168">
        <v>0</v>
      </c>
      <c r="AS168">
        <v>0</v>
      </c>
      <c r="AT168">
        <v>0</v>
      </c>
    </row>
    <row r="169" spans="1:46" x14ac:dyDescent="0.35">
      <c r="A169" t="s">
        <v>321</v>
      </c>
      <c r="B169" t="s">
        <v>217</v>
      </c>
      <c r="C169">
        <v>115</v>
      </c>
      <c r="D169" t="s">
        <v>316</v>
      </c>
      <c r="E169" t="s">
        <v>317</v>
      </c>
      <c r="F169">
        <v>0</v>
      </c>
      <c r="G169">
        <v>0</v>
      </c>
      <c r="H169">
        <v>0</v>
      </c>
      <c r="I169">
        <v>0</v>
      </c>
      <c r="J169">
        <v>0</v>
      </c>
      <c r="L169">
        <v>450</v>
      </c>
      <c r="M169">
        <v>0</v>
      </c>
      <c r="N169">
        <v>0</v>
      </c>
      <c r="O169">
        <v>0</v>
      </c>
      <c r="P169">
        <v>0</v>
      </c>
      <c r="Q169">
        <v>0</v>
      </c>
      <c r="R169">
        <v>0</v>
      </c>
      <c r="S169">
        <v>0</v>
      </c>
      <c r="T169">
        <v>0</v>
      </c>
      <c r="U169">
        <v>0</v>
      </c>
      <c r="V169">
        <v>0</v>
      </c>
      <c r="X169">
        <v>0</v>
      </c>
      <c r="Y169">
        <v>0</v>
      </c>
      <c r="Z169">
        <v>0</v>
      </c>
      <c r="AA169">
        <v>0</v>
      </c>
      <c r="AB169">
        <v>0</v>
      </c>
      <c r="AC169">
        <v>0</v>
      </c>
      <c r="AD169">
        <v>0</v>
      </c>
      <c r="AE169">
        <v>0</v>
      </c>
      <c r="AF169">
        <v>0</v>
      </c>
      <c r="AG169">
        <v>0</v>
      </c>
      <c r="AH169">
        <v>0</v>
      </c>
      <c r="AJ169">
        <v>0</v>
      </c>
      <c r="AK169">
        <v>0</v>
      </c>
      <c r="AL169">
        <v>0</v>
      </c>
      <c r="AM169">
        <v>0</v>
      </c>
      <c r="AN169">
        <v>0</v>
      </c>
      <c r="AO169">
        <v>0</v>
      </c>
      <c r="AP169">
        <v>0</v>
      </c>
      <c r="AQ169">
        <v>0</v>
      </c>
      <c r="AR169">
        <v>0</v>
      </c>
      <c r="AS169">
        <v>0</v>
      </c>
      <c r="AT169">
        <v>0</v>
      </c>
    </row>
    <row r="170" spans="1:46" x14ac:dyDescent="0.35">
      <c r="A170" t="s">
        <v>315</v>
      </c>
      <c r="B170" t="s">
        <v>121</v>
      </c>
      <c r="C170">
        <v>115</v>
      </c>
      <c r="D170" t="s">
        <v>316</v>
      </c>
      <c r="E170" t="s">
        <v>317</v>
      </c>
      <c r="F170">
        <v>0</v>
      </c>
      <c r="G170">
        <v>0</v>
      </c>
      <c r="H170">
        <v>0</v>
      </c>
      <c r="I170">
        <v>0</v>
      </c>
      <c r="J170">
        <v>0</v>
      </c>
      <c r="L170">
        <v>0</v>
      </c>
      <c r="M170">
        <v>0</v>
      </c>
      <c r="N170">
        <v>0</v>
      </c>
      <c r="O170">
        <v>0</v>
      </c>
      <c r="P170">
        <v>0</v>
      </c>
      <c r="Q170">
        <v>0</v>
      </c>
      <c r="R170">
        <v>0</v>
      </c>
      <c r="S170">
        <v>0</v>
      </c>
      <c r="T170">
        <v>0</v>
      </c>
      <c r="U170">
        <v>0</v>
      </c>
      <c r="V170">
        <v>0</v>
      </c>
      <c r="X170">
        <v>0</v>
      </c>
      <c r="Y170">
        <v>0</v>
      </c>
      <c r="Z170">
        <v>0</v>
      </c>
      <c r="AA170">
        <v>0</v>
      </c>
      <c r="AB170">
        <v>0</v>
      </c>
      <c r="AC170">
        <v>0</v>
      </c>
      <c r="AD170">
        <v>0</v>
      </c>
      <c r="AE170">
        <v>0</v>
      </c>
      <c r="AF170">
        <v>0</v>
      </c>
      <c r="AG170">
        <v>0</v>
      </c>
      <c r="AH170">
        <v>0</v>
      </c>
      <c r="AJ170">
        <v>0</v>
      </c>
      <c r="AK170">
        <v>0</v>
      </c>
      <c r="AL170">
        <v>0</v>
      </c>
      <c r="AM170">
        <v>0</v>
      </c>
      <c r="AN170">
        <v>0</v>
      </c>
      <c r="AO170">
        <v>0</v>
      </c>
      <c r="AP170">
        <v>0</v>
      </c>
      <c r="AQ170">
        <v>0</v>
      </c>
      <c r="AR170">
        <v>0</v>
      </c>
      <c r="AS170">
        <v>0</v>
      </c>
      <c r="AT170">
        <v>0</v>
      </c>
    </row>
    <row r="171" spans="1:46" x14ac:dyDescent="0.35">
      <c r="A171" t="s">
        <v>315</v>
      </c>
      <c r="B171" t="s">
        <v>121</v>
      </c>
      <c r="C171">
        <v>230</v>
      </c>
      <c r="D171" t="s">
        <v>316</v>
      </c>
      <c r="E171" t="s">
        <v>317</v>
      </c>
      <c r="F171">
        <v>0</v>
      </c>
      <c r="G171">
        <v>0</v>
      </c>
      <c r="H171">
        <v>0</v>
      </c>
      <c r="I171">
        <v>0</v>
      </c>
      <c r="J171">
        <v>0</v>
      </c>
      <c r="L171">
        <v>851.7</v>
      </c>
      <c r="M171">
        <v>0</v>
      </c>
      <c r="N171">
        <v>0</v>
      </c>
      <c r="O171">
        <v>0</v>
      </c>
      <c r="P171">
        <v>0</v>
      </c>
      <c r="Q171">
        <v>0</v>
      </c>
      <c r="R171">
        <v>0</v>
      </c>
      <c r="S171">
        <v>0</v>
      </c>
      <c r="T171">
        <v>0</v>
      </c>
      <c r="U171">
        <v>0</v>
      </c>
      <c r="V171">
        <v>0</v>
      </c>
      <c r="X171">
        <v>0</v>
      </c>
      <c r="Y171">
        <v>0</v>
      </c>
      <c r="Z171">
        <v>0</v>
      </c>
      <c r="AA171">
        <v>0</v>
      </c>
      <c r="AB171">
        <v>0</v>
      </c>
      <c r="AC171">
        <v>0</v>
      </c>
      <c r="AD171">
        <v>0</v>
      </c>
      <c r="AE171">
        <v>0</v>
      </c>
      <c r="AF171">
        <v>0</v>
      </c>
      <c r="AG171">
        <v>0</v>
      </c>
      <c r="AH171">
        <v>0</v>
      </c>
      <c r="AJ171">
        <v>599.70000000000005</v>
      </c>
      <c r="AK171">
        <v>0</v>
      </c>
      <c r="AL171">
        <v>0</v>
      </c>
      <c r="AM171">
        <v>0</v>
      </c>
      <c r="AN171">
        <v>0</v>
      </c>
      <c r="AO171">
        <v>0</v>
      </c>
      <c r="AP171">
        <v>0</v>
      </c>
      <c r="AQ171">
        <v>0</v>
      </c>
      <c r="AR171">
        <v>0</v>
      </c>
      <c r="AS171">
        <v>0</v>
      </c>
      <c r="AT171">
        <v>0</v>
      </c>
    </row>
    <row r="172" spans="1:46" x14ac:dyDescent="0.35">
      <c r="A172" t="s">
        <v>322</v>
      </c>
      <c r="B172" t="s">
        <v>87</v>
      </c>
      <c r="C172">
        <v>230</v>
      </c>
      <c r="D172" t="s">
        <v>319</v>
      </c>
      <c r="E172" t="s">
        <v>320</v>
      </c>
      <c r="F172">
        <v>0</v>
      </c>
      <c r="G172">
        <v>0</v>
      </c>
      <c r="H172">
        <v>0</v>
      </c>
      <c r="I172">
        <v>0</v>
      </c>
      <c r="J172">
        <v>0</v>
      </c>
      <c r="L172">
        <v>0</v>
      </c>
      <c r="M172">
        <v>0</v>
      </c>
      <c r="N172">
        <v>0</v>
      </c>
      <c r="O172">
        <v>0</v>
      </c>
      <c r="P172">
        <v>0</v>
      </c>
      <c r="Q172">
        <v>0</v>
      </c>
      <c r="R172">
        <v>0</v>
      </c>
      <c r="S172">
        <v>0</v>
      </c>
      <c r="T172">
        <v>0</v>
      </c>
      <c r="U172">
        <v>0</v>
      </c>
      <c r="V172">
        <v>0</v>
      </c>
      <c r="X172">
        <v>0</v>
      </c>
      <c r="Y172">
        <v>0</v>
      </c>
      <c r="Z172">
        <v>0</v>
      </c>
      <c r="AA172">
        <v>0</v>
      </c>
      <c r="AB172">
        <v>0</v>
      </c>
      <c r="AC172">
        <v>0</v>
      </c>
      <c r="AD172">
        <v>0</v>
      </c>
      <c r="AE172">
        <v>0</v>
      </c>
      <c r="AF172">
        <v>0</v>
      </c>
      <c r="AG172">
        <v>0</v>
      </c>
      <c r="AH172">
        <v>0</v>
      </c>
      <c r="AJ172">
        <v>0</v>
      </c>
      <c r="AK172">
        <v>0</v>
      </c>
      <c r="AL172">
        <v>0</v>
      </c>
      <c r="AM172">
        <v>0</v>
      </c>
      <c r="AN172">
        <v>0</v>
      </c>
      <c r="AO172">
        <v>0</v>
      </c>
      <c r="AP172">
        <v>0</v>
      </c>
      <c r="AQ172">
        <v>0</v>
      </c>
      <c r="AR172">
        <v>0</v>
      </c>
      <c r="AS172">
        <v>0</v>
      </c>
      <c r="AT172">
        <v>0</v>
      </c>
    </row>
    <row r="173" spans="1:46" x14ac:dyDescent="0.35">
      <c r="A173" t="s">
        <v>333</v>
      </c>
      <c r="B173" t="s">
        <v>215</v>
      </c>
      <c r="C173">
        <v>230</v>
      </c>
      <c r="D173" t="s">
        <v>334</v>
      </c>
      <c r="E173" t="s">
        <v>335</v>
      </c>
      <c r="F173">
        <v>0</v>
      </c>
      <c r="G173">
        <v>0</v>
      </c>
      <c r="H173">
        <v>0</v>
      </c>
      <c r="I173">
        <v>0</v>
      </c>
      <c r="J173">
        <v>0</v>
      </c>
      <c r="L173">
        <v>525</v>
      </c>
      <c r="M173">
        <v>0</v>
      </c>
      <c r="N173">
        <v>0</v>
      </c>
      <c r="O173">
        <v>0</v>
      </c>
      <c r="P173">
        <v>0</v>
      </c>
      <c r="Q173">
        <v>0</v>
      </c>
      <c r="R173">
        <v>0</v>
      </c>
      <c r="S173">
        <v>0</v>
      </c>
      <c r="T173">
        <v>0</v>
      </c>
      <c r="U173">
        <v>0</v>
      </c>
      <c r="V173">
        <v>0</v>
      </c>
      <c r="X173">
        <v>75</v>
      </c>
      <c r="Y173">
        <v>0</v>
      </c>
      <c r="Z173">
        <v>0</v>
      </c>
      <c r="AA173">
        <v>0</v>
      </c>
      <c r="AB173">
        <v>0</v>
      </c>
      <c r="AC173">
        <v>0</v>
      </c>
      <c r="AD173">
        <v>0</v>
      </c>
      <c r="AE173">
        <v>0</v>
      </c>
      <c r="AF173">
        <v>0</v>
      </c>
      <c r="AG173">
        <v>0</v>
      </c>
      <c r="AH173">
        <v>0</v>
      </c>
      <c r="AJ173">
        <v>425</v>
      </c>
      <c r="AK173">
        <v>0</v>
      </c>
      <c r="AL173">
        <v>0</v>
      </c>
      <c r="AM173">
        <v>0</v>
      </c>
      <c r="AN173">
        <v>0</v>
      </c>
      <c r="AO173">
        <v>0</v>
      </c>
      <c r="AP173">
        <v>0</v>
      </c>
      <c r="AQ173">
        <v>0</v>
      </c>
      <c r="AR173">
        <v>0</v>
      </c>
      <c r="AS173">
        <v>0</v>
      </c>
      <c r="AT173">
        <v>0</v>
      </c>
    </row>
    <row r="174" spans="1:46" x14ac:dyDescent="0.35">
      <c r="A174" t="s">
        <v>315</v>
      </c>
      <c r="B174" t="s">
        <v>148</v>
      </c>
      <c r="C174">
        <v>230</v>
      </c>
      <c r="D174" t="s">
        <v>316</v>
      </c>
      <c r="E174" t="s">
        <v>317</v>
      </c>
      <c r="F174">
        <v>0</v>
      </c>
      <c r="G174">
        <v>0</v>
      </c>
      <c r="H174">
        <v>0</v>
      </c>
      <c r="I174">
        <v>0</v>
      </c>
      <c r="J174">
        <v>0</v>
      </c>
      <c r="L174">
        <v>781.93999999999994</v>
      </c>
      <c r="M174">
        <v>0</v>
      </c>
      <c r="N174">
        <v>0</v>
      </c>
      <c r="O174">
        <v>0</v>
      </c>
      <c r="P174">
        <v>0</v>
      </c>
      <c r="Q174">
        <v>0</v>
      </c>
      <c r="R174">
        <v>839.94</v>
      </c>
      <c r="S174">
        <v>80</v>
      </c>
      <c r="T174">
        <v>759.94</v>
      </c>
      <c r="U174">
        <v>0</v>
      </c>
      <c r="V174">
        <v>0</v>
      </c>
      <c r="X174">
        <v>92</v>
      </c>
      <c r="Y174">
        <v>0</v>
      </c>
      <c r="Z174">
        <v>0</v>
      </c>
      <c r="AA174">
        <v>0</v>
      </c>
      <c r="AB174">
        <v>0</v>
      </c>
      <c r="AC174">
        <v>0</v>
      </c>
      <c r="AD174">
        <v>100</v>
      </c>
      <c r="AE174">
        <v>80</v>
      </c>
      <c r="AF174">
        <v>20</v>
      </c>
      <c r="AG174">
        <v>0</v>
      </c>
      <c r="AH174">
        <v>0</v>
      </c>
      <c r="AJ174">
        <v>92</v>
      </c>
      <c r="AK174">
        <v>0</v>
      </c>
      <c r="AL174">
        <v>0</v>
      </c>
      <c r="AM174">
        <v>0</v>
      </c>
      <c r="AN174">
        <v>0</v>
      </c>
      <c r="AO174">
        <v>0</v>
      </c>
      <c r="AP174">
        <v>250</v>
      </c>
      <c r="AQ174">
        <v>80</v>
      </c>
      <c r="AR174">
        <v>170</v>
      </c>
      <c r="AS174">
        <v>0</v>
      </c>
      <c r="AT174">
        <v>0</v>
      </c>
    </row>
    <row r="175" spans="1:46" x14ac:dyDescent="0.35">
      <c r="A175" t="s">
        <v>315</v>
      </c>
      <c r="B175" t="s">
        <v>148</v>
      </c>
      <c r="C175">
        <v>500</v>
      </c>
      <c r="D175" t="s">
        <v>316</v>
      </c>
      <c r="E175" t="s">
        <v>317</v>
      </c>
      <c r="F175">
        <v>0</v>
      </c>
      <c r="G175">
        <v>0</v>
      </c>
      <c r="H175">
        <v>0</v>
      </c>
      <c r="I175">
        <v>0</v>
      </c>
      <c r="J175">
        <v>0</v>
      </c>
      <c r="L175">
        <v>1950</v>
      </c>
      <c r="M175">
        <v>0</v>
      </c>
      <c r="N175">
        <v>0</v>
      </c>
      <c r="O175">
        <v>0</v>
      </c>
      <c r="P175">
        <v>0</v>
      </c>
      <c r="Q175">
        <v>0</v>
      </c>
      <c r="R175">
        <v>1950</v>
      </c>
      <c r="S175">
        <v>0</v>
      </c>
      <c r="T175">
        <v>1950</v>
      </c>
      <c r="U175">
        <v>0</v>
      </c>
      <c r="V175">
        <v>0</v>
      </c>
      <c r="X175">
        <v>800</v>
      </c>
      <c r="Y175">
        <v>0</v>
      </c>
      <c r="Z175">
        <v>0</v>
      </c>
      <c r="AA175">
        <v>0</v>
      </c>
      <c r="AB175">
        <v>0</v>
      </c>
      <c r="AC175">
        <v>0</v>
      </c>
      <c r="AD175">
        <v>800</v>
      </c>
      <c r="AE175">
        <v>0</v>
      </c>
      <c r="AF175">
        <v>800</v>
      </c>
      <c r="AG175">
        <v>0</v>
      </c>
      <c r="AH175">
        <v>0</v>
      </c>
      <c r="AJ175">
        <v>800</v>
      </c>
      <c r="AK175">
        <v>0</v>
      </c>
      <c r="AL175">
        <v>0</v>
      </c>
      <c r="AM175">
        <v>0</v>
      </c>
      <c r="AN175">
        <v>0</v>
      </c>
      <c r="AO175">
        <v>0</v>
      </c>
      <c r="AP175">
        <v>800</v>
      </c>
      <c r="AQ175">
        <v>0</v>
      </c>
      <c r="AR175">
        <v>800</v>
      </c>
      <c r="AS175">
        <v>0</v>
      </c>
      <c r="AT175">
        <v>0</v>
      </c>
    </row>
    <row r="176" spans="1:46" x14ac:dyDescent="0.35">
      <c r="A176" t="s">
        <v>315</v>
      </c>
      <c r="B176" t="s">
        <v>148</v>
      </c>
      <c r="C176">
        <v>115</v>
      </c>
      <c r="D176" t="s">
        <v>316</v>
      </c>
      <c r="E176" t="s">
        <v>317</v>
      </c>
      <c r="F176">
        <v>0</v>
      </c>
      <c r="G176">
        <v>0</v>
      </c>
      <c r="H176">
        <v>0</v>
      </c>
      <c r="I176">
        <v>0</v>
      </c>
      <c r="J176">
        <v>0</v>
      </c>
      <c r="L176">
        <v>751</v>
      </c>
      <c r="M176">
        <v>0</v>
      </c>
      <c r="N176">
        <v>0</v>
      </c>
      <c r="O176">
        <v>0</v>
      </c>
      <c r="P176">
        <v>0</v>
      </c>
      <c r="Q176">
        <v>0</v>
      </c>
      <c r="R176">
        <v>865</v>
      </c>
      <c r="S176">
        <v>200</v>
      </c>
      <c r="T176">
        <v>665</v>
      </c>
      <c r="U176">
        <v>0</v>
      </c>
      <c r="V176">
        <v>0</v>
      </c>
      <c r="X176">
        <v>184</v>
      </c>
      <c r="Y176">
        <v>0</v>
      </c>
      <c r="Z176">
        <v>0</v>
      </c>
      <c r="AA176">
        <v>0</v>
      </c>
      <c r="AB176">
        <v>0</v>
      </c>
      <c r="AC176">
        <v>0</v>
      </c>
      <c r="AD176">
        <v>200</v>
      </c>
      <c r="AE176">
        <v>0</v>
      </c>
      <c r="AF176">
        <v>200</v>
      </c>
      <c r="AG176">
        <v>0</v>
      </c>
      <c r="AH176">
        <v>0</v>
      </c>
      <c r="AJ176">
        <v>286</v>
      </c>
      <c r="AK176">
        <v>0</v>
      </c>
      <c r="AL176">
        <v>0</v>
      </c>
      <c r="AM176">
        <v>0</v>
      </c>
      <c r="AN176">
        <v>0</v>
      </c>
      <c r="AO176">
        <v>0</v>
      </c>
      <c r="AP176">
        <v>400</v>
      </c>
      <c r="AQ176">
        <v>200</v>
      </c>
      <c r="AR176">
        <v>200</v>
      </c>
      <c r="AS176">
        <v>0</v>
      </c>
      <c r="AT176">
        <v>0</v>
      </c>
    </row>
    <row r="177" spans="1:46" x14ac:dyDescent="0.35">
      <c r="A177" t="s">
        <v>326</v>
      </c>
      <c r="B177" t="s">
        <v>27</v>
      </c>
      <c r="C177">
        <v>500</v>
      </c>
      <c r="D177" t="s">
        <v>327</v>
      </c>
      <c r="E177" t="s">
        <v>328</v>
      </c>
      <c r="F177">
        <v>0</v>
      </c>
      <c r="G177">
        <v>0</v>
      </c>
      <c r="H177">
        <v>0</v>
      </c>
      <c r="I177">
        <v>0</v>
      </c>
      <c r="J177">
        <v>0</v>
      </c>
      <c r="L177">
        <v>0</v>
      </c>
      <c r="M177">
        <v>0</v>
      </c>
      <c r="N177">
        <v>0</v>
      </c>
      <c r="O177">
        <v>0</v>
      </c>
      <c r="P177">
        <v>0</v>
      </c>
      <c r="Q177">
        <v>0</v>
      </c>
      <c r="R177">
        <v>0</v>
      </c>
      <c r="S177">
        <v>0</v>
      </c>
      <c r="T177">
        <v>0</v>
      </c>
      <c r="U177">
        <v>0</v>
      </c>
      <c r="V177">
        <v>0</v>
      </c>
      <c r="X177">
        <v>0</v>
      </c>
      <c r="Y177">
        <v>0</v>
      </c>
      <c r="Z177">
        <v>0</v>
      </c>
      <c r="AA177">
        <v>0</v>
      </c>
      <c r="AB177">
        <v>0</v>
      </c>
      <c r="AC177">
        <v>0</v>
      </c>
      <c r="AD177">
        <v>0</v>
      </c>
      <c r="AE177">
        <v>0</v>
      </c>
      <c r="AF177">
        <v>0</v>
      </c>
      <c r="AG177">
        <v>0</v>
      </c>
      <c r="AH177">
        <v>0</v>
      </c>
      <c r="AJ177">
        <v>0</v>
      </c>
      <c r="AK177">
        <v>0</v>
      </c>
      <c r="AL177">
        <v>0</v>
      </c>
      <c r="AM177">
        <v>0</v>
      </c>
      <c r="AN177">
        <v>0</v>
      </c>
      <c r="AO177">
        <v>0</v>
      </c>
      <c r="AP177">
        <v>0</v>
      </c>
      <c r="AQ177">
        <v>0</v>
      </c>
      <c r="AR177">
        <v>0</v>
      </c>
      <c r="AS177">
        <v>0</v>
      </c>
      <c r="AT177">
        <v>0</v>
      </c>
    </row>
    <row r="178" spans="1:46" x14ac:dyDescent="0.35">
      <c r="A178" t="s">
        <v>326</v>
      </c>
      <c r="B178" t="s">
        <v>27</v>
      </c>
      <c r="C178">
        <v>230</v>
      </c>
      <c r="D178" t="s">
        <v>327</v>
      </c>
      <c r="E178" t="s">
        <v>328</v>
      </c>
      <c r="F178">
        <v>0</v>
      </c>
      <c r="G178">
        <v>0</v>
      </c>
      <c r="H178">
        <v>0</v>
      </c>
      <c r="I178">
        <v>0</v>
      </c>
      <c r="J178">
        <v>0</v>
      </c>
      <c r="L178">
        <v>150</v>
      </c>
      <c r="M178">
        <v>0</v>
      </c>
      <c r="N178">
        <v>0</v>
      </c>
      <c r="O178">
        <v>0</v>
      </c>
      <c r="P178">
        <v>0</v>
      </c>
      <c r="Q178">
        <v>0</v>
      </c>
      <c r="R178">
        <v>0</v>
      </c>
      <c r="S178">
        <v>0</v>
      </c>
      <c r="T178">
        <v>0</v>
      </c>
      <c r="U178">
        <v>0</v>
      </c>
      <c r="V178">
        <v>0</v>
      </c>
      <c r="X178">
        <v>0</v>
      </c>
      <c r="Y178">
        <v>0</v>
      </c>
      <c r="Z178">
        <v>0</v>
      </c>
      <c r="AA178">
        <v>0</v>
      </c>
      <c r="AB178">
        <v>0</v>
      </c>
      <c r="AC178">
        <v>0</v>
      </c>
      <c r="AD178">
        <v>0</v>
      </c>
      <c r="AE178">
        <v>0</v>
      </c>
      <c r="AF178">
        <v>0</v>
      </c>
      <c r="AG178">
        <v>0</v>
      </c>
      <c r="AH178">
        <v>0</v>
      </c>
      <c r="AJ178">
        <v>0</v>
      </c>
      <c r="AK178">
        <v>0</v>
      </c>
      <c r="AL178">
        <v>0</v>
      </c>
      <c r="AM178">
        <v>0</v>
      </c>
      <c r="AN178">
        <v>0</v>
      </c>
      <c r="AO178">
        <v>0</v>
      </c>
      <c r="AP178">
        <v>0</v>
      </c>
      <c r="AQ178">
        <v>0</v>
      </c>
      <c r="AR178">
        <v>0</v>
      </c>
      <c r="AS178">
        <v>0</v>
      </c>
      <c r="AT178">
        <v>0</v>
      </c>
    </row>
    <row r="179" spans="1:46" x14ac:dyDescent="0.35">
      <c r="A179" t="s">
        <v>318</v>
      </c>
      <c r="B179" t="s">
        <v>85</v>
      </c>
      <c r="C179">
        <v>500</v>
      </c>
      <c r="D179" t="s">
        <v>319</v>
      </c>
      <c r="E179" t="s">
        <v>320</v>
      </c>
      <c r="F179">
        <v>0</v>
      </c>
      <c r="G179">
        <v>0</v>
      </c>
      <c r="H179">
        <v>0</v>
      </c>
      <c r="I179">
        <v>0</v>
      </c>
      <c r="J179">
        <v>0</v>
      </c>
      <c r="L179">
        <v>0</v>
      </c>
      <c r="M179">
        <v>0</v>
      </c>
      <c r="N179">
        <v>0</v>
      </c>
      <c r="O179">
        <v>0</v>
      </c>
      <c r="P179">
        <v>0</v>
      </c>
      <c r="Q179">
        <v>0</v>
      </c>
      <c r="R179">
        <v>0</v>
      </c>
      <c r="S179">
        <v>0</v>
      </c>
      <c r="T179">
        <v>0</v>
      </c>
      <c r="U179">
        <v>0</v>
      </c>
      <c r="V179">
        <v>0</v>
      </c>
      <c r="X179">
        <v>0</v>
      </c>
      <c r="Y179">
        <v>0</v>
      </c>
      <c r="Z179">
        <v>0</v>
      </c>
      <c r="AA179">
        <v>0</v>
      </c>
      <c r="AB179">
        <v>0</v>
      </c>
      <c r="AC179">
        <v>0</v>
      </c>
      <c r="AD179">
        <v>0</v>
      </c>
      <c r="AE179">
        <v>0</v>
      </c>
      <c r="AF179">
        <v>0</v>
      </c>
      <c r="AG179">
        <v>0</v>
      </c>
      <c r="AH179">
        <v>0</v>
      </c>
      <c r="AJ179">
        <v>0</v>
      </c>
      <c r="AK179">
        <v>0</v>
      </c>
      <c r="AL179">
        <v>0</v>
      </c>
      <c r="AM179">
        <v>0</v>
      </c>
      <c r="AN179">
        <v>0</v>
      </c>
      <c r="AO179">
        <v>0</v>
      </c>
      <c r="AP179">
        <v>0</v>
      </c>
      <c r="AQ179">
        <v>0</v>
      </c>
      <c r="AR179">
        <v>0</v>
      </c>
      <c r="AS179">
        <v>0</v>
      </c>
      <c r="AT179">
        <v>0</v>
      </c>
    </row>
    <row r="180" spans="1:46" x14ac:dyDescent="0.35">
      <c r="A180" t="s">
        <v>318</v>
      </c>
      <c r="B180" t="s">
        <v>85</v>
      </c>
      <c r="C180">
        <v>230</v>
      </c>
      <c r="D180" t="s">
        <v>319</v>
      </c>
      <c r="E180" t="s">
        <v>320</v>
      </c>
      <c r="F180">
        <v>0</v>
      </c>
      <c r="G180">
        <v>0</v>
      </c>
      <c r="H180">
        <v>0</v>
      </c>
      <c r="I180">
        <v>0</v>
      </c>
      <c r="J180">
        <v>0</v>
      </c>
      <c r="L180">
        <v>2000</v>
      </c>
      <c r="M180">
        <v>0</v>
      </c>
      <c r="N180">
        <v>0</v>
      </c>
      <c r="O180">
        <v>0</v>
      </c>
      <c r="P180">
        <v>0</v>
      </c>
      <c r="Q180">
        <v>0</v>
      </c>
      <c r="R180">
        <v>0</v>
      </c>
      <c r="S180">
        <v>0</v>
      </c>
      <c r="T180">
        <v>0</v>
      </c>
      <c r="U180">
        <v>0</v>
      </c>
      <c r="V180">
        <v>0</v>
      </c>
      <c r="X180">
        <v>0</v>
      </c>
      <c r="Y180">
        <v>0</v>
      </c>
      <c r="Z180">
        <v>0</v>
      </c>
      <c r="AA180">
        <v>0</v>
      </c>
      <c r="AB180">
        <v>0</v>
      </c>
      <c r="AC180">
        <v>0</v>
      </c>
      <c r="AD180">
        <v>0</v>
      </c>
      <c r="AE180">
        <v>0</v>
      </c>
      <c r="AF180">
        <v>0</v>
      </c>
      <c r="AG180">
        <v>0</v>
      </c>
      <c r="AH180">
        <v>0</v>
      </c>
      <c r="AJ180">
        <v>300</v>
      </c>
      <c r="AK180">
        <v>0</v>
      </c>
      <c r="AL180">
        <v>0</v>
      </c>
      <c r="AM180">
        <v>0</v>
      </c>
      <c r="AN180">
        <v>0</v>
      </c>
      <c r="AO180">
        <v>0</v>
      </c>
      <c r="AP180">
        <v>0</v>
      </c>
      <c r="AQ180">
        <v>0</v>
      </c>
      <c r="AR180">
        <v>0</v>
      </c>
      <c r="AS180">
        <v>0</v>
      </c>
      <c r="AT180">
        <v>0</v>
      </c>
    </row>
    <row r="181" spans="1:46" x14ac:dyDescent="0.35">
      <c r="A181" t="s">
        <v>326</v>
      </c>
      <c r="B181" t="s">
        <v>33</v>
      </c>
      <c r="C181">
        <v>230</v>
      </c>
      <c r="D181" t="s">
        <v>327</v>
      </c>
      <c r="E181" t="s">
        <v>328</v>
      </c>
      <c r="F181">
        <v>0</v>
      </c>
      <c r="G181">
        <v>0</v>
      </c>
      <c r="H181">
        <v>0</v>
      </c>
      <c r="I181">
        <v>0</v>
      </c>
      <c r="J181">
        <v>0</v>
      </c>
      <c r="L181">
        <v>0</v>
      </c>
      <c r="M181">
        <v>0</v>
      </c>
      <c r="N181">
        <v>0</v>
      </c>
      <c r="O181">
        <v>0</v>
      </c>
      <c r="P181">
        <v>0</v>
      </c>
      <c r="Q181">
        <v>0</v>
      </c>
      <c r="R181">
        <v>0</v>
      </c>
      <c r="S181">
        <v>0</v>
      </c>
      <c r="T181">
        <v>0</v>
      </c>
      <c r="U181">
        <v>0</v>
      </c>
      <c r="V181">
        <v>0</v>
      </c>
      <c r="X181">
        <v>0</v>
      </c>
      <c r="Y181">
        <v>0</v>
      </c>
      <c r="Z181">
        <v>0</v>
      </c>
      <c r="AA181">
        <v>0</v>
      </c>
      <c r="AB181">
        <v>0</v>
      </c>
      <c r="AC181">
        <v>0</v>
      </c>
      <c r="AD181">
        <v>0</v>
      </c>
      <c r="AE181">
        <v>0</v>
      </c>
      <c r="AF181">
        <v>0</v>
      </c>
      <c r="AG181">
        <v>0</v>
      </c>
      <c r="AH181">
        <v>0</v>
      </c>
      <c r="AJ181">
        <v>0</v>
      </c>
      <c r="AK181">
        <v>0</v>
      </c>
      <c r="AL181">
        <v>0</v>
      </c>
      <c r="AM181">
        <v>0</v>
      </c>
      <c r="AN181">
        <v>0</v>
      </c>
      <c r="AO181">
        <v>0</v>
      </c>
      <c r="AP181">
        <v>0</v>
      </c>
      <c r="AQ181">
        <v>0</v>
      </c>
      <c r="AR181">
        <v>0</v>
      </c>
      <c r="AS181">
        <v>0</v>
      </c>
      <c r="AT181">
        <v>0</v>
      </c>
    </row>
    <row r="182" spans="1:46" x14ac:dyDescent="0.35">
      <c r="A182" t="s">
        <v>326</v>
      </c>
      <c r="B182" t="s">
        <v>33</v>
      </c>
      <c r="C182">
        <v>138</v>
      </c>
      <c r="D182" t="s">
        <v>327</v>
      </c>
      <c r="E182" t="s">
        <v>328</v>
      </c>
      <c r="F182">
        <v>0</v>
      </c>
      <c r="G182">
        <v>0</v>
      </c>
      <c r="H182">
        <v>0</v>
      </c>
      <c r="I182">
        <v>0</v>
      </c>
      <c r="J182">
        <v>0</v>
      </c>
      <c r="L182">
        <v>100</v>
      </c>
      <c r="M182">
        <v>0</v>
      </c>
      <c r="N182">
        <v>0</v>
      </c>
      <c r="O182">
        <v>0</v>
      </c>
      <c r="P182">
        <v>0</v>
      </c>
      <c r="Q182">
        <v>0</v>
      </c>
      <c r="R182">
        <v>0</v>
      </c>
      <c r="S182">
        <v>0</v>
      </c>
      <c r="T182">
        <v>0</v>
      </c>
      <c r="U182">
        <v>0</v>
      </c>
      <c r="V182">
        <v>0</v>
      </c>
      <c r="X182">
        <v>100</v>
      </c>
      <c r="Y182">
        <v>0</v>
      </c>
      <c r="Z182">
        <v>0</v>
      </c>
      <c r="AA182">
        <v>0</v>
      </c>
      <c r="AB182">
        <v>0</v>
      </c>
      <c r="AC182">
        <v>0</v>
      </c>
      <c r="AD182">
        <v>0</v>
      </c>
      <c r="AE182">
        <v>0</v>
      </c>
      <c r="AF182">
        <v>0</v>
      </c>
      <c r="AG182">
        <v>0</v>
      </c>
      <c r="AH182">
        <v>0</v>
      </c>
      <c r="AJ182">
        <v>100</v>
      </c>
      <c r="AK182">
        <v>0</v>
      </c>
      <c r="AL182">
        <v>0</v>
      </c>
      <c r="AM182">
        <v>0</v>
      </c>
      <c r="AN182">
        <v>0</v>
      </c>
      <c r="AO182">
        <v>0</v>
      </c>
      <c r="AP182">
        <v>0</v>
      </c>
      <c r="AQ182">
        <v>0</v>
      </c>
      <c r="AR182">
        <v>0</v>
      </c>
      <c r="AS182">
        <v>0</v>
      </c>
      <c r="AT182">
        <v>0</v>
      </c>
    </row>
    <row r="183" spans="1:46" x14ac:dyDescent="0.35">
      <c r="A183" t="s">
        <v>329</v>
      </c>
      <c r="B183" t="s">
        <v>126</v>
      </c>
      <c r="C183">
        <v>500</v>
      </c>
      <c r="D183" t="s">
        <v>330</v>
      </c>
      <c r="E183" t="s">
        <v>331</v>
      </c>
      <c r="F183">
        <v>0</v>
      </c>
      <c r="G183">
        <v>0</v>
      </c>
      <c r="H183">
        <v>0</v>
      </c>
      <c r="I183">
        <v>0</v>
      </c>
      <c r="J183">
        <v>0</v>
      </c>
      <c r="K183" s="1"/>
      <c r="L183">
        <v>1770</v>
      </c>
      <c r="M183">
        <v>0</v>
      </c>
      <c r="N183">
        <v>0</v>
      </c>
      <c r="O183">
        <v>0</v>
      </c>
      <c r="P183">
        <v>0</v>
      </c>
      <c r="Q183">
        <v>0</v>
      </c>
      <c r="R183">
        <v>1770</v>
      </c>
      <c r="S183">
        <v>0</v>
      </c>
      <c r="T183">
        <v>1770</v>
      </c>
      <c r="U183">
        <v>0</v>
      </c>
      <c r="V183">
        <v>0</v>
      </c>
      <c r="W183" s="1"/>
      <c r="X183">
        <v>0</v>
      </c>
      <c r="Y183">
        <v>0</v>
      </c>
      <c r="Z183">
        <v>0</v>
      </c>
      <c r="AA183">
        <v>0</v>
      </c>
      <c r="AB183">
        <v>0</v>
      </c>
      <c r="AC183">
        <v>0</v>
      </c>
      <c r="AD183">
        <v>0</v>
      </c>
      <c r="AE183">
        <v>0</v>
      </c>
      <c r="AF183">
        <v>0</v>
      </c>
      <c r="AG183">
        <v>0</v>
      </c>
      <c r="AH183">
        <v>0</v>
      </c>
      <c r="AI183" s="1"/>
      <c r="AJ183">
        <v>1520</v>
      </c>
      <c r="AK183">
        <v>0</v>
      </c>
      <c r="AL183">
        <v>0</v>
      </c>
      <c r="AM183">
        <v>0</v>
      </c>
      <c r="AN183">
        <v>0</v>
      </c>
      <c r="AO183">
        <v>0</v>
      </c>
      <c r="AP183">
        <v>1520</v>
      </c>
      <c r="AQ183">
        <v>0</v>
      </c>
      <c r="AR183">
        <v>1520</v>
      </c>
      <c r="AS183">
        <v>0</v>
      </c>
      <c r="AT183">
        <v>0</v>
      </c>
    </row>
    <row r="184" spans="1:46" x14ac:dyDescent="0.35">
      <c r="A184" t="s">
        <v>322</v>
      </c>
      <c r="B184" t="s">
        <v>97</v>
      </c>
      <c r="C184">
        <v>230</v>
      </c>
      <c r="D184" t="s">
        <v>319</v>
      </c>
      <c r="E184" t="s">
        <v>320</v>
      </c>
      <c r="F184">
        <v>0</v>
      </c>
      <c r="G184" t="s">
        <v>325</v>
      </c>
      <c r="H184">
        <v>0</v>
      </c>
      <c r="I184">
        <v>0</v>
      </c>
      <c r="J184">
        <v>0</v>
      </c>
      <c r="L184">
        <v>2465</v>
      </c>
      <c r="M184">
        <v>0</v>
      </c>
      <c r="N184">
        <v>0</v>
      </c>
      <c r="O184">
        <v>0</v>
      </c>
      <c r="P184">
        <v>0</v>
      </c>
      <c r="Q184">
        <v>0</v>
      </c>
      <c r="R184">
        <v>0</v>
      </c>
      <c r="S184">
        <v>0</v>
      </c>
      <c r="T184">
        <v>0</v>
      </c>
      <c r="U184">
        <v>0</v>
      </c>
      <c r="V184">
        <v>0</v>
      </c>
      <c r="X184">
        <v>500</v>
      </c>
      <c r="Y184">
        <v>0</v>
      </c>
      <c r="Z184">
        <v>0</v>
      </c>
      <c r="AA184">
        <v>0</v>
      </c>
      <c r="AB184">
        <v>0</v>
      </c>
      <c r="AC184">
        <v>0</v>
      </c>
      <c r="AD184">
        <v>0</v>
      </c>
      <c r="AE184">
        <v>0</v>
      </c>
      <c r="AF184">
        <v>0</v>
      </c>
      <c r="AG184">
        <v>0</v>
      </c>
      <c r="AH184">
        <v>0</v>
      </c>
      <c r="AJ184">
        <v>500</v>
      </c>
      <c r="AK184">
        <v>0</v>
      </c>
      <c r="AL184">
        <v>0</v>
      </c>
      <c r="AM184">
        <v>0</v>
      </c>
      <c r="AN184">
        <v>0</v>
      </c>
      <c r="AO184">
        <v>0</v>
      </c>
      <c r="AP184">
        <v>0</v>
      </c>
      <c r="AQ184">
        <v>0</v>
      </c>
      <c r="AR184">
        <v>0</v>
      </c>
      <c r="AS184">
        <v>0</v>
      </c>
      <c r="AT184">
        <v>0</v>
      </c>
    </row>
    <row r="185" spans="1:46" x14ac:dyDescent="0.35">
      <c r="A185" t="s">
        <v>315</v>
      </c>
      <c r="B185" t="s">
        <v>374</v>
      </c>
      <c r="C185">
        <v>230</v>
      </c>
      <c r="D185" t="s">
        <v>316</v>
      </c>
      <c r="E185" t="s">
        <v>317</v>
      </c>
      <c r="F185">
        <v>0</v>
      </c>
      <c r="G185">
        <v>0</v>
      </c>
      <c r="H185">
        <v>0</v>
      </c>
      <c r="I185" t="s">
        <v>375</v>
      </c>
      <c r="J185">
        <v>0</v>
      </c>
      <c r="L185">
        <v>1008</v>
      </c>
      <c r="M185">
        <v>0</v>
      </c>
      <c r="N185">
        <v>0</v>
      </c>
      <c r="O185">
        <v>0</v>
      </c>
      <c r="P185">
        <v>628.65</v>
      </c>
      <c r="Q185">
        <v>0</v>
      </c>
      <c r="R185">
        <v>0</v>
      </c>
      <c r="S185">
        <v>0</v>
      </c>
      <c r="T185">
        <v>0</v>
      </c>
      <c r="U185">
        <v>0</v>
      </c>
      <c r="V185">
        <v>500</v>
      </c>
      <c r="X185">
        <v>0</v>
      </c>
      <c r="Y185">
        <v>0</v>
      </c>
      <c r="Z185">
        <v>0</v>
      </c>
      <c r="AA185">
        <v>0</v>
      </c>
      <c r="AB185">
        <v>0</v>
      </c>
      <c r="AC185">
        <v>0</v>
      </c>
      <c r="AD185">
        <v>0</v>
      </c>
      <c r="AE185">
        <v>0</v>
      </c>
      <c r="AF185">
        <v>0</v>
      </c>
      <c r="AG185">
        <v>0</v>
      </c>
      <c r="AH185">
        <v>0</v>
      </c>
      <c r="AJ185">
        <v>308</v>
      </c>
      <c r="AK185">
        <v>0</v>
      </c>
      <c r="AL185">
        <v>0</v>
      </c>
      <c r="AM185">
        <v>0</v>
      </c>
      <c r="AN185">
        <v>0</v>
      </c>
      <c r="AO185">
        <v>0</v>
      </c>
      <c r="AP185">
        <v>0</v>
      </c>
      <c r="AQ185">
        <v>0</v>
      </c>
      <c r="AR185">
        <v>0</v>
      </c>
      <c r="AS185">
        <v>0</v>
      </c>
      <c r="AT185">
        <v>500</v>
      </c>
    </row>
    <row r="186" spans="1:46" x14ac:dyDescent="0.35">
      <c r="A186" t="s">
        <v>315</v>
      </c>
      <c r="B186" t="s">
        <v>376</v>
      </c>
      <c r="C186">
        <v>500</v>
      </c>
      <c r="D186" t="s">
        <v>316</v>
      </c>
      <c r="E186" t="s">
        <v>317</v>
      </c>
      <c r="F186">
        <v>0</v>
      </c>
      <c r="G186">
        <v>0</v>
      </c>
      <c r="H186">
        <v>0</v>
      </c>
      <c r="I186" t="s">
        <v>375</v>
      </c>
      <c r="J186">
        <v>0</v>
      </c>
      <c r="L186">
        <v>319.35000000000002</v>
      </c>
      <c r="M186">
        <v>0</v>
      </c>
      <c r="N186">
        <v>0</v>
      </c>
      <c r="O186">
        <v>0</v>
      </c>
      <c r="P186">
        <v>1190</v>
      </c>
      <c r="Q186">
        <v>0</v>
      </c>
      <c r="R186">
        <v>0</v>
      </c>
      <c r="S186">
        <v>0</v>
      </c>
      <c r="T186">
        <v>0</v>
      </c>
      <c r="U186">
        <v>0</v>
      </c>
      <c r="V186">
        <v>0</v>
      </c>
      <c r="X186">
        <v>0</v>
      </c>
      <c r="Y186">
        <v>0</v>
      </c>
      <c r="Z186">
        <v>0</v>
      </c>
      <c r="AA186">
        <v>0</v>
      </c>
      <c r="AB186">
        <v>0</v>
      </c>
      <c r="AC186">
        <v>0</v>
      </c>
      <c r="AD186">
        <v>0</v>
      </c>
      <c r="AE186">
        <v>0</v>
      </c>
      <c r="AF186">
        <v>0</v>
      </c>
      <c r="AG186">
        <v>0</v>
      </c>
      <c r="AH186">
        <v>0</v>
      </c>
      <c r="AJ186">
        <v>0</v>
      </c>
      <c r="AK186">
        <v>0</v>
      </c>
      <c r="AL186">
        <v>0</v>
      </c>
      <c r="AM186">
        <v>0</v>
      </c>
      <c r="AN186">
        <v>0</v>
      </c>
      <c r="AO186">
        <v>0</v>
      </c>
      <c r="AP186">
        <v>0</v>
      </c>
      <c r="AQ186">
        <v>0</v>
      </c>
      <c r="AR186">
        <v>0</v>
      </c>
      <c r="AS186">
        <v>0</v>
      </c>
      <c r="AT186">
        <v>0</v>
      </c>
    </row>
    <row r="187" spans="1:46" x14ac:dyDescent="0.35">
      <c r="A187" t="s">
        <v>321</v>
      </c>
      <c r="B187" t="s">
        <v>377</v>
      </c>
      <c r="C187">
        <v>500</v>
      </c>
      <c r="D187" t="s">
        <v>316</v>
      </c>
      <c r="E187" t="s">
        <v>317</v>
      </c>
      <c r="F187">
        <v>0</v>
      </c>
      <c r="G187">
        <v>0</v>
      </c>
      <c r="H187">
        <v>0</v>
      </c>
      <c r="I187">
        <v>0</v>
      </c>
      <c r="J187">
        <v>0</v>
      </c>
      <c r="L187">
        <v>1856.8130000000001</v>
      </c>
      <c r="M187">
        <v>0</v>
      </c>
      <c r="N187">
        <v>0</v>
      </c>
      <c r="O187">
        <v>0</v>
      </c>
      <c r="P187">
        <v>1525.172</v>
      </c>
      <c r="Q187">
        <v>0</v>
      </c>
      <c r="R187">
        <v>0</v>
      </c>
      <c r="S187">
        <v>0</v>
      </c>
      <c r="T187">
        <v>0</v>
      </c>
      <c r="U187">
        <v>0</v>
      </c>
      <c r="V187">
        <v>0</v>
      </c>
      <c r="X187">
        <v>1100</v>
      </c>
      <c r="Y187">
        <v>0</v>
      </c>
      <c r="Z187">
        <v>0</v>
      </c>
      <c r="AA187">
        <v>0</v>
      </c>
      <c r="AB187">
        <v>0</v>
      </c>
      <c r="AC187">
        <v>0</v>
      </c>
      <c r="AD187">
        <v>0</v>
      </c>
      <c r="AE187">
        <v>0</v>
      </c>
      <c r="AF187">
        <v>0</v>
      </c>
      <c r="AG187">
        <v>0</v>
      </c>
      <c r="AH187">
        <v>0</v>
      </c>
      <c r="AJ187">
        <v>1100</v>
      </c>
      <c r="AK187">
        <v>0</v>
      </c>
      <c r="AL187">
        <v>0</v>
      </c>
      <c r="AM187">
        <v>0</v>
      </c>
      <c r="AN187">
        <v>0</v>
      </c>
      <c r="AO187">
        <v>0</v>
      </c>
      <c r="AP187">
        <v>0</v>
      </c>
      <c r="AQ187">
        <v>0</v>
      </c>
      <c r="AR187">
        <v>0</v>
      </c>
      <c r="AS187">
        <v>0</v>
      </c>
      <c r="AT187">
        <v>0</v>
      </c>
    </row>
    <row r="188" spans="1:46" x14ac:dyDescent="0.35">
      <c r="A188" t="s">
        <v>321</v>
      </c>
      <c r="B188" t="s">
        <v>377</v>
      </c>
      <c r="C188">
        <v>230</v>
      </c>
      <c r="D188" t="s">
        <v>316</v>
      </c>
      <c r="E188" t="s">
        <v>317</v>
      </c>
      <c r="F188">
        <v>0</v>
      </c>
      <c r="G188">
        <v>0</v>
      </c>
      <c r="H188">
        <v>0</v>
      </c>
      <c r="I188">
        <v>0</v>
      </c>
      <c r="J188">
        <v>0</v>
      </c>
      <c r="L188">
        <v>510</v>
      </c>
      <c r="M188">
        <v>0</v>
      </c>
      <c r="N188">
        <v>0</v>
      </c>
      <c r="O188">
        <v>0</v>
      </c>
      <c r="P188">
        <v>0</v>
      </c>
      <c r="Q188">
        <v>0</v>
      </c>
      <c r="R188">
        <v>110</v>
      </c>
      <c r="S188">
        <v>0</v>
      </c>
      <c r="T188">
        <v>110</v>
      </c>
      <c r="U188">
        <v>0</v>
      </c>
      <c r="V188">
        <v>0</v>
      </c>
      <c r="X188">
        <v>0</v>
      </c>
      <c r="Y188">
        <v>0</v>
      </c>
      <c r="Z188">
        <v>0</v>
      </c>
      <c r="AA188">
        <v>0</v>
      </c>
      <c r="AB188">
        <v>0</v>
      </c>
      <c r="AC188">
        <v>0</v>
      </c>
      <c r="AD188">
        <v>0</v>
      </c>
      <c r="AE188">
        <v>0</v>
      </c>
      <c r="AF188">
        <v>0</v>
      </c>
      <c r="AG188">
        <v>0</v>
      </c>
      <c r="AH188">
        <v>0</v>
      </c>
      <c r="AJ188">
        <v>0</v>
      </c>
      <c r="AK188">
        <v>0</v>
      </c>
      <c r="AL188">
        <v>0</v>
      </c>
      <c r="AM188">
        <v>0</v>
      </c>
      <c r="AN188">
        <v>0</v>
      </c>
      <c r="AO188">
        <v>0</v>
      </c>
      <c r="AP188">
        <v>0</v>
      </c>
      <c r="AQ188">
        <v>0</v>
      </c>
      <c r="AR188">
        <v>0</v>
      </c>
      <c r="AS188">
        <v>0</v>
      </c>
      <c r="AT188">
        <v>0</v>
      </c>
    </row>
    <row r="189" spans="1:46" x14ac:dyDescent="0.35">
      <c r="A189" t="s">
        <v>315</v>
      </c>
      <c r="B189" t="s">
        <v>134</v>
      </c>
      <c r="C189">
        <v>230</v>
      </c>
      <c r="D189" t="s">
        <v>316</v>
      </c>
      <c r="E189" t="s">
        <v>317</v>
      </c>
      <c r="F189">
        <v>0</v>
      </c>
      <c r="G189">
        <v>0</v>
      </c>
      <c r="H189">
        <v>0</v>
      </c>
      <c r="I189">
        <v>0</v>
      </c>
      <c r="J189">
        <v>0</v>
      </c>
      <c r="L189">
        <v>600</v>
      </c>
      <c r="M189">
        <v>0</v>
      </c>
      <c r="N189">
        <v>0</v>
      </c>
      <c r="O189">
        <v>0</v>
      </c>
      <c r="P189">
        <v>0</v>
      </c>
      <c r="Q189">
        <v>0</v>
      </c>
      <c r="R189">
        <v>600</v>
      </c>
      <c r="S189">
        <v>0</v>
      </c>
      <c r="T189">
        <v>600</v>
      </c>
      <c r="U189">
        <v>0</v>
      </c>
      <c r="V189">
        <v>0</v>
      </c>
      <c r="X189">
        <v>300</v>
      </c>
      <c r="Y189">
        <v>0</v>
      </c>
      <c r="Z189">
        <v>0</v>
      </c>
      <c r="AA189">
        <v>0</v>
      </c>
      <c r="AB189">
        <v>0</v>
      </c>
      <c r="AC189">
        <v>0</v>
      </c>
      <c r="AD189">
        <v>300</v>
      </c>
      <c r="AE189">
        <v>0</v>
      </c>
      <c r="AF189">
        <v>300</v>
      </c>
      <c r="AG189">
        <v>0</v>
      </c>
      <c r="AH189">
        <v>0</v>
      </c>
      <c r="AJ189">
        <v>600</v>
      </c>
      <c r="AK189">
        <v>0</v>
      </c>
      <c r="AL189">
        <v>0</v>
      </c>
      <c r="AM189">
        <v>0</v>
      </c>
      <c r="AN189">
        <v>0</v>
      </c>
      <c r="AO189">
        <v>0</v>
      </c>
      <c r="AP189">
        <v>600</v>
      </c>
      <c r="AQ189">
        <v>0</v>
      </c>
      <c r="AR189">
        <v>600</v>
      </c>
      <c r="AS189">
        <v>0</v>
      </c>
      <c r="AT189">
        <v>0</v>
      </c>
    </row>
    <row r="190" spans="1:46" x14ac:dyDescent="0.35">
      <c r="A190" t="s">
        <v>321</v>
      </c>
      <c r="B190" t="s">
        <v>206</v>
      </c>
      <c r="C190">
        <v>115</v>
      </c>
      <c r="D190" t="s">
        <v>316</v>
      </c>
      <c r="E190" t="s">
        <v>317</v>
      </c>
      <c r="F190">
        <v>0</v>
      </c>
      <c r="G190">
        <v>0</v>
      </c>
      <c r="H190">
        <v>0</v>
      </c>
      <c r="I190">
        <v>0</v>
      </c>
      <c r="J190">
        <v>0</v>
      </c>
      <c r="L190">
        <v>0</v>
      </c>
      <c r="M190">
        <v>0</v>
      </c>
      <c r="N190">
        <v>0</v>
      </c>
      <c r="O190">
        <v>0</v>
      </c>
      <c r="P190">
        <v>0</v>
      </c>
      <c r="Q190">
        <v>0</v>
      </c>
      <c r="R190">
        <v>0</v>
      </c>
      <c r="S190">
        <v>0</v>
      </c>
      <c r="T190">
        <v>0</v>
      </c>
      <c r="U190">
        <v>0</v>
      </c>
      <c r="V190">
        <v>0</v>
      </c>
      <c r="X190">
        <v>0</v>
      </c>
      <c r="Y190">
        <v>0</v>
      </c>
      <c r="Z190">
        <v>0</v>
      </c>
      <c r="AA190">
        <v>0</v>
      </c>
      <c r="AB190">
        <v>0</v>
      </c>
      <c r="AC190">
        <v>0</v>
      </c>
      <c r="AD190">
        <v>0</v>
      </c>
      <c r="AE190">
        <v>0</v>
      </c>
      <c r="AF190">
        <v>0</v>
      </c>
      <c r="AG190">
        <v>0</v>
      </c>
      <c r="AH190">
        <v>0</v>
      </c>
      <c r="AJ190">
        <v>0</v>
      </c>
      <c r="AK190">
        <v>0</v>
      </c>
      <c r="AL190">
        <v>0</v>
      </c>
      <c r="AM190">
        <v>0</v>
      </c>
      <c r="AN190">
        <v>0</v>
      </c>
      <c r="AO190">
        <v>0</v>
      </c>
      <c r="AP190">
        <v>0</v>
      </c>
      <c r="AQ190">
        <v>0</v>
      </c>
      <c r="AR190">
        <v>0</v>
      </c>
      <c r="AS190">
        <v>0</v>
      </c>
      <c r="AT190">
        <v>0</v>
      </c>
    </row>
    <row r="191" spans="1:46" x14ac:dyDescent="0.35">
      <c r="A191" t="s">
        <v>315</v>
      </c>
      <c r="B191" t="s">
        <v>132</v>
      </c>
      <c r="C191">
        <v>115</v>
      </c>
      <c r="D191" t="s">
        <v>316</v>
      </c>
      <c r="E191" t="s">
        <v>317</v>
      </c>
      <c r="F191">
        <v>0</v>
      </c>
      <c r="G191">
        <v>0</v>
      </c>
      <c r="H191">
        <v>0</v>
      </c>
      <c r="I191">
        <v>0</v>
      </c>
      <c r="J191">
        <v>0</v>
      </c>
      <c r="L191">
        <v>0</v>
      </c>
      <c r="M191">
        <v>0</v>
      </c>
      <c r="N191">
        <v>0</v>
      </c>
      <c r="O191">
        <v>0</v>
      </c>
      <c r="P191">
        <v>0</v>
      </c>
      <c r="Q191">
        <v>0</v>
      </c>
      <c r="R191">
        <v>0</v>
      </c>
      <c r="S191">
        <v>0</v>
      </c>
      <c r="T191">
        <v>0</v>
      </c>
      <c r="U191">
        <v>0</v>
      </c>
      <c r="V191">
        <v>0</v>
      </c>
      <c r="X191">
        <v>0</v>
      </c>
      <c r="Y191">
        <v>0</v>
      </c>
      <c r="Z191">
        <v>0</v>
      </c>
      <c r="AA191">
        <v>0</v>
      </c>
      <c r="AB191">
        <v>0</v>
      </c>
      <c r="AC191">
        <v>0</v>
      </c>
      <c r="AD191">
        <v>0</v>
      </c>
      <c r="AE191">
        <v>0</v>
      </c>
      <c r="AF191">
        <v>0</v>
      </c>
      <c r="AG191">
        <v>0</v>
      </c>
      <c r="AH191">
        <v>0</v>
      </c>
      <c r="AJ191">
        <v>0</v>
      </c>
      <c r="AK191">
        <v>0</v>
      </c>
      <c r="AL191">
        <v>0</v>
      </c>
      <c r="AM191">
        <v>0</v>
      </c>
      <c r="AN191">
        <v>0</v>
      </c>
      <c r="AO191">
        <v>0</v>
      </c>
      <c r="AP191">
        <v>0</v>
      </c>
      <c r="AQ191">
        <v>0</v>
      </c>
      <c r="AR191">
        <v>0</v>
      </c>
      <c r="AS191">
        <v>0</v>
      </c>
      <c r="AT191">
        <v>0</v>
      </c>
    </row>
    <row r="192" spans="1:46" x14ac:dyDescent="0.35">
      <c r="A192" t="s">
        <v>326</v>
      </c>
      <c r="B192" t="s">
        <v>31</v>
      </c>
      <c r="C192">
        <v>500</v>
      </c>
      <c r="D192" t="s">
        <v>355</v>
      </c>
      <c r="E192" t="s">
        <v>356</v>
      </c>
      <c r="F192">
        <v>0</v>
      </c>
      <c r="G192">
        <v>0</v>
      </c>
      <c r="H192">
        <v>0</v>
      </c>
      <c r="I192">
        <v>0</v>
      </c>
      <c r="J192">
        <v>0</v>
      </c>
      <c r="L192">
        <v>0</v>
      </c>
      <c r="M192">
        <v>0</v>
      </c>
      <c r="N192">
        <v>0</v>
      </c>
      <c r="O192">
        <v>0</v>
      </c>
      <c r="P192">
        <v>0</v>
      </c>
      <c r="Q192">
        <v>0</v>
      </c>
      <c r="R192">
        <v>0</v>
      </c>
      <c r="S192">
        <v>0</v>
      </c>
      <c r="T192">
        <v>0</v>
      </c>
      <c r="U192">
        <v>0</v>
      </c>
      <c r="V192">
        <v>0</v>
      </c>
      <c r="X192">
        <v>0</v>
      </c>
      <c r="Y192">
        <v>0</v>
      </c>
      <c r="Z192">
        <v>0</v>
      </c>
      <c r="AA192">
        <v>0</v>
      </c>
      <c r="AB192">
        <v>0</v>
      </c>
      <c r="AC192">
        <v>0</v>
      </c>
      <c r="AD192">
        <v>0</v>
      </c>
      <c r="AE192">
        <v>0</v>
      </c>
      <c r="AF192">
        <v>0</v>
      </c>
      <c r="AG192">
        <v>0</v>
      </c>
      <c r="AH192">
        <v>0</v>
      </c>
      <c r="AJ192">
        <v>0</v>
      </c>
      <c r="AK192">
        <v>0</v>
      </c>
      <c r="AL192">
        <v>0</v>
      </c>
      <c r="AM192">
        <v>0</v>
      </c>
      <c r="AN192">
        <v>0</v>
      </c>
      <c r="AO192">
        <v>0</v>
      </c>
      <c r="AP192">
        <v>0</v>
      </c>
      <c r="AQ192">
        <v>0</v>
      </c>
      <c r="AR192">
        <v>0</v>
      </c>
      <c r="AS192">
        <v>0</v>
      </c>
      <c r="AT192">
        <v>0</v>
      </c>
    </row>
    <row r="193" spans="1:46" x14ac:dyDescent="0.35">
      <c r="A193" t="s">
        <v>326</v>
      </c>
      <c r="B193" t="s">
        <v>30</v>
      </c>
      <c r="C193">
        <v>500</v>
      </c>
      <c r="D193" t="s">
        <v>337</v>
      </c>
      <c r="E193" t="s">
        <v>338</v>
      </c>
      <c r="F193">
        <v>0</v>
      </c>
      <c r="G193" t="s">
        <v>361</v>
      </c>
      <c r="H193">
        <v>0</v>
      </c>
      <c r="I193">
        <v>0</v>
      </c>
      <c r="J193">
        <v>0</v>
      </c>
      <c r="L193">
        <v>313.91928000000001</v>
      </c>
      <c r="M193">
        <v>505.8</v>
      </c>
      <c r="N193">
        <v>105.8</v>
      </c>
      <c r="O193">
        <v>400</v>
      </c>
      <c r="P193">
        <v>0</v>
      </c>
      <c r="Q193">
        <v>0</v>
      </c>
      <c r="R193">
        <v>0</v>
      </c>
      <c r="S193">
        <v>0</v>
      </c>
      <c r="T193">
        <v>0</v>
      </c>
      <c r="U193">
        <v>0</v>
      </c>
      <c r="V193">
        <v>0</v>
      </c>
      <c r="X193">
        <v>0</v>
      </c>
      <c r="Y193">
        <v>0</v>
      </c>
      <c r="Z193">
        <v>0</v>
      </c>
      <c r="AA193">
        <v>0</v>
      </c>
      <c r="AB193">
        <v>0</v>
      </c>
      <c r="AC193">
        <v>0</v>
      </c>
      <c r="AD193">
        <v>0</v>
      </c>
      <c r="AE193">
        <v>0</v>
      </c>
      <c r="AF193">
        <v>0</v>
      </c>
      <c r="AG193">
        <v>0</v>
      </c>
      <c r="AH193">
        <v>0</v>
      </c>
      <c r="AJ193">
        <v>0</v>
      </c>
      <c r="AK193">
        <v>400</v>
      </c>
      <c r="AL193">
        <v>0</v>
      </c>
      <c r="AM193">
        <v>400</v>
      </c>
      <c r="AN193">
        <v>0</v>
      </c>
      <c r="AO193">
        <v>0</v>
      </c>
      <c r="AP193">
        <v>0</v>
      </c>
      <c r="AQ193">
        <v>0</v>
      </c>
      <c r="AR193">
        <v>0</v>
      </c>
      <c r="AS193">
        <v>0</v>
      </c>
      <c r="AT193">
        <v>0</v>
      </c>
    </row>
    <row r="194" spans="1:46" x14ac:dyDescent="0.35">
      <c r="A194" t="s">
        <v>326</v>
      </c>
      <c r="B194" t="s">
        <v>32</v>
      </c>
      <c r="C194">
        <v>230</v>
      </c>
      <c r="D194" t="s">
        <v>327</v>
      </c>
      <c r="E194" t="s">
        <v>328</v>
      </c>
      <c r="F194">
        <v>0</v>
      </c>
      <c r="G194">
        <v>0</v>
      </c>
      <c r="H194">
        <v>0</v>
      </c>
      <c r="I194">
        <v>0</v>
      </c>
      <c r="J194">
        <v>0</v>
      </c>
      <c r="L194">
        <v>25</v>
      </c>
      <c r="M194">
        <v>0</v>
      </c>
      <c r="N194">
        <v>0</v>
      </c>
      <c r="O194">
        <v>0</v>
      </c>
      <c r="P194">
        <v>0</v>
      </c>
      <c r="Q194">
        <v>0</v>
      </c>
      <c r="R194">
        <v>0</v>
      </c>
      <c r="S194">
        <v>0</v>
      </c>
      <c r="T194">
        <v>0</v>
      </c>
      <c r="U194">
        <v>0</v>
      </c>
      <c r="V194">
        <v>0</v>
      </c>
      <c r="X194">
        <v>0</v>
      </c>
      <c r="Y194">
        <v>0</v>
      </c>
      <c r="Z194">
        <v>0</v>
      </c>
      <c r="AA194">
        <v>0</v>
      </c>
      <c r="AB194">
        <v>0</v>
      </c>
      <c r="AC194">
        <v>0</v>
      </c>
      <c r="AD194">
        <v>0</v>
      </c>
      <c r="AE194">
        <v>0</v>
      </c>
      <c r="AF194">
        <v>0</v>
      </c>
      <c r="AG194">
        <v>0</v>
      </c>
      <c r="AH194">
        <v>0</v>
      </c>
      <c r="AJ194">
        <v>25</v>
      </c>
      <c r="AK194">
        <v>0</v>
      </c>
      <c r="AL194">
        <v>0</v>
      </c>
      <c r="AM194">
        <v>0</v>
      </c>
      <c r="AN194">
        <v>0</v>
      </c>
      <c r="AO194">
        <v>0</v>
      </c>
      <c r="AP194">
        <v>0</v>
      </c>
      <c r="AQ194">
        <v>0</v>
      </c>
      <c r="AR194">
        <v>0</v>
      </c>
      <c r="AS194">
        <v>0</v>
      </c>
      <c r="AT194">
        <v>0</v>
      </c>
    </row>
    <row r="195" spans="1:46" x14ac:dyDescent="0.35">
      <c r="A195" t="s">
        <v>318</v>
      </c>
      <c r="B195" t="s">
        <v>80</v>
      </c>
      <c r="C195">
        <v>230</v>
      </c>
      <c r="D195" t="s">
        <v>319</v>
      </c>
      <c r="E195" t="s">
        <v>320</v>
      </c>
      <c r="F195">
        <v>0</v>
      </c>
      <c r="G195">
        <v>0</v>
      </c>
      <c r="H195">
        <v>0</v>
      </c>
      <c r="I195">
        <v>0</v>
      </c>
      <c r="J195">
        <v>0</v>
      </c>
      <c r="L195">
        <v>0</v>
      </c>
      <c r="M195">
        <v>0</v>
      </c>
      <c r="N195">
        <v>0</v>
      </c>
      <c r="O195">
        <v>0</v>
      </c>
      <c r="P195">
        <v>0</v>
      </c>
      <c r="Q195">
        <v>0</v>
      </c>
      <c r="R195">
        <v>0</v>
      </c>
      <c r="S195">
        <v>0</v>
      </c>
      <c r="T195">
        <v>0</v>
      </c>
      <c r="U195">
        <v>0</v>
      </c>
      <c r="V195">
        <v>0</v>
      </c>
      <c r="X195">
        <v>0</v>
      </c>
      <c r="Y195">
        <v>0</v>
      </c>
      <c r="Z195">
        <v>0</v>
      </c>
      <c r="AA195">
        <v>0</v>
      </c>
      <c r="AB195">
        <v>0</v>
      </c>
      <c r="AC195">
        <v>0</v>
      </c>
      <c r="AD195">
        <v>0</v>
      </c>
      <c r="AE195">
        <v>0</v>
      </c>
      <c r="AF195">
        <v>0</v>
      </c>
      <c r="AG195">
        <v>0</v>
      </c>
      <c r="AH195">
        <v>0</v>
      </c>
      <c r="AJ195">
        <v>0</v>
      </c>
      <c r="AK195">
        <v>0</v>
      </c>
      <c r="AL195">
        <v>0</v>
      </c>
      <c r="AM195">
        <v>0</v>
      </c>
      <c r="AN195">
        <v>0</v>
      </c>
      <c r="AO195">
        <v>0</v>
      </c>
      <c r="AP195">
        <v>0</v>
      </c>
      <c r="AQ195">
        <v>0</v>
      </c>
      <c r="AR195">
        <v>0</v>
      </c>
      <c r="AS195">
        <v>0</v>
      </c>
      <c r="AT195">
        <v>0</v>
      </c>
    </row>
    <row r="196" spans="1:46" x14ac:dyDescent="0.35">
      <c r="A196" t="s">
        <v>315</v>
      </c>
      <c r="B196" t="s">
        <v>100</v>
      </c>
      <c r="C196">
        <v>115</v>
      </c>
      <c r="D196" t="s">
        <v>316</v>
      </c>
      <c r="E196" t="s">
        <v>317</v>
      </c>
      <c r="F196">
        <v>0</v>
      </c>
      <c r="G196">
        <v>0</v>
      </c>
      <c r="H196">
        <v>0</v>
      </c>
      <c r="I196">
        <v>0</v>
      </c>
      <c r="J196">
        <v>0</v>
      </c>
      <c r="L196">
        <v>180</v>
      </c>
      <c r="M196">
        <v>0</v>
      </c>
      <c r="N196">
        <v>0</v>
      </c>
      <c r="O196">
        <v>0</v>
      </c>
      <c r="P196">
        <v>0</v>
      </c>
      <c r="Q196">
        <v>0</v>
      </c>
      <c r="R196">
        <v>200</v>
      </c>
      <c r="S196">
        <v>40</v>
      </c>
      <c r="T196">
        <v>160</v>
      </c>
      <c r="U196">
        <v>0</v>
      </c>
      <c r="V196">
        <v>0</v>
      </c>
      <c r="X196">
        <v>20</v>
      </c>
      <c r="Y196">
        <v>0</v>
      </c>
      <c r="Z196">
        <v>0</v>
      </c>
      <c r="AA196">
        <v>0</v>
      </c>
      <c r="AB196">
        <v>0</v>
      </c>
      <c r="AC196">
        <v>0</v>
      </c>
      <c r="AD196">
        <v>40</v>
      </c>
      <c r="AE196">
        <v>40</v>
      </c>
      <c r="AF196">
        <v>0</v>
      </c>
      <c r="AG196">
        <v>0</v>
      </c>
      <c r="AH196">
        <v>0</v>
      </c>
      <c r="AJ196">
        <v>20</v>
      </c>
      <c r="AK196">
        <v>0</v>
      </c>
      <c r="AL196">
        <v>0</v>
      </c>
      <c r="AM196">
        <v>0</v>
      </c>
      <c r="AN196">
        <v>0</v>
      </c>
      <c r="AO196">
        <v>0</v>
      </c>
      <c r="AP196">
        <v>40</v>
      </c>
      <c r="AQ196">
        <v>40</v>
      </c>
      <c r="AR196">
        <v>0</v>
      </c>
      <c r="AS196">
        <v>0</v>
      </c>
      <c r="AT196">
        <v>0</v>
      </c>
    </row>
    <row r="197" spans="1:46" x14ac:dyDescent="0.35">
      <c r="A197" t="s">
        <v>333</v>
      </c>
      <c r="B197" t="s">
        <v>265</v>
      </c>
      <c r="C197">
        <v>115</v>
      </c>
      <c r="D197" t="s">
        <v>334</v>
      </c>
      <c r="E197" t="s">
        <v>335</v>
      </c>
      <c r="F197">
        <v>0</v>
      </c>
      <c r="G197" t="s">
        <v>357</v>
      </c>
      <c r="H197">
        <v>0</v>
      </c>
      <c r="I197">
        <v>0</v>
      </c>
      <c r="J197">
        <v>0</v>
      </c>
      <c r="L197">
        <v>0</v>
      </c>
      <c r="M197">
        <v>0</v>
      </c>
      <c r="N197">
        <v>0</v>
      </c>
      <c r="O197">
        <v>0</v>
      </c>
      <c r="P197">
        <v>0</v>
      </c>
      <c r="Q197">
        <v>0</v>
      </c>
      <c r="R197">
        <v>0</v>
      </c>
      <c r="S197">
        <v>0</v>
      </c>
      <c r="T197">
        <v>0</v>
      </c>
      <c r="U197">
        <v>0</v>
      </c>
      <c r="V197">
        <v>0</v>
      </c>
      <c r="X197">
        <v>0</v>
      </c>
      <c r="Y197">
        <v>0</v>
      </c>
      <c r="Z197">
        <v>0</v>
      </c>
      <c r="AA197">
        <v>0</v>
      </c>
      <c r="AB197">
        <v>0</v>
      </c>
      <c r="AC197">
        <v>0</v>
      </c>
      <c r="AD197">
        <v>0</v>
      </c>
      <c r="AE197">
        <v>0</v>
      </c>
      <c r="AF197">
        <v>0</v>
      </c>
      <c r="AG197">
        <v>0</v>
      </c>
      <c r="AH197">
        <v>0</v>
      </c>
      <c r="AJ197">
        <v>0</v>
      </c>
      <c r="AK197">
        <v>0</v>
      </c>
      <c r="AL197">
        <v>0</v>
      </c>
      <c r="AM197">
        <v>0</v>
      </c>
      <c r="AN197">
        <v>0</v>
      </c>
      <c r="AO197">
        <v>0</v>
      </c>
      <c r="AP197">
        <v>0</v>
      </c>
      <c r="AQ197">
        <v>0</v>
      </c>
      <c r="AR197">
        <v>0</v>
      </c>
      <c r="AS197">
        <v>0</v>
      </c>
      <c r="AT197">
        <v>0</v>
      </c>
    </row>
    <row r="198" spans="1:46" x14ac:dyDescent="0.35">
      <c r="A198" t="s">
        <v>321</v>
      </c>
      <c r="B198" t="s">
        <v>207</v>
      </c>
      <c r="C198">
        <v>115</v>
      </c>
      <c r="D198" t="s">
        <v>316</v>
      </c>
      <c r="E198" t="s">
        <v>317</v>
      </c>
      <c r="F198">
        <v>0</v>
      </c>
      <c r="G198">
        <v>0</v>
      </c>
      <c r="H198">
        <v>0</v>
      </c>
      <c r="I198">
        <v>0</v>
      </c>
      <c r="J198">
        <v>0</v>
      </c>
      <c r="L198">
        <v>0</v>
      </c>
      <c r="M198">
        <v>0</v>
      </c>
      <c r="N198">
        <v>0</v>
      </c>
      <c r="O198">
        <v>0</v>
      </c>
      <c r="P198">
        <v>0</v>
      </c>
      <c r="Q198">
        <v>0</v>
      </c>
      <c r="R198">
        <v>0</v>
      </c>
      <c r="S198">
        <v>0</v>
      </c>
      <c r="T198">
        <v>0</v>
      </c>
      <c r="U198">
        <v>0</v>
      </c>
      <c r="V198">
        <v>0</v>
      </c>
      <c r="X198">
        <v>0</v>
      </c>
      <c r="Y198">
        <v>0</v>
      </c>
      <c r="Z198">
        <v>0</v>
      </c>
      <c r="AA198">
        <v>0</v>
      </c>
      <c r="AB198">
        <v>0</v>
      </c>
      <c r="AC198">
        <v>0</v>
      </c>
      <c r="AD198">
        <v>0</v>
      </c>
      <c r="AE198">
        <v>0</v>
      </c>
      <c r="AF198">
        <v>0</v>
      </c>
      <c r="AG198">
        <v>0</v>
      </c>
      <c r="AH198">
        <v>0</v>
      </c>
      <c r="AJ198">
        <v>0</v>
      </c>
      <c r="AK198">
        <v>0</v>
      </c>
      <c r="AL198">
        <v>0</v>
      </c>
      <c r="AM198">
        <v>0</v>
      </c>
      <c r="AN198">
        <v>0</v>
      </c>
      <c r="AO198">
        <v>0</v>
      </c>
      <c r="AP198">
        <v>0</v>
      </c>
      <c r="AQ198">
        <v>0</v>
      </c>
      <c r="AR198">
        <v>0</v>
      </c>
      <c r="AS198">
        <v>0</v>
      </c>
      <c r="AT198">
        <v>0</v>
      </c>
    </row>
    <row r="199" spans="1:46" x14ac:dyDescent="0.35">
      <c r="A199" t="s">
        <v>326</v>
      </c>
      <c r="B199" t="s">
        <v>21</v>
      </c>
      <c r="C199">
        <v>230</v>
      </c>
      <c r="D199" t="s">
        <v>327</v>
      </c>
      <c r="E199" t="s">
        <v>328</v>
      </c>
      <c r="F199">
        <v>0</v>
      </c>
      <c r="G199">
        <v>0</v>
      </c>
      <c r="H199">
        <v>0</v>
      </c>
      <c r="I199">
        <v>0</v>
      </c>
      <c r="J199">
        <v>0</v>
      </c>
      <c r="L199">
        <v>1970.01</v>
      </c>
      <c r="M199">
        <v>0</v>
      </c>
      <c r="N199">
        <v>0</v>
      </c>
      <c r="O199">
        <v>0</v>
      </c>
      <c r="P199">
        <v>0</v>
      </c>
      <c r="Q199">
        <v>0</v>
      </c>
      <c r="R199">
        <v>0</v>
      </c>
      <c r="S199">
        <v>0</v>
      </c>
      <c r="T199">
        <v>0</v>
      </c>
      <c r="U199">
        <v>0</v>
      </c>
      <c r="V199">
        <v>0</v>
      </c>
      <c r="X199">
        <v>300</v>
      </c>
      <c r="Y199">
        <v>0</v>
      </c>
      <c r="Z199">
        <v>0</v>
      </c>
      <c r="AA199">
        <v>0</v>
      </c>
      <c r="AB199">
        <v>0</v>
      </c>
      <c r="AC199">
        <v>0</v>
      </c>
      <c r="AD199">
        <v>0</v>
      </c>
      <c r="AE199">
        <v>0</v>
      </c>
      <c r="AF199">
        <v>0</v>
      </c>
      <c r="AG199">
        <v>0</v>
      </c>
      <c r="AH199">
        <v>0</v>
      </c>
      <c r="AJ199">
        <v>620.01</v>
      </c>
      <c r="AK199">
        <v>0</v>
      </c>
      <c r="AL199">
        <v>0</v>
      </c>
      <c r="AM199">
        <v>0</v>
      </c>
      <c r="AN199">
        <v>0</v>
      </c>
      <c r="AO199">
        <v>0</v>
      </c>
      <c r="AP199">
        <v>0</v>
      </c>
      <c r="AQ199">
        <v>0</v>
      </c>
      <c r="AR199">
        <v>0</v>
      </c>
      <c r="AS199">
        <v>0</v>
      </c>
      <c r="AT199">
        <v>0</v>
      </c>
    </row>
    <row r="200" spans="1:46" x14ac:dyDescent="0.35">
      <c r="A200" t="s">
        <v>318</v>
      </c>
      <c r="B200" t="s">
        <v>93</v>
      </c>
      <c r="C200">
        <v>230</v>
      </c>
      <c r="D200" t="s">
        <v>319</v>
      </c>
      <c r="E200" t="s">
        <v>320</v>
      </c>
      <c r="F200">
        <v>0</v>
      </c>
      <c r="G200">
        <v>0</v>
      </c>
      <c r="H200">
        <v>0</v>
      </c>
      <c r="I200">
        <v>0</v>
      </c>
      <c r="J200">
        <v>0</v>
      </c>
      <c r="L200">
        <v>0</v>
      </c>
      <c r="M200">
        <v>0</v>
      </c>
      <c r="N200">
        <v>0</v>
      </c>
      <c r="O200">
        <v>0</v>
      </c>
      <c r="P200">
        <v>0</v>
      </c>
      <c r="Q200">
        <v>0</v>
      </c>
      <c r="R200">
        <v>0</v>
      </c>
      <c r="S200">
        <v>0</v>
      </c>
      <c r="T200">
        <v>0</v>
      </c>
      <c r="U200">
        <v>0</v>
      </c>
      <c r="V200">
        <v>0</v>
      </c>
      <c r="X200">
        <v>0</v>
      </c>
      <c r="Y200">
        <v>0</v>
      </c>
      <c r="Z200">
        <v>0</v>
      </c>
      <c r="AA200">
        <v>0</v>
      </c>
      <c r="AB200">
        <v>0</v>
      </c>
      <c r="AC200">
        <v>0</v>
      </c>
      <c r="AD200">
        <v>0</v>
      </c>
      <c r="AE200">
        <v>0</v>
      </c>
      <c r="AF200">
        <v>0</v>
      </c>
      <c r="AG200">
        <v>0</v>
      </c>
      <c r="AH200">
        <v>0</v>
      </c>
      <c r="AJ200">
        <v>0</v>
      </c>
      <c r="AK200">
        <v>0</v>
      </c>
      <c r="AL200">
        <v>0</v>
      </c>
      <c r="AM200">
        <v>0</v>
      </c>
      <c r="AN200">
        <v>0</v>
      </c>
      <c r="AO200">
        <v>0</v>
      </c>
      <c r="AP200">
        <v>0</v>
      </c>
      <c r="AQ200">
        <v>0</v>
      </c>
      <c r="AR200">
        <v>0</v>
      </c>
      <c r="AS200">
        <v>0</v>
      </c>
      <c r="AT200">
        <v>0</v>
      </c>
    </row>
    <row r="201" spans="1:46" x14ac:dyDescent="0.35">
      <c r="A201" t="s">
        <v>329</v>
      </c>
      <c r="B201" t="s">
        <v>177</v>
      </c>
      <c r="C201">
        <v>230</v>
      </c>
      <c r="D201" t="s">
        <v>330</v>
      </c>
      <c r="E201" t="s">
        <v>331</v>
      </c>
      <c r="F201">
        <v>0</v>
      </c>
      <c r="G201" t="s">
        <v>346</v>
      </c>
      <c r="H201">
        <v>0</v>
      </c>
      <c r="I201">
        <v>0</v>
      </c>
      <c r="J201">
        <v>0</v>
      </c>
      <c r="L201">
        <v>0</v>
      </c>
      <c r="M201">
        <v>0</v>
      </c>
      <c r="N201">
        <v>0</v>
      </c>
      <c r="O201">
        <v>0</v>
      </c>
      <c r="P201">
        <v>0</v>
      </c>
      <c r="Q201">
        <v>0</v>
      </c>
      <c r="R201">
        <v>0</v>
      </c>
      <c r="S201">
        <v>0</v>
      </c>
      <c r="T201">
        <v>0</v>
      </c>
      <c r="U201">
        <v>0</v>
      </c>
      <c r="V201">
        <v>0</v>
      </c>
      <c r="X201">
        <v>0</v>
      </c>
      <c r="Y201">
        <v>0</v>
      </c>
      <c r="Z201">
        <v>0</v>
      </c>
      <c r="AA201">
        <v>0</v>
      </c>
      <c r="AB201">
        <v>0</v>
      </c>
      <c r="AC201">
        <v>0</v>
      </c>
      <c r="AD201">
        <v>0</v>
      </c>
      <c r="AE201">
        <v>0</v>
      </c>
      <c r="AF201">
        <v>0</v>
      </c>
      <c r="AG201">
        <v>0</v>
      </c>
      <c r="AH201">
        <v>0</v>
      </c>
      <c r="AJ201">
        <v>0</v>
      </c>
      <c r="AK201">
        <v>0</v>
      </c>
      <c r="AL201">
        <v>0</v>
      </c>
      <c r="AM201">
        <v>0</v>
      </c>
      <c r="AN201">
        <v>0</v>
      </c>
      <c r="AO201">
        <v>0</v>
      </c>
      <c r="AP201">
        <v>0</v>
      </c>
      <c r="AQ201">
        <v>0</v>
      </c>
      <c r="AR201">
        <v>0</v>
      </c>
      <c r="AS201">
        <v>0</v>
      </c>
      <c r="AT201">
        <v>0</v>
      </c>
    </row>
    <row r="202" spans="1:46" x14ac:dyDescent="0.35">
      <c r="A202" t="s">
        <v>329</v>
      </c>
      <c r="B202" t="s">
        <v>177</v>
      </c>
      <c r="C202">
        <v>138</v>
      </c>
      <c r="D202" t="s">
        <v>330</v>
      </c>
      <c r="E202" t="s">
        <v>331</v>
      </c>
      <c r="F202">
        <v>0</v>
      </c>
      <c r="G202" t="s">
        <v>346</v>
      </c>
      <c r="H202">
        <v>0</v>
      </c>
      <c r="I202">
        <v>0</v>
      </c>
      <c r="J202">
        <v>0</v>
      </c>
      <c r="L202">
        <v>0</v>
      </c>
      <c r="M202">
        <v>0</v>
      </c>
      <c r="N202">
        <v>0</v>
      </c>
      <c r="O202">
        <v>0</v>
      </c>
      <c r="P202">
        <v>0</v>
      </c>
      <c r="Q202">
        <v>0</v>
      </c>
      <c r="R202">
        <v>0</v>
      </c>
      <c r="S202">
        <v>0</v>
      </c>
      <c r="T202">
        <v>0</v>
      </c>
      <c r="U202">
        <v>0</v>
      </c>
      <c r="V202">
        <v>0</v>
      </c>
      <c r="X202">
        <v>0</v>
      </c>
      <c r="Y202">
        <v>0</v>
      </c>
      <c r="Z202">
        <v>0</v>
      </c>
      <c r="AA202">
        <v>0</v>
      </c>
      <c r="AB202">
        <v>0</v>
      </c>
      <c r="AC202">
        <v>0</v>
      </c>
      <c r="AD202">
        <v>0</v>
      </c>
      <c r="AE202">
        <v>0</v>
      </c>
      <c r="AF202">
        <v>0</v>
      </c>
      <c r="AG202">
        <v>0</v>
      </c>
      <c r="AH202">
        <v>0</v>
      </c>
      <c r="AJ202">
        <v>0</v>
      </c>
      <c r="AK202">
        <v>0</v>
      </c>
      <c r="AL202">
        <v>0</v>
      </c>
      <c r="AM202">
        <v>0</v>
      </c>
      <c r="AN202">
        <v>0</v>
      </c>
      <c r="AO202">
        <v>0</v>
      </c>
      <c r="AP202">
        <v>0</v>
      </c>
      <c r="AQ202">
        <v>0</v>
      </c>
      <c r="AR202">
        <v>0</v>
      </c>
      <c r="AS202">
        <v>0</v>
      </c>
      <c r="AT202">
        <v>0</v>
      </c>
    </row>
    <row r="203" spans="1:46" x14ac:dyDescent="0.35">
      <c r="A203" t="s">
        <v>333</v>
      </c>
      <c r="B203" t="s">
        <v>273</v>
      </c>
      <c r="C203">
        <v>230</v>
      </c>
      <c r="D203" t="s">
        <v>334</v>
      </c>
      <c r="E203" t="s">
        <v>335</v>
      </c>
      <c r="F203">
        <v>0</v>
      </c>
      <c r="G203">
        <v>0</v>
      </c>
      <c r="H203">
        <v>0</v>
      </c>
      <c r="I203">
        <v>0</v>
      </c>
      <c r="J203">
        <v>0</v>
      </c>
      <c r="L203">
        <v>200</v>
      </c>
      <c r="M203">
        <v>0</v>
      </c>
      <c r="N203">
        <v>0</v>
      </c>
      <c r="O203">
        <v>0</v>
      </c>
      <c r="P203">
        <v>0</v>
      </c>
      <c r="Q203">
        <v>0</v>
      </c>
      <c r="R203">
        <v>0</v>
      </c>
      <c r="S203">
        <v>0</v>
      </c>
      <c r="T203">
        <v>0</v>
      </c>
      <c r="U203">
        <v>0</v>
      </c>
      <c r="V203">
        <v>0</v>
      </c>
      <c r="X203">
        <v>0</v>
      </c>
      <c r="Y203">
        <v>0</v>
      </c>
      <c r="Z203">
        <v>0</v>
      </c>
      <c r="AA203">
        <v>0</v>
      </c>
      <c r="AB203">
        <v>0</v>
      </c>
      <c r="AC203">
        <v>0</v>
      </c>
      <c r="AD203">
        <v>0</v>
      </c>
      <c r="AE203">
        <v>0</v>
      </c>
      <c r="AF203">
        <v>0</v>
      </c>
      <c r="AG203">
        <v>0</v>
      </c>
      <c r="AH203">
        <v>0</v>
      </c>
      <c r="AJ203">
        <v>0</v>
      </c>
      <c r="AK203">
        <v>0</v>
      </c>
      <c r="AL203">
        <v>0</v>
      </c>
      <c r="AM203">
        <v>0</v>
      </c>
      <c r="AN203">
        <v>0</v>
      </c>
      <c r="AO203">
        <v>0</v>
      </c>
      <c r="AP203">
        <v>0</v>
      </c>
      <c r="AQ203">
        <v>0</v>
      </c>
      <c r="AR203">
        <v>0</v>
      </c>
      <c r="AS203">
        <v>0</v>
      </c>
      <c r="AT203">
        <v>0</v>
      </c>
    </row>
    <row r="204" spans="1:46" x14ac:dyDescent="0.35">
      <c r="A204" t="s">
        <v>348</v>
      </c>
      <c r="B204" t="s">
        <v>47</v>
      </c>
      <c r="C204">
        <v>500</v>
      </c>
      <c r="D204" t="s">
        <v>355</v>
      </c>
      <c r="E204" t="s">
        <v>356</v>
      </c>
      <c r="F204">
        <v>0</v>
      </c>
      <c r="G204" t="s">
        <v>363</v>
      </c>
      <c r="H204" t="s">
        <v>378</v>
      </c>
      <c r="I204">
        <v>0</v>
      </c>
      <c r="J204">
        <v>0</v>
      </c>
      <c r="L204">
        <v>0</v>
      </c>
      <c r="M204">
        <v>0</v>
      </c>
      <c r="N204">
        <v>0</v>
      </c>
      <c r="O204">
        <v>0</v>
      </c>
      <c r="P204">
        <v>0</v>
      </c>
      <c r="Q204">
        <v>0</v>
      </c>
      <c r="R204">
        <v>0</v>
      </c>
      <c r="S204">
        <v>0</v>
      </c>
      <c r="T204">
        <v>0</v>
      </c>
      <c r="U204">
        <v>0</v>
      </c>
      <c r="V204">
        <v>0</v>
      </c>
      <c r="X204">
        <v>0</v>
      </c>
      <c r="Y204">
        <v>0</v>
      </c>
      <c r="Z204">
        <v>0</v>
      </c>
      <c r="AA204">
        <v>0</v>
      </c>
      <c r="AB204">
        <v>0</v>
      </c>
      <c r="AC204">
        <v>0</v>
      </c>
      <c r="AD204">
        <v>0</v>
      </c>
      <c r="AE204">
        <v>0</v>
      </c>
      <c r="AF204">
        <v>0</v>
      </c>
      <c r="AG204">
        <v>0</v>
      </c>
      <c r="AH204">
        <v>0</v>
      </c>
      <c r="AJ204">
        <v>0</v>
      </c>
      <c r="AK204">
        <v>0</v>
      </c>
      <c r="AL204">
        <v>0</v>
      </c>
      <c r="AM204">
        <v>0</v>
      </c>
      <c r="AN204">
        <v>0</v>
      </c>
      <c r="AO204">
        <v>0</v>
      </c>
      <c r="AP204">
        <v>0</v>
      </c>
      <c r="AQ204">
        <v>0</v>
      </c>
      <c r="AR204">
        <v>0</v>
      </c>
      <c r="AS204">
        <v>0</v>
      </c>
      <c r="AT204">
        <v>0</v>
      </c>
    </row>
    <row r="205" spans="1:46" x14ac:dyDescent="0.35">
      <c r="A205" t="s">
        <v>326</v>
      </c>
      <c r="B205" t="s">
        <v>38</v>
      </c>
      <c r="C205">
        <v>230</v>
      </c>
      <c r="D205" t="s">
        <v>327</v>
      </c>
      <c r="E205" t="s">
        <v>328</v>
      </c>
      <c r="F205">
        <v>0</v>
      </c>
      <c r="G205">
        <v>0</v>
      </c>
      <c r="H205">
        <v>0</v>
      </c>
      <c r="I205">
        <v>0</v>
      </c>
      <c r="J205">
        <v>0</v>
      </c>
      <c r="L205">
        <v>0</v>
      </c>
      <c r="M205">
        <v>0</v>
      </c>
      <c r="N205">
        <v>0</v>
      </c>
      <c r="O205">
        <v>0</v>
      </c>
      <c r="P205">
        <v>0</v>
      </c>
      <c r="Q205">
        <v>0</v>
      </c>
      <c r="R205">
        <v>0</v>
      </c>
      <c r="S205">
        <v>0</v>
      </c>
      <c r="T205">
        <v>0</v>
      </c>
      <c r="U205">
        <v>0</v>
      </c>
      <c r="V205">
        <v>0</v>
      </c>
      <c r="X205">
        <v>0</v>
      </c>
      <c r="Y205">
        <v>0</v>
      </c>
      <c r="Z205">
        <v>0</v>
      </c>
      <c r="AA205">
        <v>0</v>
      </c>
      <c r="AB205">
        <v>0</v>
      </c>
      <c r="AC205">
        <v>0</v>
      </c>
      <c r="AD205">
        <v>0</v>
      </c>
      <c r="AE205">
        <v>0</v>
      </c>
      <c r="AF205">
        <v>0</v>
      </c>
      <c r="AG205">
        <v>0</v>
      </c>
      <c r="AH205">
        <v>0</v>
      </c>
      <c r="AJ205">
        <v>0</v>
      </c>
      <c r="AK205">
        <v>0</v>
      </c>
      <c r="AL205">
        <v>0</v>
      </c>
      <c r="AM205">
        <v>0</v>
      </c>
      <c r="AN205">
        <v>0</v>
      </c>
      <c r="AO205">
        <v>0</v>
      </c>
      <c r="AP205">
        <v>0</v>
      </c>
      <c r="AQ205">
        <v>0</v>
      </c>
      <c r="AR205">
        <v>0</v>
      </c>
      <c r="AS205">
        <v>0</v>
      </c>
      <c r="AT205">
        <v>0</v>
      </c>
    </row>
    <row r="206" spans="1:46" x14ac:dyDescent="0.35">
      <c r="A206" t="s">
        <v>321</v>
      </c>
      <c r="B206" t="s">
        <v>197</v>
      </c>
      <c r="C206">
        <v>115</v>
      </c>
      <c r="D206" t="s">
        <v>316</v>
      </c>
      <c r="E206" t="s">
        <v>317</v>
      </c>
      <c r="F206">
        <v>0</v>
      </c>
      <c r="G206">
        <v>0</v>
      </c>
      <c r="H206">
        <v>0</v>
      </c>
      <c r="I206">
        <v>0</v>
      </c>
      <c r="J206">
        <v>0</v>
      </c>
      <c r="L206">
        <v>0</v>
      </c>
      <c r="M206">
        <v>0</v>
      </c>
      <c r="N206">
        <v>0</v>
      </c>
      <c r="O206">
        <v>0</v>
      </c>
      <c r="P206">
        <v>0</v>
      </c>
      <c r="Q206">
        <v>0</v>
      </c>
      <c r="R206">
        <v>0</v>
      </c>
      <c r="S206">
        <v>0</v>
      </c>
      <c r="T206">
        <v>0</v>
      </c>
      <c r="U206">
        <v>0</v>
      </c>
      <c r="V206">
        <v>0</v>
      </c>
      <c r="X206">
        <v>0</v>
      </c>
      <c r="Y206">
        <v>0</v>
      </c>
      <c r="Z206">
        <v>0</v>
      </c>
      <c r="AA206">
        <v>0</v>
      </c>
      <c r="AB206">
        <v>0</v>
      </c>
      <c r="AC206">
        <v>0</v>
      </c>
      <c r="AD206">
        <v>0</v>
      </c>
      <c r="AE206">
        <v>0</v>
      </c>
      <c r="AF206">
        <v>0</v>
      </c>
      <c r="AG206">
        <v>0</v>
      </c>
      <c r="AH206">
        <v>0</v>
      </c>
      <c r="AJ206">
        <v>0</v>
      </c>
      <c r="AK206">
        <v>0</v>
      </c>
      <c r="AL206">
        <v>0</v>
      </c>
      <c r="AM206">
        <v>0</v>
      </c>
      <c r="AN206">
        <v>0</v>
      </c>
      <c r="AO206">
        <v>0</v>
      </c>
      <c r="AP206">
        <v>0</v>
      </c>
      <c r="AQ206">
        <v>0</v>
      </c>
      <c r="AR206">
        <v>0</v>
      </c>
      <c r="AS206">
        <v>0</v>
      </c>
      <c r="AT206">
        <v>0</v>
      </c>
    </row>
    <row r="207" spans="1:46" x14ac:dyDescent="0.35">
      <c r="A207" t="s">
        <v>321</v>
      </c>
      <c r="B207" t="s">
        <v>197</v>
      </c>
      <c r="C207">
        <v>230</v>
      </c>
      <c r="D207" t="s">
        <v>316</v>
      </c>
      <c r="E207" t="s">
        <v>317</v>
      </c>
      <c r="F207">
        <v>0</v>
      </c>
      <c r="G207">
        <v>0</v>
      </c>
      <c r="H207">
        <v>0</v>
      </c>
      <c r="I207">
        <v>0</v>
      </c>
      <c r="J207">
        <v>0</v>
      </c>
      <c r="L207">
        <v>0</v>
      </c>
      <c r="M207">
        <v>0</v>
      </c>
      <c r="N207">
        <v>0</v>
      </c>
      <c r="O207">
        <v>0</v>
      </c>
      <c r="P207">
        <v>0</v>
      </c>
      <c r="Q207">
        <v>0</v>
      </c>
      <c r="R207">
        <v>0</v>
      </c>
      <c r="S207">
        <v>0</v>
      </c>
      <c r="T207">
        <v>0</v>
      </c>
      <c r="U207">
        <v>0</v>
      </c>
      <c r="V207">
        <v>0</v>
      </c>
      <c r="X207">
        <v>0</v>
      </c>
      <c r="Y207">
        <v>0</v>
      </c>
      <c r="Z207">
        <v>0</v>
      </c>
      <c r="AA207">
        <v>0</v>
      </c>
      <c r="AB207">
        <v>0</v>
      </c>
      <c r="AC207">
        <v>0</v>
      </c>
      <c r="AD207">
        <v>0</v>
      </c>
      <c r="AE207">
        <v>0</v>
      </c>
      <c r="AF207">
        <v>0</v>
      </c>
      <c r="AG207">
        <v>0</v>
      </c>
      <c r="AH207">
        <v>0</v>
      </c>
      <c r="AJ207">
        <v>0</v>
      </c>
      <c r="AK207">
        <v>0</v>
      </c>
      <c r="AL207">
        <v>0</v>
      </c>
      <c r="AM207">
        <v>0</v>
      </c>
      <c r="AN207">
        <v>0</v>
      </c>
      <c r="AO207">
        <v>0</v>
      </c>
      <c r="AP207">
        <v>0</v>
      </c>
      <c r="AQ207">
        <v>0</v>
      </c>
      <c r="AR207">
        <v>0</v>
      </c>
      <c r="AS207">
        <v>0</v>
      </c>
      <c r="AT207">
        <v>0</v>
      </c>
    </row>
    <row r="208" spans="1:46" x14ac:dyDescent="0.35">
      <c r="A208" t="s">
        <v>322</v>
      </c>
      <c r="B208" t="s">
        <v>104</v>
      </c>
      <c r="C208">
        <v>230</v>
      </c>
      <c r="D208" t="s">
        <v>319</v>
      </c>
      <c r="E208" t="s">
        <v>320</v>
      </c>
      <c r="F208">
        <v>0</v>
      </c>
      <c r="G208">
        <v>0</v>
      </c>
      <c r="H208">
        <v>0</v>
      </c>
      <c r="I208">
        <v>0</v>
      </c>
      <c r="J208">
        <v>0</v>
      </c>
      <c r="L208">
        <v>0</v>
      </c>
      <c r="M208">
        <v>0</v>
      </c>
      <c r="N208">
        <v>0</v>
      </c>
      <c r="O208">
        <v>0</v>
      </c>
      <c r="P208">
        <v>0</v>
      </c>
      <c r="Q208">
        <v>0</v>
      </c>
      <c r="R208">
        <v>0</v>
      </c>
      <c r="S208">
        <v>0</v>
      </c>
      <c r="T208">
        <v>0</v>
      </c>
      <c r="U208">
        <v>0</v>
      </c>
      <c r="V208">
        <v>0</v>
      </c>
      <c r="X208">
        <v>0</v>
      </c>
      <c r="Y208">
        <v>0</v>
      </c>
      <c r="Z208">
        <v>0</v>
      </c>
      <c r="AA208">
        <v>0</v>
      </c>
      <c r="AB208">
        <v>0</v>
      </c>
      <c r="AC208">
        <v>0</v>
      </c>
      <c r="AD208">
        <v>0</v>
      </c>
      <c r="AE208">
        <v>0</v>
      </c>
      <c r="AF208">
        <v>0</v>
      </c>
      <c r="AG208">
        <v>0</v>
      </c>
      <c r="AH208">
        <v>0</v>
      </c>
      <c r="AJ208">
        <v>0</v>
      </c>
      <c r="AK208">
        <v>0</v>
      </c>
      <c r="AL208">
        <v>0</v>
      </c>
      <c r="AM208">
        <v>0</v>
      </c>
      <c r="AN208">
        <v>0</v>
      </c>
      <c r="AO208">
        <v>0</v>
      </c>
      <c r="AP208">
        <v>0</v>
      </c>
      <c r="AQ208">
        <v>0</v>
      </c>
      <c r="AR208">
        <v>0</v>
      </c>
      <c r="AS208">
        <v>0</v>
      </c>
      <c r="AT208">
        <v>0</v>
      </c>
    </row>
    <row r="209" spans="1:46" x14ac:dyDescent="0.35">
      <c r="A209" t="s">
        <v>322</v>
      </c>
      <c r="B209" t="s">
        <v>119</v>
      </c>
      <c r="C209">
        <v>230</v>
      </c>
      <c r="D209" t="s">
        <v>323</v>
      </c>
      <c r="E209" t="s">
        <v>324</v>
      </c>
      <c r="F209">
        <v>0</v>
      </c>
      <c r="G209">
        <v>0</v>
      </c>
      <c r="H209">
        <v>0</v>
      </c>
      <c r="I209">
        <v>0</v>
      </c>
      <c r="J209">
        <v>0</v>
      </c>
      <c r="L209">
        <v>80</v>
      </c>
      <c r="M209">
        <v>0</v>
      </c>
      <c r="N209">
        <v>0</v>
      </c>
      <c r="O209">
        <v>0</v>
      </c>
      <c r="P209">
        <v>0</v>
      </c>
      <c r="Q209">
        <v>0</v>
      </c>
      <c r="R209">
        <v>105.2</v>
      </c>
      <c r="S209">
        <v>105.2</v>
      </c>
      <c r="T209">
        <v>0</v>
      </c>
      <c r="U209">
        <v>0</v>
      </c>
      <c r="V209">
        <v>0</v>
      </c>
      <c r="X209">
        <v>80</v>
      </c>
      <c r="Y209">
        <v>0</v>
      </c>
      <c r="Z209">
        <v>0</v>
      </c>
      <c r="AA209">
        <v>0</v>
      </c>
      <c r="AB209">
        <v>0</v>
      </c>
      <c r="AC209">
        <v>0</v>
      </c>
      <c r="AD209">
        <v>105.2</v>
      </c>
      <c r="AE209">
        <v>105.2</v>
      </c>
      <c r="AF209">
        <v>0</v>
      </c>
      <c r="AG209">
        <v>0</v>
      </c>
      <c r="AH209">
        <v>0</v>
      </c>
      <c r="AJ209">
        <v>80</v>
      </c>
      <c r="AK209">
        <v>0</v>
      </c>
      <c r="AL209">
        <v>0</v>
      </c>
      <c r="AM209">
        <v>0</v>
      </c>
      <c r="AN209">
        <v>0</v>
      </c>
      <c r="AO209">
        <v>0</v>
      </c>
      <c r="AP209">
        <v>105.2</v>
      </c>
      <c r="AQ209">
        <v>105.2</v>
      </c>
      <c r="AR209">
        <v>0</v>
      </c>
      <c r="AS209">
        <v>0</v>
      </c>
      <c r="AT209">
        <v>0</v>
      </c>
    </row>
    <row r="210" spans="1:46" x14ac:dyDescent="0.35">
      <c r="A210" t="s">
        <v>333</v>
      </c>
      <c r="B210" t="s">
        <v>249</v>
      </c>
      <c r="C210">
        <v>230</v>
      </c>
      <c r="D210" t="s">
        <v>334</v>
      </c>
      <c r="E210" t="s">
        <v>335</v>
      </c>
      <c r="F210">
        <v>0</v>
      </c>
      <c r="G210" t="s">
        <v>336</v>
      </c>
      <c r="H210">
        <v>0</v>
      </c>
      <c r="I210">
        <v>0</v>
      </c>
      <c r="J210">
        <v>0</v>
      </c>
      <c r="L210">
        <v>0</v>
      </c>
      <c r="M210">
        <v>0</v>
      </c>
      <c r="N210">
        <v>0</v>
      </c>
      <c r="O210">
        <v>0</v>
      </c>
      <c r="P210">
        <v>0</v>
      </c>
      <c r="Q210">
        <v>0</v>
      </c>
      <c r="R210">
        <v>0</v>
      </c>
      <c r="S210">
        <v>0</v>
      </c>
      <c r="T210">
        <v>0</v>
      </c>
      <c r="U210">
        <v>0</v>
      </c>
      <c r="V210">
        <v>0</v>
      </c>
      <c r="X210">
        <v>0</v>
      </c>
      <c r="Y210">
        <v>0</v>
      </c>
      <c r="Z210">
        <v>0</v>
      </c>
      <c r="AA210">
        <v>0</v>
      </c>
      <c r="AB210">
        <v>0</v>
      </c>
      <c r="AC210">
        <v>0</v>
      </c>
      <c r="AD210">
        <v>0</v>
      </c>
      <c r="AE210">
        <v>0</v>
      </c>
      <c r="AF210">
        <v>0</v>
      </c>
      <c r="AG210">
        <v>0</v>
      </c>
      <c r="AH210">
        <v>0</v>
      </c>
      <c r="AJ210">
        <v>0</v>
      </c>
      <c r="AK210">
        <v>0</v>
      </c>
      <c r="AL210">
        <v>0</v>
      </c>
      <c r="AM210">
        <v>0</v>
      </c>
      <c r="AN210">
        <v>0</v>
      </c>
      <c r="AO210">
        <v>0</v>
      </c>
      <c r="AP210">
        <v>0</v>
      </c>
      <c r="AQ210">
        <v>0</v>
      </c>
      <c r="AR210">
        <v>0</v>
      </c>
      <c r="AS210">
        <v>0</v>
      </c>
      <c r="AT210">
        <v>0</v>
      </c>
    </row>
    <row r="211" spans="1:46" x14ac:dyDescent="0.35">
      <c r="A211" t="s">
        <v>333</v>
      </c>
      <c r="B211" t="s">
        <v>268</v>
      </c>
      <c r="C211">
        <v>115</v>
      </c>
      <c r="D211" t="s">
        <v>334</v>
      </c>
      <c r="E211" t="s">
        <v>335</v>
      </c>
      <c r="F211">
        <v>0</v>
      </c>
      <c r="G211" t="s">
        <v>357</v>
      </c>
      <c r="H211">
        <v>0</v>
      </c>
      <c r="I211">
        <v>0</v>
      </c>
      <c r="J211">
        <v>0</v>
      </c>
      <c r="L211">
        <v>109.2</v>
      </c>
      <c r="M211">
        <v>0</v>
      </c>
      <c r="N211">
        <v>0</v>
      </c>
      <c r="O211">
        <v>0</v>
      </c>
      <c r="P211">
        <v>0</v>
      </c>
      <c r="Q211">
        <v>0</v>
      </c>
      <c r="R211">
        <v>0</v>
      </c>
      <c r="S211">
        <v>0</v>
      </c>
      <c r="T211">
        <v>0</v>
      </c>
      <c r="U211">
        <v>0</v>
      </c>
      <c r="V211">
        <v>0</v>
      </c>
      <c r="X211">
        <v>0</v>
      </c>
      <c r="Y211">
        <v>0</v>
      </c>
      <c r="Z211">
        <v>0</v>
      </c>
      <c r="AA211">
        <v>0</v>
      </c>
      <c r="AB211">
        <v>0</v>
      </c>
      <c r="AC211">
        <v>0</v>
      </c>
      <c r="AD211">
        <v>0</v>
      </c>
      <c r="AE211">
        <v>0</v>
      </c>
      <c r="AF211">
        <v>0</v>
      </c>
      <c r="AG211">
        <v>0</v>
      </c>
      <c r="AH211">
        <v>0</v>
      </c>
      <c r="AJ211">
        <v>0</v>
      </c>
      <c r="AK211">
        <v>0</v>
      </c>
      <c r="AL211">
        <v>0</v>
      </c>
      <c r="AM211">
        <v>0</v>
      </c>
      <c r="AN211">
        <v>0</v>
      </c>
      <c r="AO211">
        <v>0</v>
      </c>
      <c r="AP211">
        <v>0</v>
      </c>
      <c r="AQ211">
        <v>0</v>
      </c>
      <c r="AR211">
        <v>0</v>
      </c>
      <c r="AS211">
        <v>0</v>
      </c>
      <c r="AT211">
        <v>0</v>
      </c>
    </row>
    <row r="212" spans="1:46" x14ac:dyDescent="0.35">
      <c r="A212" t="s">
        <v>326</v>
      </c>
      <c r="B212" t="s">
        <v>36</v>
      </c>
      <c r="C212">
        <v>230</v>
      </c>
      <c r="D212" t="s">
        <v>327</v>
      </c>
      <c r="E212" t="s">
        <v>328</v>
      </c>
      <c r="F212">
        <v>0</v>
      </c>
      <c r="G212">
        <v>0</v>
      </c>
      <c r="H212">
        <v>0</v>
      </c>
      <c r="I212">
        <v>0</v>
      </c>
      <c r="J212">
        <v>0</v>
      </c>
      <c r="L212">
        <v>0</v>
      </c>
      <c r="M212">
        <v>0</v>
      </c>
      <c r="N212">
        <v>0</v>
      </c>
      <c r="O212">
        <v>0</v>
      </c>
      <c r="P212">
        <v>0</v>
      </c>
      <c r="Q212">
        <v>0</v>
      </c>
      <c r="R212">
        <v>0</v>
      </c>
      <c r="S212">
        <v>0</v>
      </c>
      <c r="T212">
        <v>0</v>
      </c>
      <c r="U212">
        <v>0</v>
      </c>
      <c r="V212">
        <v>0</v>
      </c>
      <c r="X212">
        <v>0</v>
      </c>
      <c r="Y212">
        <v>0</v>
      </c>
      <c r="Z212">
        <v>0</v>
      </c>
      <c r="AA212">
        <v>0</v>
      </c>
      <c r="AB212">
        <v>0</v>
      </c>
      <c r="AC212">
        <v>0</v>
      </c>
      <c r="AD212">
        <v>0</v>
      </c>
      <c r="AE212">
        <v>0</v>
      </c>
      <c r="AF212">
        <v>0</v>
      </c>
      <c r="AG212">
        <v>0</v>
      </c>
      <c r="AH212">
        <v>0</v>
      </c>
      <c r="AJ212">
        <v>0</v>
      </c>
      <c r="AK212">
        <v>0</v>
      </c>
      <c r="AL212">
        <v>0</v>
      </c>
      <c r="AM212">
        <v>0</v>
      </c>
      <c r="AN212">
        <v>0</v>
      </c>
      <c r="AO212">
        <v>0</v>
      </c>
      <c r="AP212">
        <v>0</v>
      </c>
      <c r="AQ212">
        <v>0</v>
      </c>
      <c r="AR212">
        <v>0</v>
      </c>
      <c r="AS212">
        <v>0</v>
      </c>
      <c r="AT212">
        <v>0</v>
      </c>
    </row>
    <row r="213" spans="1:46" x14ac:dyDescent="0.35">
      <c r="A213" t="s">
        <v>326</v>
      </c>
      <c r="B213" t="s">
        <v>36</v>
      </c>
      <c r="C213">
        <v>138</v>
      </c>
      <c r="D213" t="s">
        <v>327</v>
      </c>
      <c r="E213" t="s">
        <v>328</v>
      </c>
      <c r="F213">
        <v>0</v>
      </c>
      <c r="G213">
        <v>0</v>
      </c>
      <c r="H213">
        <v>0</v>
      </c>
      <c r="I213">
        <v>0</v>
      </c>
      <c r="J213">
        <v>0</v>
      </c>
      <c r="L213">
        <v>0</v>
      </c>
      <c r="M213">
        <v>0</v>
      </c>
      <c r="N213">
        <v>0</v>
      </c>
      <c r="O213">
        <v>0</v>
      </c>
      <c r="P213">
        <v>0</v>
      </c>
      <c r="Q213">
        <v>0</v>
      </c>
      <c r="R213">
        <v>0</v>
      </c>
      <c r="S213">
        <v>0</v>
      </c>
      <c r="T213">
        <v>0</v>
      </c>
      <c r="U213">
        <v>0</v>
      </c>
      <c r="V213">
        <v>0</v>
      </c>
      <c r="X213">
        <v>0</v>
      </c>
      <c r="Y213">
        <v>0</v>
      </c>
      <c r="Z213">
        <v>0</v>
      </c>
      <c r="AA213">
        <v>0</v>
      </c>
      <c r="AB213">
        <v>0</v>
      </c>
      <c r="AC213">
        <v>0</v>
      </c>
      <c r="AD213">
        <v>0</v>
      </c>
      <c r="AE213">
        <v>0</v>
      </c>
      <c r="AF213">
        <v>0</v>
      </c>
      <c r="AG213">
        <v>0</v>
      </c>
      <c r="AH213">
        <v>0</v>
      </c>
      <c r="AJ213">
        <v>0</v>
      </c>
      <c r="AK213">
        <v>0</v>
      </c>
      <c r="AL213">
        <v>0</v>
      </c>
      <c r="AM213">
        <v>0</v>
      </c>
      <c r="AN213">
        <v>0</v>
      </c>
      <c r="AO213">
        <v>0</v>
      </c>
      <c r="AP213">
        <v>0</v>
      </c>
      <c r="AQ213">
        <v>0</v>
      </c>
      <c r="AR213">
        <v>0</v>
      </c>
      <c r="AS213">
        <v>0</v>
      </c>
      <c r="AT213">
        <v>0</v>
      </c>
    </row>
    <row r="214" spans="1:46" x14ac:dyDescent="0.35">
      <c r="A214" t="s">
        <v>333</v>
      </c>
      <c r="B214" t="s">
        <v>232</v>
      </c>
      <c r="C214">
        <v>115</v>
      </c>
      <c r="D214" t="s">
        <v>334</v>
      </c>
      <c r="E214" t="s">
        <v>335</v>
      </c>
      <c r="F214">
        <v>0</v>
      </c>
      <c r="G214">
        <v>0</v>
      </c>
      <c r="H214">
        <v>0</v>
      </c>
      <c r="I214">
        <v>0</v>
      </c>
      <c r="J214">
        <v>0</v>
      </c>
      <c r="L214">
        <v>0</v>
      </c>
      <c r="M214">
        <v>0</v>
      </c>
      <c r="N214">
        <v>0</v>
      </c>
      <c r="O214">
        <v>0</v>
      </c>
      <c r="P214">
        <v>0</v>
      </c>
      <c r="Q214">
        <v>0</v>
      </c>
      <c r="R214">
        <v>0</v>
      </c>
      <c r="S214">
        <v>0</v>
      </c>
      <c r="T214">
        <v>0</v>
      </c>
      <c r="U214">
        <v>0</v>
      </c>
      <c r="V214">
        <v>0</v>
      </c>
      <c r="X214">
        <v>0</v>
      </c>
      <c r="Y214">
        <v>0</v>
      </c>
      <c r="Z214">
        <v>0</v>
      </c>
      <c r="AA214">
        <v>0</v>
      </c>
      <c r="AB214">
        <v>0</v>
      </c>
      <c r="AC214">
        <v>0</v>
      </c>
      <c r="AD214">
        <v>0</v>
      </c>
      <c r="AE214">
        <v>0</v>
      </c>
      <c r="AF214">
        <v>0</v>
      </c>
      <c r="AG214">
        <v>0</v>
      </c>
      <c r="AH214">
        <v>0</v>
      </c>
      <c r="AJ214">
        <v>0</v>
      </c>
      <c r="AK214">
        <v>0</v>
      </c>
      <c r="AL214">
        <v>0</v>
      </c>
      <c r="AM214">
        <v>0</v>
      </c>
      <c r="AN214">
        <v>0</v>
      </c>
      <c r="AO214">
        <v>0</v>
      </c>
      <c r="AP214">
        <v>0</v>
      </c>
      <c r="AQ214">
        <v>0</v>
      </c>
      <c r="AR214">
        <v>0</v>
      </c>
      <c r="AS214">
        <v>0</v>
      </c>
      <c r="AT214">
        <v>0</v>
      </c>
    </row>
    <row r="215" spans="1:46" x14ac:dyDescent="0.35">
      <c r="A215" t="s">
        <v>341</v>
      </c>
      <c r="B215" t="s">
        <v>115</v>
      </c>
      <c r="C215">
        <v>230</v>
      </c>
      <c r="D215" t="s">
        <v>342</v>
      </c>
      <c r="E215" t="s">
        <v>343</v>
      </c>
      <c r="F215">
        <v>0</v>
      </c>
      <c r="G215" t="s">
        <v>354</v>
      </c>
      <c r="H215">
        <v>0</v>
      </c>
      <c r="I215">
        <v>0</v>
      </c>
      <c r="J215">
        <v>0</v>
      </c>
      <c r="L215">
        <v>300</v>
      </c>
      <c r="M215">
        <v>150</v>
      </c>
      <c r="N215">
        <v>150</v>
      </c>
      <c r="O215">
        <v>0</v>
      </c>
      <c r="P215">
        <v>0</v>
      </c>
      <c r="Q215">
        <v>0</v>
      </c>
      <c r="R215">
        <v>300</v>
      </c>
      <c r="S215">
        <v>0</v>
      </c>
      <c r="T215">
        <v>300</v>
      </c>
      <c r="U215">
        <v>0</v>
      </c>
      <c r="V215">
        <v>0</v>
      </c>
      <c r="X215">
        <v>0</v>
      </c>
      <c r="Y215">
        <v>0</v>
      </c>
      <c r="Z215">
        <v>0</v>
      </c>
      <c r="AA215">
        <v>0</v>
      </c>
      <c r="AB215">
        <v>0</v>
      </c>
      <c r="AC215">
        <v>0</v>
      </c>
      <c r="AD215">
        <v>0</v>
      </c>
      <c r="AE215">
        <v>0</v>
      </c>
      <c r="AF215">
        <v>0</v>
      </c>
      <c r="AG215">
        <v>0</v>
      </c>
      <c r="AH215">
        <v>0</v>
      </c>
      <c r="AJ215">
        <v>0</v>
      </c>
      <c r="AK215">
        <v>0</v>
      </c>
      <c r="AL215">
        <v>0</v>
      </c>
      <c r="AM215">
        <v>0</v>
      </c>
      <c r="AN215">
        <v>0</v>
      </c>
      <c r="AO215">
        <v>0</v>
      </c>
      <c r="AP215">
        <v>0</v>
      </c>
      <c r="AQ215">
        <v>0</v>
      </c>
      <c r="AR215">
        <v>0</v>
      </c>
      <c r="AS215">
        <v>0</v>
      </c>
      <c r="AT215">
        <v>0</v>
      </c>
    </row>
    <row r="216" spans="1:46" x14ac:dyDescent="0.35">
      <c r="A216" t="s">
        <v>333</v>
      </c>
      <c r="B216" t="s">
        <v>285</v>
      </c>
      <c r="C216">
        <v>230</v>
      </c>
      <c r="D216" t="s">
        <v>334</v>
      </c>
      <c r="E216" t="s">
        <v>335</v>
      </c>
      <c r="F216" t="s">
        <v>379</v>
      </c>
      <c r="G216" t="s">
        <v>357</v>
      </c>
      <c r="H216">
        <v>0</v>
      </c>
      <c r="I216">
        <v>0</v>
      </c>
      <c r="J216">
        <v>0</v>
      </c>
      <c r="L216">
        <v>0</v>
      </c>
      <c r="M216">
        <v>0</v>
      </c>
      <c r="N216">
        <v>0</v>
      </c>
      <c r="O216">
        <v>0</v>
      </c>
      <c r="P216">
        <v>0</v>
      </c>
      <c r="Q216">
        <v>0</v>
      </c>
      <c r="R216">
        <v>0</v>
      </c>
      <c r="S216">
        <v>0</v>
      </c>
      <c r="T216">
        <v>0</v>
      </c>
      <c r="U216">
        <v>0</v>
      </c>
      <c r="V216">
        <v>0</v>
      </c>
      <c r="X216">
        <v>0</v>
      </c>
      <c r="Y216">
        <v>0</v>
      </c>
      <c r="Z216">
        <v>0</v>
      </c>
      <c r="AA216">
        <v>0</v>
      </c>
      <c r="AB216">
        <v>0</v>
      </c>
      <c r="AC216">
        <v>0</v>
      </c>
      <c r="AD216">
        <v>0</v>
      </c>
      <c r="AE216">
        <v>0</v>
      </c>
      <c r="AF216">
        <v>0</v>
      </c>
      <c r="AG216">
        <v>0</v>
      </c>
      <c r="AH216">
        <v>0</v>
      </c>
      <c r="AJ216">
        <v>0</v>
      </c>
      <c r="AK216">
        <v>0</v>
      </c>
      <c r="AL216">
        <v>0</v>
      </c>
      <c r="AM216">
        <v>0</v>
      </c>
      <c r="AN216">
        <v>0</v>
      </c>
      <c r="AO216">
        <v>0</v>
      </c>
      <c r="AP216">
        <v>0</v>
      </c>
      <c r="AQ216">
        <v>0</v>
      </c>
      <c r="AR216">
        <v>0</v>
      </c>
      <c r="AS216">
        <v>0</v>
      </c>
      <c r="AT216">
        <v>0</v>
      </c>
    </row>
    <row r="217" spans="1:46" x14ac:dyDescent="0.35">
      <c r="A217" t="s">
        <v>333</v>
      </c>
      <c r="B217" t="s">
        <v>241</v>
      </c>
      <c r="C217">
        <v>230</v>
      </c>
      <c r="D217" t="s">
        <v>334</v>
      </c>
      <c r="E217" t="s">
        <v>335</v>
      </c>
      <c r="F217">
        <v>0</v>
      </c>
      <c r="G217" t="s">
        <v>336</v>
      </c>
      <c r="H217">
        <v>0</v>
      </c>
      <c r="I217">
        <v>0</v>
      </c>
      <c r="J217">
        <v>0</v>
      </c>
      <c r="L217">
        <v>1490</v>
      </c>
      <c r="M217">
        <v>0</v>
      </c>
      <c r="N217">
        <v>0</v>
      </c>
      <c r="O217">
        <v>0</v>
      </c>
      <c r="P217">
        <v>0</v>
      </c>
      <c r="Q217">
        <v>0</v>
      </c>
      <c r="R217">
        <v>0</v>
      </c>
      <c r="S217">
        <v>0</v>
      </c>
      <c r="T217">
        <v>0</v>
      </c>
      <c r="U217">
        <v>0</v>
      </c>
      <c r="V217">
        <v>0</v>
      </c>
      <c r="X217">
        <v>220</v>
      </c>
      <c r="Y217">
        <v>0</v>
      </c>
      <c r="Z217">
        <v>0</v>
      </c>
      <c r="AA217">
        <v>0</v>
      </c>
      <c r="AB217">
        <v>0</v>
      </c>
      <c r="AC217">
        <v>0</v>
      </c>
      <c r="AD217">
        <v>0</v>
      </c>
      <c r="AE217">
        <v>0</v>
      </c>
      <c r="AF217">
        <v>0</v>
      </c>
      <c r="AG217">
        <v>0</v>
      </c>
      <c r="AH217">
        <v>0</v>
      </c>
      <c r="AJ217">
        <v>220</v>
      </c>
      <c r="AK217">
        <v>0</v>
      </c>
      <c r="AL217">
        <v>0</v>
      </c>
      <c r="AM217">
        <v>0</v>
      </c>
      <c r="AN217">
        <v>0</v>
      </c>
      <c r="AO217">
        <v>0</v>
      </c>
      <c r="AP217">
        <v>0</v>
      </c>
      <c r="AQ217">
        <v>0</v>
      </c>
      <c r="AR217">
        <v>0</v>
      </c>
      <c r="AS217">
        <v>0</v>
      </c>
      <c r="AT217">
        <v>0</v>
      </c>
    </row>
    <row r="218" spans="1:46" x14ac:dyDescent="0.35">
      <c r="A218" t="s">
        <v>333</v>
      </c>
      <c r="B218" t="s">
        <v>380</v>
      </c>
      <c r="C218">
        <v>230</v>
      </c>
      <c r="D218" t="s">
        <v>334</v>
      </c>
      <c r="E218" t="s">
        <v>335</v>
      </c>
      <c r="F218">
        <v>0</v>
      </c>
      <c r="G218">
        <v>0</v>
      </c>
      <c r="H218">
        <v>0</v>
      </c>
      <c r="I218">
        <v>0</v>
      </c>
      <c r="J218">
        <v>0</v>
      </c>
      <c r="L218">
        <v>175</v>
      </c>
      <c r="M218">
        <v>0</v>
      </c>
      <c r="N218">
        <v>0</v>
      </c>
      <c r="O218">
        <v>0</v>
      </c>
      <c r="P218">
        <v>0</v>
      </c>
      <c r="Q218">
        <v>0</v>
      </c>
      <c r="R218">
        <v>0</v>
      </c>
      <c r="S218">
        <v>0</v>
      </c>
      <c r="T218">
        <v>0</v>
      </c>
      <c r="U218">
        <v>0</v>
      </c>
      <c r="V218">
        <v>0</v>
      </c>
      <c r="X218">
        <v>0</v>
      </c>
      <c r="Y218">
        <v>0</v>
      </c>
      <c r="Z218">
        <v>0</v>
      </c>
      <c r="AA218">
        <v>0</v>
      </c>
      <c r="AB218">
        <v>0</v>
      </c>
      <c r="AC218">
        <v>0</v>
      </c>
      <c r="AD218">
        <v>0</v>
      </c>
      <c r="AE218">
        <v>0</v>
      </c>
      <c r="AF218">
        <v>0</v>
      </c>
      <c r="AG218">
        <v>0</v>
      </c>
      <c r="AH218">
        <v>0</v>
      </c>
      <c r="AJ218">
        <v>0</v>
      </c>
      <c r="AK218">
        <v>0</v>
      </c>
      <c r="AL218">
        <v>0</v>
      </c>
      <c r="AM218">
        <v>0</v>
      </c>
      <c r="AN218">
        <v>0</v>
      </c>
      <c r="AO218">
        <v>0</v>
      </c>
      <c r="AP218">
        <v>0</v>
      </c>
      <c r="AQ218">
        <v>0</v>
      </c>
      <c r="AR218">
        <v>0</v>
      </c>
      <c r="AS218">
        <v>0</v>
      </c>
      <c r="AT218">
        <v>0</v>
      </c>
    </row>
    <row r="219" spans="1:46" x14ac:dyDescent="0.35">
      <c r="A219" t="s">
        <v>333</v>
      </c>
      <c r="B219" t="s">
        <v>257</v>
      </c>
      <c r="C219">
        <v>115</v>
      </c>
      <c r="D219" t="s">
        <v>334</v>
      </c>
      <c r="E219" t="s">
        <v>335</v>
      </c>
      <c r="F219">
        <v>0</v>
      </c>
      <c r="G219">
        <v>0</v>
      </c>
      <c r="H219">
        <v>0</v>
      </c>
      <c r="I219">
        <v>0</v>
      </c>
      <c r="J219">
        <v>0</v>
      </c>
      <c r="L219">
        <v>0</v>
      </c>
      <c r="M219">
        <v>0</v>
      </c>
      <c r="N219">
        <v>0</v>
      </c>
      <c r="O219">
        <v>0</v>
      </c>
      <c r="P219">
        <v>0</v>
      </c>
      <c r="Q219">
        <v>0</v>
      </c>
      <c r="R219">
        <v>0</v>
      </c>
      <c r="S219">
        <v>0</v>
      </c>
      <c r="T219">
        <v>0</v>
      </c>
      <c r="U219">
        <v>0</v>
      </c>
      <c r="V219">
        <v>0</v>
      </c>
      <c r="X219">
        <v>0</v>
      </c>
      <c r="Y219">
        <v>0</v>
      </c>
      <c r="Z219">
        <v>0</v>
      </c>
      <c r="AA219">
        <v>0</v>
      </c>
      <c r="AB219">
        <v>0</v>
      </c>
      <c r="AC219">
        <v>0</v>
      </c>
      <c r="AD219">
        <v>0</v>
      </c>
      <c r="AE219">
        <v>0</v>
      </c>
      <c r="AF219">
        <v>0</v>
      </c>
      <c r="AG219">
        <v>0</v>
      </c>
      <c r="AH219">
        <v>0</v>
      </c>
      <c r="AJ219">
        <v>0</v>
      </c>
      <c r="AK219">
        <v>0</v>
      </c>
      <c r="AL219">
        <v>0</v>
      </c>
      <c r="AM219">
        <v>0</v>
      </c>
      <c r="AN219">
        <v>0</v>
      </c>
      <c r="AO219">
        <v>0</v>
      </c>
      <c r="AP219">
        <v>0</v>
      </c>
      <c r="AQ219">
        <v>0</v>
      </c>
      <c r="AR219">
        <v>0</v>
      </c>
      <c r="AS219">
        <v>0</v>
      </c>
      <c r="AT219">
        <v>0</v>
      </c>
    </row>
    <row r="220" spans="1:46" x14ac:dyDescent="0.35">
      <c r="A220" t="s">
        <v>333</v>
      </c>
      <c r="B220" t="s">
        <v>261</v>
      </c>
      <c r="C220">
        <v>115</v>
      </c>
      <c r="D220" t="s">
        <v>334</v>
      </c>
      <c r="E220" t="s">
        <v>335</v>
      </c>
      <c r="F220">
        <v>0</v>
      </c>
      <c r="G220" t="s">
        <v>357</v>
      </c>
      <c r="H220">
        <v>0</v>
      </c>
      <c r="I220">
        <v>0</v>
      </c>
      <c r="J220">
        <v>0</v>
      </c>
      <c r="L220">
        <v>0</v>
      </c>
      <c r="M220">
        <v>0</v>
      </c>
      <c r="N220">
        <v>0</v>
      </c>
      <c r="O220">
        <v>0</v>
      </c>
      <c r="P220">
        <v>0</v>
      </c>
      <c r="Q220">
        <v>0</v>
      </c>
      <c r="R220">
        <v>0</v>
      </c>
      <c r="S220">
        <v>0</v>
      </c>
      <c r="T220">
        <v>0</v>
      </c>
      <c r="U220">
        <v>0</v>
      </c>
      <c r="V220">
        <v>0</v>
      </c>
      <c r="X220">
        <v>0</v>
      </c>
      <c r="Y220">
        <v>0</v>
      </c>
      <c r="Z220">
        <v>0</v>
      </c>
      <c r="AA220">
        <v>0</v>
      </c>
      <c r="AB220">
        <v>0</v>
      </c>
      <c r="AC220">
        <v>0</v>
      </c>
      <c r="AD220">
        <v>0</v>
      </c>
      <c r="AE220">
        <v>0</v>
      </c>
      <c r="AF220">
        <v>0</v>
      </c>
      <c r="AG220">
        <v>0</v>
      </c>
      <c r="AH220">
        <v>0</v>
      </c>
      <c r="AJ220">
        <v>0</v>
      </c>
      <c r="AK220">
        <v>0</v>
      </c>
      <c r="AL220">
        <v>0</v>
      </c>
      <c r="AM220">
        <v>0</v>
      </c>
      <c r="AN220">
        <v>0</v>
      </c>
      <c r="AO220">
        <v>0</v>
      </c>
      <c r="AP220">
        <v>0</v>
      </c>
      <c r="AQ220">
        <v>0</v>
      </c>
      <c r="AR220">
        <v>0</v>
      </c>
      <c r="AS220">
        <v>0</v>
      </c>
      <c r="AT220">
        <v>0</v>
      </c>
    </row>
    <row r="221" spans="1:46" x14ac:dyDescent="0.35">
      <c r="A221" t="s">
        <v>315</v>
      </c>
      <c r="B221" t="s">
        <v>158</v>
      </c>
      <c r="C221">
        <v>115</v>
      </c>
      <c r="D221" t="s">
        <v>316</v>
      </c>
      <c r="E221" t="s">
        <v>317</v>
      </c>
      <c r="F221">
        <v>0</v>
      </c>
      <c r="G221">
        <v>0</v>
      </c>
      <c r="H221">
        <v>0</v>
      </c>
      <c r="I221">
        <v>0</v>
      </c>
      <c r="J221">
        <v>0</v>
      </c>
      <c r="L221">
        <v>0</v>
      </c>
      <c r="M221">
        <v>0</v>
      </c>
      <c r="N221">
        <v>0</v>
      </c>
      <c r="O221">
        <v>0</v>
      </c>
      <c r="P221">
        <v>0</v>
      </c>
      <c r="Q221">
        <v>0</v>
      </c>
      <c r="R221">
        <v>0</v>
      </c>
      <c r="S221">
        <v>0</v>
      </c>
      <c r="T221">
        <v>0</v>
      </c>
      <c r="U221">
        <v>0</v>
      </c>
      <c r="V221">
        <v>0</v>
      </c>
      <c r="X221">
        <v>0</v>
      </c>
      <c r="Y221">
        <v>0</v>
      </c>
      <c r="Z221">
        <v>0</v>
      </c>
      <c r="AA221">
        <v>0</v>
      </c>
      <c r="AB221">
        <v>0</v>
      </c>
      <c r="AC221">
        <v>0</v>
      </c>
      <c r="AD221">
        <v>0</v>
      </c>
      <c r="AE221">
        <v>0</v>
      </c>
      <c r="AF221">
        <v>0</v>
      </c>
      <c r="AG221">
        <v>0</v>
      </c>
      <c r="AH221">
        <v>0</v>
      </c>
      <c r="AJ221">
        <v>0</v>
      </c>
      <c r="AK221">
        <v>0</v>
      </c>
      <c r="AL221">
        <v>0</v>
      </c>
      <c r="AM221">
        <v>0</v>
      </c>
      <c r="AN221">
        <v>0</v>
      </c>
      <c r="AO221">
        <v>0</v>
      </c>
      <c r="AP221">
        <v>0</v>
      </c>
      <c r="AQ221">
        <v>0</v>
      </c>
      <c r="AR221">
        <v>0</v>
      </c>
      <c r="AS221">
        <v>0</v>
      </c>
      <c r="AT221">
        <v>0</v>
      </c>
    </row>
    <row r="222" spans="1:46" x14ac:dyDescent="0.35">
      <c r="A222" t="s">
        <v>329</v>
      </c>
      <c r="B222" t="s">
        <v>161</v>
      </c>
      <c r="C222">
        <v>230</v>
      </c>
      <c r="D222" t="s">
        <v>330</v>
      </c>
      <c r="E222" t="s">
        <v>331</v>
      </c>
      <c r="F222">
        <v>0</v>
      </c>
      <c r="G222" t="s">
        <v>346</v>
      </c>
      <c r="H222">
        <v>0</v>
      </c>
      <c r="I222">
        <v>0</v>
      </c>
      <c r="J222">
        <v>0</v>
      </c>
      <c r="L222">
        <v>0</v>
      </c>
      <c r="M222">
        <v>0</v>
      </c>
      <c r="N222">
        <v>0</v>
      </c>
      <c r="O222">
        <v>0</v>
      </c>
      <c r="P222">
        <v>0</v>
      </c>
      <c r="Q222">
        <v>0</v>
      </c>
      <c r="R222">
        <v>0</v>
      </c>
      <c r="S222">
        <v>0</v>
      </c>
      <c r="T222">
        <v>0</v>
      </c>
      <c r="U222">
        <v>0</v>
      </c>
      <c r="V222">
        <v>0</v>
      </c>
      <c r="X222">
        <v>0</v>
      </c>
      <c r="Y222">
        <v>0</v>
      </c>
      <c r="Z222">
        <v>0</v>
      </c>
      <c r="AA222">
        <v>0</v>
      </c>
      <c r="AB222">
        <v>0</v>
      </c>
      <c r="AC222">
        <v>0</v>
      </c>
      <c r="AD222">
        <v>0</v>
      </c>
      <c r="AE222">
        <v>0</v>
      </c>
      <c r="AF222">
        <v>0</v>
      </c>
      <c r="AG222">
        <v>0</v>
      </c>
      <c r="AH222">
        <v>0</v>
      </c>
      <c r="AJ222">
        <v>0</v>
      </c>
      <c r="AK222">
        <v>0</v>
      </c>
      <c r="AL222">
        <v>0</v>
      </c>
      <c r="AM222">
        <v>0</v>
      </c>
      <c r="AN222">
        <v>0</v>
      </c>
      <c r="AO222">
        <v>0</v>
      </c>
      <c r="AP222">
        <v>0</v>
      </c>
      <c r="AQ222">
        <v>0</v>
      </c>
      <c r="AR222">
        <v>0</v>
      </c>
      <c r="AS222">
        <v>0</v>
      </c>
      <c r="AT222">
        <v>0</v>
      </c>
    </row>
    <row r="223" spans="1:46" x14ac:dyDescent="0.35">
      <c r="A223" t="s">
        <v>321</v>
      </c>
      <c r="B223" t="s">
        <v>381</v>
      </c>
      <c r="C223">
        <v>115</v>
      </c>
      <c r="D223" t="s">
        <v>316</v>
      </c>
      <c r="E223" t="s">
        <v>317</v>
      </c>
      <c r="F223">
        <v>0</v>
      </c>
      <c r="G223">
        <v>0</v>
      </c>
      <c r="H223">
        <v>0</v>
      </c>
      <c r="I223">
        <v>0</v>
      </c>
      <c r="J223">
        <v>0</v>
      </c>
      <c r="L223">
        <v>0</v>
      </c>
      <c r="M223">
        <v>0</v>
      </c>
      <c r="N223">
        <v>0</v>
      </c>
      <c r="O223">
        <v>0</v>
      </c>
      <c r="P223">
        <v>0</v>
      </c>
      <c r="Q223">
        <v>0</v>
      </c>
      <c r="R223">
        <v>0</v>
      </c>
      <c r="S223">
        <v>0</v>
      </c>
      <c r="T223">
        <v>0</v>
      </c>
      <c r="U223">
        <v>0</v>
      </c>
      <c r="V223">
        <v>0</v>
      </c>
      <c r="X223">
        <v>0</v>
      </c>
      <c r="Y223">
        <v>0</v>
      </c>
      <c r="Z223">
        <v>0</v>
      </c>
      <c r="AA223">
        <v>0</v>
      </c>
      <c r="AB223">
        <v>0</v>
      </c>
      <c r="AC223">
        <v>0</v>
      </c>
      <c r="AD223">
        <v>0</v>
      </c>
      <c r="AE223">
        <v>0</v>
      </c>
      <c r="AF223">
        <v>0</v>
      </c>
      <c r="AG223">
        <v>0</v>
      </c>
      <c r="AH223">
        <v>0</v>
      </c>
      <c r="AJ223">
        <v>0</v>
      </c>
      <c r="AK223">
        <v>0</v>
      </c>
      <c r="AL223">
        <v>0</v>
      </c>
      <c r="AM223">
        <v>0</v>
      </c>
      <c r="AN223">
        <v>0</v>
      </c>
      <c r="AO223">
        <v>0</v>
      </c>
      <c r="AP223">
        <v>0</v>
      </c>
      <c r="AQ223">
        <v>0</v>
      </c>
      <c r="AR223">
        <v>0</v>
      </c>
      <c r="AS223">
        <v>0</v>
      </c>
      <c r="AT223">
        <v>0</v>
      </c>
    </row>
    <row r="224" spans="1:46" x14ac:dyDescent="0.35">
      <c r="A224" t="s">
        <v>333</v>
      </c>
      <c r="B224" t="s">
        <v>253</v>
      </c>
      <c r="C224">
        <v>115</v>
      </c>
      <c r="D224" t="s">
        <v>334</v>
      </c>
      <c r="E224" t="s">
        <v>335</v>
      </c>
      <c r="F224">
        <v>0</v>
      </c>
      <c r="G224" t="s">
        <v>336</v>
      </c>
      <c r="H224">
        <v>0</v>
      </c>
      <c r="I224">
        <v>0</v>
      </c>
      <c r="J224">
        <v>0</v>
      </c>
      <c r="L224">
        <v>0</v>
      </c>
      <c r="M224">
        <v>0</v>
      </c>
      <c r="N224">
        <v>0</v>
      </c>
      <c r="O224">
        <v>0</v>
      </c>
      <c r="P224">
        <v>0</v>
      </c>
      <c r="Q224">
        <v>0</v>
      </c>
      <c r="R224">
        <v>0</v>
      </c>
      <c r="S224">
        <v>0</v>
      </c>
      <c r="T224">
        <v>0</v>
      </c>
      <c r="U224">
        <v>0</v>
      </c>
      <c r="V224">
        <v>0</v>
      </c>
      <c r="X224">
        <v>0</v>
      </c>
      <c r="Y224">
        <v>0</v>
      </c>
      <c r="Z224">
        <v>0</v>
      </c>
      <c r="AA224">
        <v>0</v>
      </c>
      <c r="AB224">
        <v>0</v>
      </c>
      <c r="AC224">
        <v>0</v>
      </c>
      <c r="AD224">
        <v>0</v>
      </c>
      <c r="AE224">
        <v>0</v>
      </c>
      <c r="AF224">
        <v>0</v>
      </c>
      <c r="AG224">
        <v>0</v>
      </c>
      <c r="AH224">
        <v>0</v>
      </c>
      <c r="AJ224">
        <v>0</v>
      </c>
      <c r="AK224">
        <v>0</v>
      </c>
      <c r="AL224">
        <v>0</v>
      </c>
      <c r="AM224">
        <v>0</v>
      </c>
      <c r="AN224">
        <v>0</v>
      </c>
      <c r="AO224">
        <v>0</v>
      </c>
      <c r="AP224">
        <v>0</v>
      </c>
      <c r="AQ224">
        <v>0</v>
      </c>
      <c r="AR224">
        <v>0</v>
      </c>
      <c r="AS224">
        <v>0</v>
      </c>
      <c r="AT224">
        <v>0</v>
      </c>
    </row>
    <row r="225" spans="1:46" x14ac:dyDescent="0.35">
      <c r="A225" t="s">
        <v>333</v>
      </c>
      <c r="B225" t="s">
        <v>212</v>
      </c>
      <c r="C225">
        <v>230</v>
      </c>
      <c r="D225" t="s">
        <v>316</v>
      </c>
      <c r="E225" t="s">
        <v>317</v>
      </c>
      <c r="F225">
        <v>0</v>
      </c>
      <c r="G225">
        <v>0</v>
      </c>
      <c r="H225">
        <v>0</v>
      </c>
      <c r="I225">
        <v>0</v>
      </c>
      <c r="J225">
        <v>0</v>
      </c>
      <c r="L225">
        <v>0</v>
      </c>
      <c r="M225">
        <v>150</v>
      </c>
      <c r="N225">
        <v>150</v>
      </c>
      <c r="O225">
        <v>0</v>
      </c>
      <c r="P225">
        <v>0</v>
      </c>
      <c r="Q225">
        <v>0</v>
      </c>
      <c r="R225">
        <v>0</v>
      </c>
      <c r="S225">
        <v>0</v>
      </c>
      <c r="T225">
        <v>0</v>
      </c>
      <c r="U225">
        <v>0</v>
      </c>
      <c r="V225">
        <v>0</v>
      </c>
      <c r="X225">
        <v>0</v>
      </c>
      <c r="Y225">
        <v>0</v>
      </c>
      <c r="Z225">
        <v>0</v>
      </c>
      <c r="AA225">
        <v>0</v>
      </c>
      <c r="AB225">
        <v>0</v>
      </c>
      <c r="AC225">
        <v>0</v>
      </c>
      <c r="AD225">
        <v>0</v>
      </c>
      <c r="AE225">
        <v>0</v>
      </c>
      <c r="AF225">
        <v>0</v>
      </c>
      <c r="AG225">
        <v>0</v>
      </c>
      <c r="AH225">
        <v>0</v>
      </c>
      <c r="AJ225">
        <v>0</v>
      </c>
      <c r="AK225">
        <v>0</v>
      </c>
      <c r="AL225">
        <v>0</v>
      </c>
      <c r="AM225">
        <v>0</v>
      </c>
      <c r="AN225">
        <v>0</v>
      </c>
      <c r="AO225">
        <v>0</v>
      </c>
      <c r="AP225">
        <v>0</v>
      </c>
      <c r="AQ225">
        <v>0</v>
      </c>
      <c r="AR225">
        <v>0</v>
      </c>
      <c r="AS225">
        <v>0</v>
      </c>
      <c r="AT225">
        <v>0</v>
      </c>
    </row>
    <row r="226" spans="1:46" x14ac:dyDescent="0.35">
      <c r="A226" t="s">
        <v>318</v>
      </c>
      <c r="B226" t="s">
        <v>90</v>
      </c>
      <c r="C226">
        <v>500</v>
      </c>
      <c r="D226" t="s">
        <v>319</v>
      </c>
      <c r="E226" t="s">
        <v>320</v>
      </c>
      <c r="F226">
        <v>0</v>
      </c>
      <c r="G226">
        <v>0</v>
      </c>
      <c r="H226">
        <v>0</v>
      </c>
      <c r="I226">
        <v>0</v>
      </c>
      <c r="J226">
        <v>0</v>
      </c>
      <c r="L226">
        <v>0</v>
      </c>
      <c r="M226">
        <v>0</v>
      </c>
      <c r="N226">
        <v>0</v>
      </c>
      <c r="O226">
        <v>0</v>
      </c>
      <c r="P226">
        <v>0</v>
      </c>
      <c r="Q226">
        <v>0</v>
      </c>
      <c r="R226">
        <v>0</v>
      </c>
      <c r="S226">
        <v>0</v>
      </c>
      <c r="T226">
        <v>0</v>
      </c>
      <c r="U226">
        <v>0</v>
      </c>
      <c r="V226">
        <v>0</v>
      </c>
      <c r="X226">
        <v>0</v>
      </c>
      <c r="Y226">
        <v>0</v>
      </c>
      <c r="Z226">
        <v>0</v>
      </c>
      <c r="AA226">
        <v>0</v>
      </c>
      <c r="AB226">
        <v>0</v>
      </c>
      <c r="AC226">
        <v>0</v>
      </c>
      <c r="AD226">
        <v>0</v>
      </c>
      <c r="AE226">
        <v>0</v>
      </c>
      <c r="AF226">
        <v>0</v>
      </c>
      <c r="AG226">
        <v>0</v>
      </c>
      <c r="AH226">
        <v>0</v>
      </c>
      <c r="AJ226">
        <v>0</v>
      </c>
      <c r="AK226">
        <v>0</v>
      </c>
      <c r="AL226">
        <v>0</v>
      </c>
      <c r="AM226">
        <v>0</v>
      </c>
      <c r="AN226">
        <v>0</v>
      </c>
      <c r="AO226">
        <v>0</v>
      </c>
      <c r="AP226">
        <v>0</v>
      </c>
      <c r="AQ226">
        <v>0</v>
      </c>
      <c r="AR226">
        <v>0</v>
      </c>
      <c r="AS226">
        <v>0</v>
      </c>
      <c r="AT226">
        <v>0</v>
      </c>
    </row>
    <row r="227" spans="1:46" x14ac:dyDescent="0.35">
      <c r="A227" t="s">
        <v>318</v>
      </c>
      <c r="B227" t="s">
        <v>90</v>
      </c>
      <c r="C227">
        <v>230</v>
      </c>
      <c r="D227" t="s">
        <v>319</v>
      </c>
      <c r="E227" t="s">
        <v>320</v>
      </c>
      <c r="F227">
        <v>0</v>
      </c>
      <c r="G227">
        <v>0</v>
      </c>
      <c r="H227">
        <v>0</v>
      </c>
      <c r="I227">
        <v>0</v>
      </c>
      <c r="J227">
        <v>0</v>
      </c>
      <c r="L227">
        <v>0</v>
      </c>
      <c r="M227">
        <v>0</v>
      </c>
      <c r="N227">
        <v>0</v>
      </c>
      <c r="O227">
        <v>0</v>
      </c>
      <c r="P227">
        <v>0</v>
      </c>
      <c r="Q227">
        <v>0</v>
      </c>
      <c r="R227">
        <v>0</v>
      </c>
      <c r="S227">
        <v>0</v>
      </c>
      <c r="T227">
        <v>0</v>
      </c>
      <c r="U227">
        <v>0</v>
      </c>
      <c r="V227">
        <v>0</v>
      </c>
      <c r="X227">
        <v>0</v>
      </c>
      <c r="Y227">
        <v>0</v>
      </c>
      <c r="Z227">
        <v>0</v>
      </c>
      <c r="AA227">
        <v>0</v>
      </c>
      <c r="AB227">
        <v>0</v>
      </c>
      <c r="AC227">
        <v>0</v>
      </c>
      <c r="AD227">
        <v>0</v>
      </c>
      <c r="AE227">
        <v>0</v>
      </c>
      <c r="AF227">
        <v>0</v>
      </c>
      <c r="AG227">
        <v>0</v>
      </c>
      <c r="AH227">
        <v>0</v>
      </c>
      <c r="AJ227">
        <v>0</v>
      </c>
      <c r="AK227">
        <v>0</v>
      </c>
      <c r="AL227">
        <v>0</v>
      </c>
      <c r="AM227">
        <v>0</v>
      </c>
      <c r="AN227">
        <v>0</v>
      </c>
      <c r="AO227">
        <v>0</v>
      </c>
      <c r="AP227">
        <v>0</v>
      </c>
      <c r="AQ227">
        <v>0</v>
      </c>
      <c r="AR227">
        <v>0</v>
      </c>
      <c r="AS227">
        <v>0</v>
      </c>
      <c r="AT227">
        <v>0</v>
      </c>
    </row>
    <row r="228" spans="1:46" x14ac:dyDescent="0.35">
      <c r="A228" t="s">
        <v>341</v>
      </c>
      <c r="B228" t="s">
        <v>139</v>
      </c>
      <c r="C228">
        <v>115</v>
      </c>
      <c r="D228" t="s">
        <v>342</v>
      </c>
      <c r="E228" t="s">
        <v>343</v>
      </c>
      <c r="F228" t="s">
        <v>353</v>
      </c>
      <c r="G228">
        <v>0</v>
      </c>
      <c r="H228">
        <v>0</v>
      </c>
      <c r="I228">
        <v>0</v>
      </c>
      <c r="J228">
        <v>0</v>
      </c>
      <c r="L228">
        <v>0</v>
      </c>
      <c r="M228">
        <v>0</v>
      </c>
      <c r="N228">
        <v>0</v>
      </c>
      <c r="O228">
        <v>0</v>
      </c>
      <c r="P228">
        <v>0</v>
      </c>
      <c r="Q228">
        <v>0</v>
      </c>
      <c r="R228">
        <v>0</v>
      </c>
      <c r="S228">
        <v>0</v>
      </c>
      <c r="T228">
        <v>0</v>
      </c>
      <c r="U228">
        <v>0</v>
      </c>
      <c r="V228">
        <v>0</v>
      </c>
      <c r="X228">
        <v>0</v>
      </c>
      <c r="Y228">
        <v>0</v>
      </c>
      <c r="Z228">
        <v>0</v>
      </c>
      <c r="AA228">
        <v>0</v>
      </c>
      <c r="AB228">
        <v>0</v>
      </c>
      <c r="AC228">
        <v>0</v>
      </c>
      <c r="AD228">
        <v>0</v>
      </c>
      <c r="AE228">
        <v>0</v>
      </c>
      <c r="AF228">
        <v>0</v>
      </c>
      <c r="AG228">
        <v>0</v>
      </c>
      <c r="AH228">
        <v>0</v>
      </c>
      <c r="AJ228">
        <v>0</v>
      </c>
      <c r="AK228">
        <v>0</v>
      </c>
      <c r="AL228">
        <v>0</v>
      </c>
      <c r="AM228">
        <v>0</v>
      </c>
      <c r="AN228">
        <v>0</v>
      </c>
      <c r="AO228">
        <v>0</v>
      </c>
      <c r="AP228">
        <v>0</v>
      </c>
      <c r="AQ228">
        <v>0</v>
      </c>
      <c r="AR228">
        <v>0</v>
      </c>
      <c r="AS228">
        <v>0</v>
      </c>
      <c r="AT228">
        <v>0</v>
      </c>
    </row>
    <row r="229" spans="1:46" x14ac:dyDescent="0.35">
      <c r="A229" t="s">
        <v>322</v>
      </c>
      <c r="B229" t="s">
        <v>182</v>
      </c>
      <c r="C229">
        <v>230</v>
      </c>
      <c r="D229" t="s">
        <v>323</v>
      </c>
      <c r="E229" t="s">
        <v>324</v>
      </c>
      <c r="F229">
        <v>0</v>
      </c>
      <c r="G229">
        <v>0</v>
      </c>
      <c r="H229">
        <v>0</v>
      </c>
      <c r="I229">
        <v>0</v>
      </c>
      <c r="J229">
        <v>0</v>
      </c>
      <c r="L229">
        <v>600</v>
      </c>
      <c r="M229">
        <v>0</v>
      </c>
      <c r="N229">
        <v>0</v>
      </c>
      <c r="O229">
        <v>0</v>
      </c>
      <c r="P229">
        <v>0</v>
      </c>
      <c r="Q229">
        <v>0</v>
      </c>
      <c r="R229">
        <v>200</v>
      </c>
      <c r="S229">
        <v>0</v>
      </c>
      <c r="T229">
        <v>200</v>
      </c>
      <c r="U229">
        <v>0</v>
      </c>
      <c r="V229">
        <v>0</v>
      </c>
      <c r="X229">
        <v>0</v>
      </c>
      <c r="Y229">
        <v>0</v>
      </c>
      <c r="Z229">
        <v>0</v>
      </c>
      <c r="AA229">
        <v>0</v>
      </c>
      <c r="AB229">
        <v>0</v>
      </c>
      <c r="AC229">
        <v>0</v>
      </c>
      <c r="AD229">
        <v>0</v>
      </c>
      <c r="AE229">
        <v>0</v>
      </c>
      <c r="AF229">
        <v>0</v>
      </c>
      <c r="AG229">
        <v>0</v>
      </c>
      <c r="AH229">
        <v>0</v>
      </c>
      <c r="AJ229">
        <v>0</v>
      </c>
      <c r="AK229">
        <v>0</v>
      </c>
      <c r="AL229">
        <v>0</v>
      </c>
      <c r="AM229">
        <v>0</v>
      </c>
      <c r="AN229">
        <v>0</v>
      </c>
      <c r="AO229">
        <v>0</v>
      </c>
      <c r="AP229">
        <v>0</v>
      </c>
      <c r="AQ229">
        <v>0</v>
      </c>
      <c r="AR229">
        <v>0</v>
      </c>
      <c r="AS229">
        <v>0</v>
      </c>
      <c r="AT229">
        <v>0</v>
      </c>
    </row>
    <row r="230" spans="1:46" x14ac:dyDescent="0.35">
      <c r="A230" t="s">
        <v>348</v>
      </c>
      <c r="B230" t="s">
        <v>58</v>
      </c>
      <c r="C230">
        <v>500</v>
      </c>
      <c r="D230" t="s">
        <v>349</v>
      </c>
      <c r="E230" t="s">
        <v>350</v>
      </c>
      <c r="F230">
        <v>0</v>
      </c>
      <c r="G230" t="s">
        <v>351</v>
      </c>
      <c r="H230">
        <v>0</v>
      </c>
      <c r="I230">
        <v>0</v>
      </c>
      <c r="J230" t="s">
        <v>382</v>
      </c>
      <c r="L230">
        <v>2750</v>
      </c>
      <c r="M230">
        <v>0</v>
      </c>
      <c r="N230">
        <v>0</v>
      </c>
      <c r="O230">
        <v>0</v>
      </c>
      <c r="P230">
        <v>0</v>
      </c>
      <c r="Q230">
        <v>0</v>
      </c>
      <c r="R230">
        <v>1550</v>
      </c>
      <c r="S230">
        <v>0</v>
      </c>
      <c r="T230">
        <v>1550</v>
      </c>
      <c r="U230">
        <v>0</v>
      </c>
      <c r="V230">
        <v>2800</v>
      </c>
      <c r="X230">
        <v>500</v>
      </c>
      <c r="Y230">
        <v>0</v>
      </c>
      <c r="Z230">
        <v>0</v>
      </c>
      <c r="AA230">
        <v>0</v>
      </c>
      <c r="AB230">
        <v>0</v>
      </c>
      <c r="AC230">
        <v>0</v>
      </c>
      <c r="AD230">
        <v>500</v>
      </c>
      <c r="AE230">
        <v>0</v>
      </c>
      <c r="AF230">
        <v>500</v>
      </c>
      <c r="AG230">
        <v>0</v>
      </c>
      <c r="AH230">
        <v>0</v>
      </c>
      <c r="AJ230">
        <v>700</v>
      </c>
      <c r="AK230">
        <v>0</v>
      </c>
      <c r="AL230">
        <v>0</v>
      </c>
      <c r="AM230">
        <v>0</v>
      </c>
      <c r="AN230">
        <v>0</v>
      </c>
      <c r="AO230">
        <v>0</v>
      </c>
      <c r="AP230">
        <v>900</v>
      </c>
      <c r="AQ230">
        <v>0</v>
      </c>
      <c r="AR230">
        <v>900</v>
      </c>
      <c r="AS230">
        <v>0</v>
      </c>
      <c r="AT230">
        <v>1400</v>
      </c>
    </row>
    <row r="231" spans="1:46" x14ac:dyDescent="0.35">
      <c r="A231" t="s">
        <v>348</v>
      </c>
      <c r="B231" t="s">
        <v>58</v>
      </c>
      <c r="C231">
        <v>230</v>
      </c>
      <c r="D231" t="s">
        <v>349</v>
      </c>
      <c r="E231" t="s">
        <v>350</v>
      </c>
      <c r="F231">
        <v>0</v>
      </c>
      <c r="G231" t="s">
        <v>351</v>
      </c>
      <c r="H231">
        <v>0</v>
      </c>
      <c r="I231">
        <v>0</v>
      </c>
      <c r="J231">
        <v>0</v>
      </c>
      <c r="L231">
        <v>2054.6788999999999</v>
      </c>
      <c r="M231">
        <v>0</v>
      </c>
      <c r="N231">
        <v>0</v>
      </c>
      <c r="O231">
        <v>0</v>
      </c>
      <c r="P231">
        <v>0</v>
      </c>
      <c r="Q231">
        <v>0</v>
      </c>
      <c r="R231">
        <v>2287</v>
      </c>
      <c r="S231">
        <v>1194.7547169811321</v>
      </c>
      <c r="T231">
        <v>1092.2452830188679</v>
      </c>
      <c r="U231">
        <v>0</v>
      </c>
      <c r="V231">
        <v>0</v>
      </c>
      <c r="X231">
        <v>1239</v>
      </c>
      <c r="Y231">
        <v>0</v>
      </c>
      <c r="Z231">
        <v>0</v>
      </c>
      <c r="AA231">
        <v>0</v>
      </c>
      <c r="AB231">
        <v>0</v>
      </c>
      <c r="AC231">
        <v>0</v>
      </c>
      <c r="AD231">
        <v>1920</v>
      </c>
      <c r="AE231">
        <v>1077.7547169811321</v>
      </c>
      <c r="AF231">
        <v>842.24528301886789</v>
      </c>
      <c r="AG231">
        <v>0</v>
      </c>
      <c r="AH231">
        <v>0</v>
      </c>
      <c r="AJ231">
        <v>1304.6788999999999</v>
      </c>
      <c r="AK231">
        <v>0</v>
      </c>
      <c r="AL231">
        <v>0</v>
      </c>
      <c r="AM231">
        <v>0</v>
      </c>
      <c r="AN231">
        <v>0</v>
      </c>
      <c r="AO231">
        <v>0</v>
      </c>
      <c r="AP231">
        <v>2037</v>
      </c>
      <c r="AQ231">
        <v>1194.7547169811321</v>
      </c>
      <c r="AR231">
        <v>842.24528301886789</v>
      </c>
      <c r="AS231">
        <v>0</v>
      </c>
      <c r="AT231">
        <v>0</v>
      </c>
    </row>
    <row r="232" spans="1:46" x14ac:dyDescent="0.35">
      <c r="A232" t="s">
        <v>318</v>
      </c>
      <c r="B232" t="s">
        <v>71</v>
      </c>
      <c r="C232">
        <v>230</v>
      </c>
      <c r="D232" t="s">
        <v>319</v>
      </c>
      <c r="E232" t="s">
        <v>320</v>
      </c>
      <c r="F232">
        <v>0</v>
      </c>
      <c r="G232">
        <v>0</v>
      </c>
      <c r="H232">
        <v>0</v>
      </c>
      <c r="I232">
        <v>0</v>
      </c>
      <c r="J232">
        <v>0</v>
      </c>
      <c r="L232">
        <v>0</v>
      </c>
      <c r="M232">
        <v>0</v>
      </c>
      <c r="N232">
        <v>0</v>
      </c>
      <c r="O232">
        <v>0</v>
      </c>
      <c r="P232">
        <v>0</v>
      </c>
      <c r="Q232">
        <v>0</v>
      </c>
      <c r="R232">
        <v>0</v>
      </c>
      <c r="S232">
        <v>0</v>
      </c>
      <c r="T232">
        <v>0</v>
      </c>
      <c r="U232">
        <v>0</v>
      </c>
      <c r="V232">
        <v>0</v>
      </c>
      <c r="X232">
        <v>0</v>
      </c>
      <c r="Y232">
        <v>0</v>
      </c>
      <c r="Z232">
        <v>0</v>
      </c>
      <c r="AA232">
        <v>0</v>
      </c>
      <c r="AB232">
        <v>0</v>
      </c>
      <c r="AC232">
        <v>0</v>
      </c>
      <c r="AD232">
        <v>0</v>
      </c>
      <c r="AE232">
        <v>0</v>
      </c>
      <c r="AF232">
        <v>0</v>
      </c>
      <c r="AG232">
        <v>0</v>
      </c>
      <c r="AH232">
        <v>0</v>
      </c>
      <c r="AJ232">
        <v>0</v>
      </c>
      <c r="AK232">
        <v>0</v>
      </c>
      <c r="AL232">
        <v>0</v>
      </c>
      <c r="AM232">
        <v>0</v>
      </c>
      <c r="AN232">
        <v>0</v>
      </c>
      <c r="AO232">
        <v>0</v>
      </c>
      <c r="AP232">
        <v>0</v>
      </c>
      <c r="AQ232">
        <v>0</v>
      </c>
      <c r="AR232">
        <v>0</v>
      </c>
      <c r="AS232">
        <v>0</v>
      </c>
      <c r="AT232">
        <v>0</v>
      </c>
    </row>
    <row r="233" spans="1:46" x14ac:dyDescent="0.35">
      <c r="A233" t="s">
        <v>321</v>
      </c>
      <c r="B233" t="s">
        <v>193</v>
      </c>
      <c r="C233">
        <v>115</v>
      </c>
      <c r="D233" t="s">
        <v>316</v>
      </c>
      <c r="E233" t="s">
        <v>317</v>
      </c>
      <c r="F233">
        <v>0</v>
      </c>
      <c r="G233">
        <v>0</v>
      </c>
      <c r="H233">
        <v>0</v>
      </c>
      <c r="I233">
        <v>0</v>
      </c>
      <c r="J233">
        <v>0</v>
      </c>
      <c r="L233">
        <v>0</v>
      </c>
      <c r="M233">
        <v>0</v>
      </c>
      <c r="N233">
        <v>0</v>
      </c>
      <c r="O233">
        <v>0</v>
      </c>
      <c r="P233">
        <v>0</v>
      </c>
      <c r="Q233">
        <v>0</v>
      </c>
      <c r="R233">
        <v>0</v>
      </c>
      <c r="S233">
        <v>0</v>
      </c>
      <c r="T233">
        <v>0</v>
      </c>
      <c r="U233">
        <v>0</v>
      </c>
      <c r="V233">
        <v>0</v>
      </c>
      <c r="X233">
        <v>0</v>
      </c>
      <c r="Y233">
        <v>0</v>
      </c>
      <c r="Z233">
        <v>0</v>
      </c>
      <c r="AA233">
        <v>0</v>
      </c>
      <c r="AB233">
        <v>0</v>
      </c>
      <c r="AC233">
        <v>0</v>
      </c>
      <c r="AD233">
        <v>0</v>
      </c>
      <c r="AE233">
        <v>0</v>
      </c>
      <c r="AF233">
        <v>0</v>
      </c>
      <c r="AG233">
        <v>0</v>
      </c>
      <c r="AH233">
        <v>0</v>
      </c>
      <c r="AJ233">
        <v>0</v>
      </c>
      <c r="AK233">
        <v>0</v>
      </c>
      <c r="AL233">
        <v>0</v>
      </c>
      <c r="AM233">
        <v>0</v>
      </c>
      <c r="AN233">
        <v>0</v>
      </c>
      <c r="AO233">
        <v>0</v>
      </c>
      <c r="AP233">
        <v>0</v>
      </c>
      <c r="AQ233">
        <v>0</v>
      </c>
      <c r="AR233">
        <v>0</v>
      </c>
      <c r="AS233">
        <v>0</v>
      </c>
      <c r="AT233">
        <v>0</v>
      </c>
    </row>
    <row r="234" spans="1:46" x14ac:dyDescent="0.35">
      <c r="A234" t="s">
        <v>321</v>
      </c>
      <c r="B234" t="s">
        <v>383</v>
      </c>
      <c r="C234">
        <v>115</v>
      </c>
      <c r="D234" t="s">
        <v>316</v>
      </c>
      <c r="E234" t="s">
        <v>317</v>
      </c>
      <c r="F234">
        <v>0</v>
      </c>
      <c r="G234">
        <v>0</v>
      </c>
      <c r="H234">
        <v>0</v>
      </c>
      <c r="I234">
        <v>0</v>
      </c>
      <c r="J234">
        <v>0</v>
      </c>
      <c r="L234">
        <v>0</v>
      </c>
      <c r="M234">
        <v>0</v>
      </c>
      <c r="N234">
        <v>0</v>
      </c>
      <c r="O234">
        <v>0</v>
      </c>
      <c r="P234">
        <v>0</v>
      </c>
      <c r="Q234">
        <v>0</v>
      </c>
      <c r="R234">
        <v>0</v>
      </c>
      <c r="S234">
        <v>0</v>
      </c>
      <c r="T234">
        <v>0</v>
      </c>
      <c r="U234">
        <v>0</v>
      </c>
      <c r="V234">
        <v>0</v>
      </c>
      <c r="X234">
        <v>0</v>
      </c>
      <c r="Y234">
        <v>0</v>
      </c>
      <c r="Z234">
        <v>0</v>
      </c>
      <c r="AA234">
        <v>0</v>
      </c>
      <c r="AB234">
        <v>0</v>
      </c>
      <c r="AC234">
        <v>0</v>
      </c>
      <c r="AD234">
        <v>0</v>
      </c>
      <c r="AE234">
        <v>0</v>
      </c>
      <c r="AF234">
        <v>0</v>
      </c>
      <c r="AG234">
        <v>0</v>
      </c>
      <c r="AH234">
        <v>0</v>
      </c>
      <c r="AJ234">
        <v>0</v>
      </c>
      <c r="AK234">
        <v>0</v>
      </c>
      <c r="AL234">
        <v>0</v>
      </c>
      <c r="AM234">
        <v>0</v>
      </c>
      <c r="AN234">
        <v>0</v>
      </c>
      <c r="AO234">
        <v>0</v>
      </c>
      <c r="AP234">
        <v>0</v>
      </c>
      <c r="AQ234">
        <v>0</v>
      </c>
      <c r="AR234">
        <v>0</v>
      </c>
      <c r="AS234">
        <v>0</v>
      </c>
      <c r="AT234">
        <v>0</v>
      </c>
    </row>
    <row r="235" spans="1:46" x14ac:dyDescent="0.35">
      <c r="A235" t="s">
        <v>315</v>
      </c>
      <c r="B235" t="s">
        <v>146</v>
      </c>
      <c r="C235">
        <v>115</v>
      </c>
      <c r="D235" t="s">
        <v>316</v>
      </c>
      <c r="E235" t="s">
        <v>317</v>
      </c>
      <c r="F235">
        <v>0</v>
      </c>
      <c r="G235">
        <v>0</v>
      </c>
      <c r="H235">
        <v>0</v>
      </c>
      <c r="I235">
        <v>0</v>
      </c>
      <c r="J235">
        <v>0</v>
      </c>
      <c r="L235">
        <v>0</v>
      </c>
      <c r="M235">
        <v>0</v>
      </c>
      <c r="N235">
        <v>0</v>
      </c>
      <c r="O235">
        <v>0</v>
      </c>
      <c r="P235">
        <v>0</v>
      </c>
      <c r="Q235">
        <v>0</v>
      </c>
      <c r="R235">
        <v>0</v>
      </c>
      <c r="S235">
        <v>0</v>
      </c>
      <c r="T235">
        <v>0</v>
      </c>
      <c r="U235">
        <v>0</v>
      </c>
      <c r="V235">
        <v>0</v>
      </c>
      <c r="X235">
        <v>0</v>
      </c>
      <c r="Y235">
        <v>0</v>
      </c>
      <c r="Z235">
        <v>0</v>
      </c>
      <c r="AA235">
        <v>0</v>
      </c>
      <c r="AB235">
        <v>0</v>
      </c>
      <c r="AC235">
        <v>0</v>
      </c>
      <c r="AD235">
        <v>0</v>
      </c>
      <c r="AE235">
        <v>0</v>
      </c>
      <c r="AF235">
        <v>0</v>
      </c>
      <c r="AG235">
        <v>0</v>
      </c>
      <c r="AH235">
        <v>0</v>
      </c>
      <c r="AJ235">
        <v>0</v>
      </c>
      <c r="AK235">
        <v>0</v>
      </c>
      <c r="AL235">
        <v>0</v>
      </c>
      <c r="AM235">
        <v>0</v>
      </c>
      <c r="AN235">
        <v>0</v>
      </c>
      <c r="AO235">
        <v>0</v>
      </c>
      <c r="AP235">
        <v>0</v>
      </c>
      <c r="AQ235">
        <v>0</v>
      </c>
      <c r="AR235">
        <v>0</v>
      </c>
      <c r="AS235">
        <v>0</v>
      </c>
      <c r="AT235">
        <v>0</v>
      </c>
    </row>
    <row r="236" spans="1:46" x14ac:dyDescent="0.35">
      <c r="A236" t="s">
        <v>329</v>
      </c>
      <c r="B236" t="s">
        <v>384</v>
      </c>
      <c r="C236">
        <v>138</v>
      </c>
      <c r="D236" t="s">
        <v>330</v>
      </c>
      <c r="E236" t="s">
        <v>331</v>
      </c>
      <c r="F236" t="s">
        <v>332</v>
      </c>
      <c r="G236" t="s">
        <v>346</v>
      </c>
      <c r="H236">
        <v>0</v>
      </c>
      <c r="I236">
        <v>0</v>
      </c>
      <c r="J236">
        <v>0</v>
      </c>
      <c r="L236">
        <v>0</v>
      </c>
      <c r="M236">
        <v>0</v>
      </c>
      <c r="N236">
        <v>0</v>
      </c>
      <c r="O236">
        <v>0</v>
      </c>
      <c r="P236">
        <v>0</v>
      </c>
      <c r="Q236">
        <v>0</v>
      </c>
      <c r="R236">
        <v>0</v>
      </c>
      <c r="S236">
        <v>0</v>
      </c>
      <c r="T236">
        <v>0</v>
      </c>
      <c r="U236">
        <v>0</v>
      </c>
      <c r="V236">
        <v>0</v>
      </c>
      <c r="X236">
        <v>0</v>
      </c>
      <c r="Y236">
        <v>0</v>
      </c>
      <c r="Z236">
        <v>0</v>
      </c>
      <c r="AA236">
        <v>0</v>
      </c>
      <c r="AB236">
        <v>0</v>
      </c>
      <c r="AC236">
        <v>0</v>
      </c>
      <c r="AD236">
        <v>0</v>
      </c>
      <c r="AE236">
        <v>0</v>
      </c>
      <c r="AF236">
        <v>0</v>
      </c>
      <c r="AG236">
        <v>0</v>
      </c>
      <c r="AH236">
        <v>0</v>
      </c>
      <c r="AJ236">
        <v>0</v>
      </c>
      <c r="AK236">
        <v>0</v>
      </c>
      <c r="AL236">
        <v>0</v>
      </c>
      <c r="AM236">
        <v>0</v>
      </c>
      <c r="AN236">
        <v>0</v>
      </c>
      <c r="AO236">
        <v>0</v>
      </c>
      <c r="AP236">
        <v>0</v>
      </c>
      <c r="AQ236">
        <v>0</v>
      </c>
      <c r="AR236">
        <v>0</v>
      </c>
      <c r="AS236">
        <v>0</v>
      </c>
      <c r="AT236">
        <v>0</v>
      </c>
    </row>
    <row r="237" spans="1:46" x14ac:dyDescent="0.35">
      <c r="A237" t="s">
        <v>333</v>
      </c>
      <c r="B237" t="s">
        <v>279</v>
      </c>
      <c r="C237">
        <v>115</v>
      </c>
      <c r="D237" t="s">
        <v>334</v>
      </c>
      <c r="E237" t="s">
        <v>335</v>
      </c>
      <c r="F237">
        <v>0</v>
      </c>
      <c r="G237">
        <v>0</v>
      </c>
      <c r="H237">
        <v>0</v>
      </c>
      <c r="I237">
        <v>0</v>
      </c>
      <c r="J237">
        <v>0</v>
      </c>
      <c r="L237">
        <v>330</v>
      </c>
      <c r="M237">
        <v>0</v>
      </c>
      <c r="N237">
        <v>0</v>
      </c>
      <c r="O237">
        <v>0</v>
      </c>
      <c r="P237">
        <v>0</v>
      </c>
      <c r="Q237">
        <v>0</v>
      </c>
      <c r="R237">
        <v>0</v>
      </c>
      <c r="S237">
        <v>0</v>
      </c>
      <c r="T237">
        <v>0</v>
      </c>
      <c r="U237">
        <v>0</v>
      </c>
      <c r="V237">
        <v>0</v>
      </c>
      <c r="X237">
        <v>0</v>
      </c>
      <c r="Y237">
        <v>0</v>
      </c>
      <c r="Z237">
        <v>0</v>
      </c>
      <c r="AA237">
        <v>0</v>
      </c>
      <c r="AB237">
        <v>0</v>
      </c>
      <c r="AC237">
        <v>0</v>
      </c>
      <c r="AD237">
        <v>0</v>
      </c>
      <c r="AE237">
        <v>0</v>
      </c>
      <c r="AF237">
        <v>0</v>
      </c>
      <c r="AG237">
        <v>0</v>
      </c>
      <c r="AH237">
        <v>0</v>
      </c>
      <c r="AJ237">
        <v>55</v>
      </c>
      <c r="AK237">
        <v>0</v>
      </c>
      <c r="AL237">
        <v>0</v>
      </c>
      <c r="AM237">
        <v>0</v>
      </c>
      <c r="AN237">
        <v>0</v>
      </c>
      <c r="AO237">
        <v>0</v>
      </c>
      <c r="AP237">
        <v>0</v>
      </c>
      <c r="AQ237">
        <v>0</v>
      </c>
      <c r="AR237">
        <v>0</v>
      </c>
      <c r="AS237">
        <v>0</v>
      </c>
      <c r="AT237">
        <v>0</v>
      </c>
    </row>
    <row r="238" spans="1:46" x14ac:dyDescent="0.35">
      <c r="A238" t="s">
        <v>315</v>
      </c>
      <c r="B238" t="s">
        <v>152</v>
      </c>
      <c r="C238">
        <v>115</v>
      </c>
      <c r="D238" t="s">
        <v>316</v>
      </c>
      <c r="E238" t="s">
        <v>317</v>
      </c>
      <c r="F238">
        <v>0</v>
      </c>
      <c r="G238">
        <v>0</v>
      </c>
      <c r="H238">
        <v>0</v>
      </c>
      <c r="I238">
        <v>0</v>
      </c>
      <c r="J238">
        <v>0</v>
      </c>
      <c r="L238">
        <v>155</v>
      </c>
      <c r="M238">
        <v>0</v>
      </c>
      <c r="N238">
        <v>0</v>
      </c>
      <c r="O238">
        <v>0</v>
      </c>
      <c r="P238">
        <v>0</v>
      </c>
      <c r="Q238">
        <v>0</v>
      </c>
      <c r="R238">
        <v>155</v>
      </c>
      <c r="S238">
        <v>0</v>
      </c>
      <c r="T238">
        <v>155</v>
      </c>
      <c r="U238">
        <v>0</v>
      </c>
      <c r="V238">
        <v>0</v>
      </c>
      <c r="X238">
        <v>0</v>
      </c>
      <c r="Y238">
        <v>0</v>
      </c>
      <c r="Z238">
        <v>0</v>
      </c>
      <c r="AA238">
        <v>0</v>
      </c>
      <c r="AB238">
        <v>0</v>
      </c>
      <c r="AC238">
        <v>0</v>
      </c>
      <c r="AD238">
        <v>0</v>
      </c>
      <c r="AE238">
        <v>0</v>
      </c>
      <c r="AF238">
        <v>0</v>
      </c>
      <c r="AG238">
        <v>0</v>
      </c>
      <c r="AH238">
        <v>0</v>
      </c>
      <c r="AJ238">
        <v>55</v>
      </c>
      <c r="AK238">
        <v>0</v>
      </c>
      <c r="AL238">
        <v>0</v>
      </c>
      <c r="AM238">
        <v>0</v>
      </c>
      <c r="AN238">
        <v>0</v>
      </c>
      <c r="AO238">
        <v>0</v>
      </c>
      <c r="AP238">
        <v>55</v>
      </c>
      <c r="AQ238">
        <v>0</v>
      </c>
      <c r="AR238">
        <v>55</v>
      </c>
      <c r="AS238">
        <v>0</v>
      </c>
      <c r="AT238">
        <v>0</v>
      </c>
    </row>
    <row r="239" spans="1:46" x14ac:dyDescent="0.35">
      <c r="A239" t="s">
        <v>318</v>
      </c>
      <c r="B239" t="s">
        <v>92</v>
      </c>
      <c r="C239">
        <v>230</v>
      </c>
      <c r="D239" t="s">
        <v>319</v>
      </c>
      <c r="E239" t="s">
        <v>320</v>
      </c>
      <c r="F239">
        <v>0</v>
      </c>
      <c r="G239">
        <v>0</v>
      </c>
      <c r="H239">
        <v>0</v>
      </c>
      <c r="I239">
        <v>0</v>
      </c>
      <c r="J239">
        <v>0</v>
      </c>
      <c r="L239">
        <v>1000</v>
      </c>
      <c r="M239">
        <v>0</v>
      </c>
      <c r="N239">
        <v>0</v>
      </c>
      <c r="O239">
        <v>0</v>
      </c>
      <c r="P239">
        <v>0</v>
      </c>
      <c r="Q239">
        <v>0</v>
      </c>
      <c r="R239">
        <v>0</v>
      </c>
      <c r="S239">
        <v>0</v>
      </c>
      <c r="T239">
        <v>0</v>
      </c>
      <c r="U239">
        <v>0</v>
      </c>
      <c r="V239">
        <v>0</v>
      </c>
      <c r="X239">
        <v>0</v>
      </c>
      <c r="Y239">
        <v>0</v>
      </c>
      <c r="Z239">
        <v>0</v>
      </c>
      <c r="AA239">
        <v>0</v>
      </c>
      <c r="AB239">
        <v>0</v>
      </c>
      <c r="AC239">
        <v>0</v>
      </c>
      <c r="AD239">
        <v>0</v>
      </c>
      <c r="AE239">
        <v>0</v>
      </c>
      <c r="AF239">
        <v>0</v>
      </c>
      <c r="AG239">
        <v>0</v>
      </c>
      <c r="AH239">
        <v>0</v>
      </c>
      <c r="AJ239">
        <v>0</v>
      </c>
      <c r="AK239">
        <v>0</v>
      </c>
      <c r="AL239">
        <v>0</v>
      </c>
      <c r="AM239">
        <v>0</v>
      </c>
      <c r="AN239">
        <v>0</v>
      </c>
      <c r="AO239">
        <v>0</v>
      </c>
      <c r="AP239">
        <v>0</v>
      </c>
      <c r="AQ239">
        <v>0</v>
      </c>
      <c r="AR239">
        <v>0</v>
      </c>
      <c r="AS239">
        <v>0</v>
      </c>
      <c r="AT239">
        <v>0</v>
      </c>
    </row>
    <row r="240" spans="1:46" x14ac:dyDescent="0.35">
      <c r="A240" t="s">
        <v>333</v>
      </c>
      <c r="B240" t="s">
        <v>263</v>
      </c>
      <c r="C240">
        <v>230</v>
      </c>
      <c r="D240" t="s">
        <v>334</v>
      </c>
      <c r="E240" t="s">
        <v>335</v>
      </c>
      <c r="F240">
        <v>0</v>
      </c>
      <c r="G240" t="s">
        <v>357</v>
      </c>
      <c r="H240">
        <v>0</v>
      </c>
      <c r="I240">
        <v>0</v>
      </c>
      <c r="J240">
        <v>0</v>
      </c>
      <c r="L240">
        <v>491.50400000000002</v>
      </c>
      <c r="M240">
        <v>0</v>
      </c>
      <c r="N240">
        <v>0</v>
      </c>
      <c r="O240">
        <v>0</v>
      </c>
      <c r="P240">
        <v>0</v>
      </c>
      <c r="Q240">
        <v>0</v>
      </c>
      <c r="R240">
        <v>265.3</v>
      </c>
      <c r="S240">
        <v>165.3</v>
      </c>
      <c r="T240">
        <v>100</v>
      </c>
      <c r="U240">
        <v>0</v>
      </c>
      <c r="V240">
        <v>0</v>
      </c>
      <c r="X240">
        <v>0</v>
      </c>
      <c r="Y240">
        <v>0</v>
      </c>
      <c r="Z240">
        <v>0</v>
      </c>
      <c r="AA240">
        <v>0</v>
      </c>
      <c r="AB240">
        <v>0</v>
      </c>
      <c r="AC240">
        <v>0</v>
      </c>
      <c r="AD240">
        <v>0</v>
      </c>
      <c r="AE240">
        <v>0</v>
      </c>
      <c r="AF240">
        <v>0</v>
      </c>
      <c r="AG240">
        <v>0</v>
      </c>
      <c r="AH240">
        <v>0</v>
      </c>
      <c r="AJ240">
        <v>101.2</v>
      </c>
      <c r="AK240">
        <v>0</v>
      </c>
      <c r="AL240">
        <v>0</v>
      </c>
      <c r="AM240">
        <v>0</v>
      </c>
      <c r="AN240">
        <v>0</v>
      </c>
      <c r="AO240">
        <v>0</v>
      </c>
      <c r="AP240">
        <v>0</v>
      </c>
      <c r="AQ240">
        <v>0</v>
      </c>
      <c r="AR240">
        <v>0</v>
      </c>
      <c r="AS240">
        <v>0</v>
      </c>
      <c r="AT240">
        <v>0</v>
      </c>
    </row>
    <row r="241" spans="1:46" x14ac:dyDescent="0.35">
      <c r="A241" t="s">
        <v>333</v>
      </c>
      <c r="B241" t="s">
        <v>226</v>
      </c>
      <c r="C241">
        <v>115</v>
      </c>
      <c r="D241" t="s">
        <v>334</v>
      </c>
      <c r="E241" t="s">
        <v>335</v>
      </c>
      <c r="F241">
        <v>0</v>
      </c>
      <c r="G241">
        <v>0</v>
      </c>
      <c r="H241">
        <v>0</v>
      </c>
      <c r="I241">
        <v>0</v>
      </c>
      <c r="J241">
        <v>0</v>
      </c>
      <c r="L241">
        <v>99</v>
      </c>
      <c r="M241">
        <v>0</v>
      </c>
      <c r="N241">
        <v>0</v>
      </c>
      <c r="O241">
        <v>0</v>
      </c>
      <c r="P241">
        <v>0</v>
      </c>
      <c r="Q241">
        <v>0</v>
      </c>
      <c r="R241">
        <v>0</v>
      </c>
      <c r="S241">
        <v>0</v>
      </c>
      <c r="T241">
        <v>0</v>
      </c>
      <c r="U241">
        <v>0</v>
      </c>
      <c r="V241">
        <v>0</v>
      </c>
      <c r="X241">
        <v>99</v>
      </c>
      <c r="Y241">
        <v>0</v>
      </c>
      <c r="Z241">
        <v>0</v>
      </c>
      <c r="AA241">
        <v>0</v>
      </c>
      <c r="AB241">
        <v>0</v>
      </c>
      <c r="AC241">
        <v>0</v>
      </c>
      <c r="AD241">
        <v>0</v>
      </c>
      <c r="AE241">
        <v>0</v>
      </c>
      <c r="AF241">
        <v>0</v>
      </c>
      <c r="AG241">
        <v>0</v>
      </c>
      <c r="AH241">
        <v>0</v>
      </c>
      <c r="AJ241">
        <v>99</v>
      </c>
      <c r="AK241">
        <v>0</v>
      </c>
      <c r="AL241">
        <v>0</v>
      </c>
      <c r="AM241">
        <v>0</v>
      </c>
      <c r="AN241">
        <v>0</v>
      </c>
      <c r="AO241">
        <v>0</v>
      </c>
      <c r="AP241">
        <v>0</v>
      </c>
      <c r="AQ241">
        <v>0</v>
      </c>
      <c r="AR241">
        <v>0</v>
      </c>
      <c r="AS241">
        <v>0</v>
      </c>
      <c r="AT241">
        <v>0</v>
      </c>
    </row>
    <row r="242" spans="1:46" x14ac:dyDescent="0.35">
      <c r="A242" t="s">
        <v>333</v>
      </c>
      <c r="B242" t="s">
        <v>227</v>
      </c>
      <c r="C242">
        <v>115</v>
      </c>
      <c r="D242" t="s">
        <v>334</v>
      </c>
      <c r="E242" t="s">
        <v>335</v>
      </c>
      <c r="F242">
        <v>0</v>
      </c>
      <c r="G242">
        <v>0</v>
      </c>
      <c r="H242">
        <v>0</v>
      </c>
      <c r="I242">
        <v>0</v>
      </c>
      <c r="J242">
        <v>0</v>
      </c>
      <c r="L242">
        <v>0</v>
      </c>
      <c r="M242">
        <v>0</v>
      </c>
      <c r="N242">
        <v>0</v>
      </c>
      <c r="O242">
        <v>0</v>
      </c>
      <c r="P242">
        <v>0</v>
      </c>
      <c r="Q242">
        <v>0</v>
      </c>
      <c r="R242">
        <v>0</v>
      </c>
      <c r="S242">
        <v>0</v>
      </c>
      <c r="T242">
        <v>0</v>
      </c>
      <c r="U242">
        <v>0</v>
      </c>
      <c r="V242">
        <v>0</v>
      </c>
      <c r="X242">
        <v>0</v>
      </c>
      <c r="Y242">
        <v>0</v>
      </c>
      <c r="Z242">
        <v>0</v>
      </c>
      <c r="AA242">
        <v>0</v>
      </c>
      <c r="AB242">
        <v>0</v>
      </c>
      <c r="AC242">
        <v>0</v>
      </c>
      <c r="AD242">
        <v>0</v>
      </c>
      <c r="AE242">
        <v>0</v>
      </c>
      <c r="AF242">
        <v>0</v>
      </c>
      <c r="AG242">
        <v>0</v>
      </c>
      <c r="AH242">
        <v>0</v>
      </c>
      <c r="AJ242">
        <v>0</v>
      </c>
      <c r="AK242">
        <v>0</v>
      </c>
      <c r="AL242">
        <v>0</v>
      </c>
      <c r="AM242">
        <v>0</v>
      </c>
      <c r="AN242">
        <v>0</v>
      </c>
      <c r="AO242">
        <v>0</v>
      </c>
      <c r="AP242">
        <v>0</v>
      </c>
      <c r="AQ242">
        <v>0</v>
      </c>
      <c r="AR242">
        <v>0</v>
      </c>
      <c r="AS242">
        <v>0</v>
      </c>
      <c r="AT242">
        <v>0</v>
      </c>
    </row>
    <row r="243" spans="1:46" x14ac:dyDescent="0.35">
      <c r="A243" t="s">
        <v>341</v>
      </c>
      <c r="B243" t="s">
        <v>109</v>
      </c>
      <c r="C243">
        <v>115</v>
      </c>
      <c r="D243" t="s">
        <v>342</v>
      </c>
      <c r="E243" t="s">
        <v>343</v>
      </c>
      <c r="F243">
        <v>0</v>
      </c>
      <c r="G243" t="s">
        <v>354</v>
      </c>
      <c r="H243">
        <v>0</v>
      </c>
      <c r="I243">
        <v>0</v>
      </c>
      <c r="J243">
        <v>0</v>
      </c>
      <c r="L243">
        <v>149.9</v>
      </c>
      <c r="M243">
        <v>0</v>
      </c>
      <c r="N243">
        <v>0</v>
      </c>
      <c r="O243">
        <v>0</v>
      </c>
      <c r="P243">
        <v>0</v>
      </c>
      <c r="Q243">
        <v>0</v>
      </c>
      <c r="R243">
        <v>200</v>
      </c>
      <c r="S243">
        <v>100</v>
      </c>
      <c r="T243">
        <v>100</v>
      </c>
      <c r="U243">
        <v>0</v>
      </c>
      <c r="V243">
        <v>0</v>
      </c>
      <c r="X243">
        <v>149.9</v>
      </c>
      <c r="Y243">
        <v>0</v>
      </c>
      <c r="Z243">
        <v>0</v>
      </c>
      <c r="AA243">
        <v>0</v>
      </c>
      <c r="AB243">
        <v>0</v>
      </c>
      <c r="AC243">
        <v>0</v>
      </c>
      <c r="AD243">
        <v>200</v>
      </c>
      <c r="AE243">
        <v>100</v>
      </c>
      <c r="AF243">
        <v>100</v>
      </c>
      <c r="AG243">
        <v>0</v>
      </c>
      <c r="AH243">
        <v>0</v>
      </c>
      <c r="AJ243">
        <v>149.9</v>
      </c>
      <c r="AK243">
        <v>0</v>
      </c>
      <c r="AL243">
        <v>0</v>
      </c>
      <c r="AM243">
        <v>0</v>
      </c>
      <c r="AN243">
        <v>0</v>
      </c>
      <c r="AO243">
        <v>0</v>
      </c>
      <c r="AP243">
        <v>200</v>
      </c>
      <c r="AQ243">
        <v>100</v>
      </c>
      <c r="AR243">
        <v>100</v>
      </c>
      <c r="AS243">
        <v>0</v>
      </c>
      <c r="AT243">
        <v>0</v>
      </c>
    </row>
    <row r="244" spans="1:46" x14ac:dyDescent="0.35">
      <c r="A244" t="s">
        <v>315</v>
      </c>
      <c r="B244" t="s">
        <v>141</v>
      </c>
      <c r="C244">
        <v>115</v>
      </c>
      <c r="D244" t="s">
        <v>316</v>
      </c>
      <c r="E244" t="s">
        <v>317</v>
      </c>
      <c r="F244">
        <v>0</v>
      </c>
      <c r="G244">
        <v>0</v>
      </c>
      <c r="H244">
        <v>0</v>
      </c>
      <c r="I244">
        <v>0</v>
      </c>
      <c r="J244">
        <v>0</v>
      </c>
      <c r="L244">
        <v>0</v>
      </c>
      <c r="M244">
        <v>0</v>
      </c>
      <c r="N244">
        <v>0</v>
      </c>
      <c r="O244">
        <v>0</v>
      </c>
      <c r="P244">
        <v>0</v>
      </c>
      <c r="Q244">
        <v>0</v>
      </c>
      <c r="R244">
        <v>0</v>
      </c>
      <c r="S244">
        <v>0</v>
      </c>
      <c r="T244">
        <v>0</v>
      </c>
      <c r="U244">
        <v>0</v>
      </c>
      <c r="V244">
        <v>0</v>
      </c>
      <c r="X244">
        <v>0</v>
      </c>
      <c r="Y244">
        <v>0</v>
      </c>
      <c r="Z244">
        <v>0</v>
      </c>
      <c r="AA244">
        <v>0</v>
      </c>
      <c r="AB244">
        <v>0</v>
      </c>
      <c r="AC244">
        <v>0</v>
      </c>
      <c r="AD244">
        <v>0</v>
      </c>
      <c r="AE244">
        <v>0</v>
      </c>
      <c r="AF244">
        <v>0</v>
      </c>
      <c r="AG244">
        <v>0</v>
      </c>
      <c r="AH244">
        <v>0</v>
      </c>
      <c r="AJ244">
        <v>0</v>
      </c>
      <c r="AK244">
        <v>0</v>
      </c>
      <c r="AL244">
        <v>0</v>
      </c>
      <c r="AM244">
        <v>0</v>
      </c>
      <c r="AN244">
        <v>0</v>
      </c>
      <c r="AO244">
        <v>0</v>
      </c>
      <c r="AP244">
        <v>0</v>
      </c>
      <c r="AQ244">
        <v>0</v>
      </c>
      <c r="AR244">
        <v>0</v>
      </c>
      <c r="AS244">
        <v>0</v>
      </c>
      <c r="AT244">
        <v>0</v>
      </c>
    </row>
    <row r="245" spans="1:46" x14ac:dyDescent="0.35">
      <c r="A245" t="s">
        <v>333</v>
      </c>
      <c r="B245" t="s">
        <v>283</v>
      </c>
      <c r="C245">
        <v>230</v>
      </c>
      <c r="D245" t="s">
        <v>334</v>
      </c>
      <c r="E245" t="s">
        <v>335</v>
      </c>
      <c r="F245" t="s">
        <v>379</v>
      </c>
      <c r="G245" t="s">
        <v>357</v>
      </c>
      <c r="H245" t="s">
        <v>385</v>
      </c>
      <c r="I245">
        <v>0</v>
      </c>
      <c r="J245">
        <v>0</v>
      </c>
      <c r="L245">
        <v>299.99</v>
      </c>
      <c r="M245">
        <v>200</v>
      </c>
      <c r="N245">
        <v>200</v>
      </c>
      <c r="O245">
        <v>0</v>
      </c>
      <c r="P245">
        <v>0</v>
      </c>
      <c r="Q245">
        <v>0</v>
      </c>
      <c r="R245">
        <v>0</v>
      </c>
      <c r="S245">
        <v>0</v>
      </c>
      <c r="T245">
        <v>0</v>
      </c>
      <c r="U245">
        <v>0</v>
      </c>
      <c r="V245">
        <v>0</v>
      </c>
      <c r="X245">
        <v>0</v>
      </c>
      <c r="Y245">
        <v>200</v>
      </c>
      <c r="Z245">
        <v>200</v>
      </c>
      <c r="AA245">
        <v>0</v>
      </c>
      <c r="AB245">
        <v>0</v>
      </c>
      <c r="AC245">
        <v>0</v>
      </c>
      <c r="AD245">
        <v>0</v>
      </c>
      <c r="AE245">
        <v>0</v>
      </c>
      <c r="AF245">
        <v>0</v>
      </c>
      <c r="AG245">
        <v>0</v>
      </c>
      <c r="AH245">
        <v>0</v>
      </c>
      <c r="AJ245">
        <v>299.99</v>
      </c>
      <c r="AK245">
        <v>200</v>
      </c>
      <c r="AL245">
        <v>200</v>
      </c>
      <c r="AM245">
        <v>0</v>
      </c>
      <c r="AN245">
        <v>0</v>
      </c>
      <c r="AO245">
        <v>0</v>
      </c>
      <c r="AP245">
        <v>0</v>
      </c>
      <c r="AQ245">
        <v>0</v>
      </c>
      <c r="AR245">
        <v>0</v>
      </c>
      <c r="AS245">
        <v>0</v>
      </c>
      <c r="AT245">
        <v>0</v>
      </c>
    </row>
    <row r="246" spans="1:46" x14ac:dyDescent="0.35">
      <c r="A246" t="s">
        <v>333</v>
      </c>
      <c r="B246" t="s">
        <v>283</v>
      </c>
      <c r="C246">
        <v>500</v>
      </c>
      <c r="D246" t="s">
        <v>334</v>
      </c>
      <c r="E246" t="s">
        <v>335</v>
      </c>
      <c r="F246" t="s">
        <v>379</v>
      </c>
      <c r="G246" t="s">
        <v>357</v>
      </c>
      <c r="H246" t="s">
        <v>385</v>
      </c>
      <c r="I246">
        <v>0</v>
      </c>
      <c r="J246">
        <v>0</v>
      </c>
      <c r="L246">
        <v>0</v>
      </c>
      <c r="M246">
        <v>0</v>
      </c>
      <c r="N246">
        <v>0</v>
      </c>
      <c r="O246">
        <v>0</v>
      </c>
      <c r="P246">
        <v>0</v>
      </c>
      <c r="Q246">
        <v>0</v>
      </c>
      <c r="R246">
        <v>0</v>
      </c>
      <c r="S246">
        <v>0</v>
      </c>
      <c r="T246">
        <v>0</v>
      </c>
      <c r="U246">
        <v>0</v>
      </c>
      <c r="V246">
        <v>0</v>
      </c>
      <c r="X246">
        <v>0</v>
      </c>
      <c r="Y246">
        <v>0</v>
      </c>
      <c r="Z246">
        <v>0</v>
      </c>
      <c r="AA246">
        <v>0</v>
      </c>
      <c r="AB246">
        <v>0</v>
      </c>
      <c r="AC246">
        <v>0</v>
      </c>
      <c r="AD246">
        <v>0</v>
      </c>
      <c r="AE246">
        <v>0</v>
      </c>
      <c r="AF246">
        <v>0</v>
      </c>
      <c r="AG246">
        <v>0</v>
      </c>
      <c r="AH246">
        <v>0</v>
      </c>
      <c r="AJ246">
        <v>0</v>
      </c>
      <c r="AK246">
        <v>0</v>
      </c>
      <c r="AL246">
        <v>0</v>
      </c>
      <c r="AM246">
        <v>0</v>
      </c>
      <c r="AN246">
        <v>0</v>
      </c>
      <c r="AO246">
        <v>0</v>
      </c>
      <c r="AP246">
        <v>0</v>
      </c>
      <c r="AQ246">
        <v>0</v>
      </c>
      <c r="AR246">
        <v>0</v>
      </c>
      <c r="AS246">
        <v>0</v>
      </c>
      <c r="AT246">
        <v>0</v>
      </c>
    </row>
    <row r="247" spans="1:46" x14ac:dyDescent="0.35">
      <c r="A247" t="s">
        <v>321</v>
      </c>
      <c r="B247" t="s">
        <v>386</v>
      </c>
      <c r="C247">
        <v>115</v>
      </c>
      <c r="D247" t="s">
        <v>316</v>
      </c>
      <c r="E247" t="s">
        <v>317</v>
      </c>
      <c r="F247">
        <v>0</v>
      </c>
      <c r="G247">
        <v>0</v>
      </c>
      <c r="H247">
        <v>0</v>
      </c>
      <c r="I247">
        <v>0</v>
      </c>
      <c r="J247">
        <v>0</v>
      </c>
      <c r="L247">
        <v>0</v>
      </c>
      <c r="M247">
        <v>0</v>
      </c>
      <c r="N247">
        <v>0</v>
      </c>
      <c r="O247">
        <v>0</v>
      </c>
      <c r="P247">
        <v>0</v>
      </c>
      <c r="Q247">
        <v>0</v>
      </c>
      <c r="R247">
        <v>0</v>
      </c>
      <c r="S247">
        <v>0</v>
      </c>
      <c r="T247">
        <v>0</v>
      </c>
      <c r="U247">
        <v>0</v>
      </c>
      <c r="V247">
        <v>0</v>
      </c>
      <c r="X247">
        <v>0</v>
      </c>
      <c r="Y247">
        <v>0</v>
      </c>
      <c r="Z247">
        <v>0</v>
      </c>
      <c r="AA247">
        <v>0</v>
      </c>
      <c r="AB247">
        <v>0</v>
      </c>
      <c r="AC247">
        <v>0</v>
      </c>
      <c r="AD247">
        <v>0</v>
      </c>
      <c r="AE247">
        <v>0</v>
      </c>
      <c r="AF247">
        <v>0</v>
      </c>
      <c r="AG247">
        <v>0</v>
      </c>
      <c r="AH247">
        <v>0</v>
      </c>
      <c r="AJ247">
        <v>0</v>
      </c>
      <c r="AK247">
        <v>0</v>
      </c>
      <c r="AL247">
        <v>0</v>
      </c>
      <c r="AM247">
        <v>0</v>
      </c>
      <c r="AN247">
        <v>0</v>
      </c>
      <c r="AO247">
        <v>0</v>
      </c>
      <c r="AP247">
        <v>0</v>
      </c>
      <c r="AQ247">
        <v>0</v>
      </c>
      <c r="AR247">
        <v>0</v>
      </c>
      <c r="AS247">
        <v>0</v>
      </c>
      <c r="AT247">
        <v>0</v>
      </c>
    </row>
    <row r="248" spans="1:46" x14ac:dyDescent="0.35">
      <c r="A248" t="s">
        <v>348</v>
      </c>
      <c r="B248" t="s">
        <v>89</v>
      </c>
      <c r="C248">
        <v>230</v>
      </c>
      <c r="D248" t="s">
        <v>349</v>
      </c>
      <c r="E248" t="s">
        <v>350</v>
      </c>
      <c r="F248">
        <v>0</v>
      </c>
      <c r="G248">
        <v>0</v>
      </c>
      <c r="H248">
        <v>0</v>
      </c>
      <c r="I248">
        <v>0</v>
      </c>
      <c r="J248">
        <v>0</v>
      </c>
      <c r="L248">
        <v>200</v>
      </c>
      <c r="M248">
        <v>0</v>
      </c>
      <c r="N248">
        <v>0</v>
      </c>
      <c r="O248">
        <v>0</v>
      </c>
      <c r="P248">
        <v>0</v>
      </c>
      <c r="Q248">
        <v>0</v>
      </c>
      <c r="R248">
        <v>0</v>
      </c>
      <c r="S248">
        <v>0</v>
      </c>
      <c r="T248">
        <v>0</v>
      </c>
      <c r="U248">
        <v>0</v>
      </c>
      <c r="V248">
        <v>0</v>
      </c>
      <c r="X248">
        <v>0</v>
      </c>
      <c r="Y248">
        <v>0</v>
      </c>
      <c r="Z248">
        <v>0</v>
      </c>
      <c r="AA248">
        <v>0</v>
      </c>
      <c r="AB248">
        <v>0</v>
      </c>
      <c r="AC248">
        <v>0</v>
      </c>
      <c r="AD248">
        <v>0</v>
      </c>
      <c r="AE248">
        <v>0</v>
      </c>
      <c r="AF248">
        <v>0</v>
      </c>
      <c r="AG248">
        <v>0</v>
      </c>
      <c r="AH248">
        <v>0</v>
      </c>
      <c r="AJ248">
        <v>0</v>
      </c>
      <c r="AK248">
        <v>0</v>
      </c>
      <c r="AL248">
        <v>0</v>
      </c>
      <c r="AM248">
        <v>0</v>
      </c>
      <c r="AN248">
        <v>0</v>
      </c>
      <c r="AO248">
        <v>0</v>
      </c>
      <c r="AP248">
        <v>0</v>
      </c>
      <c r="AQ248">
        <v>0</v>
      </c>
      <c r="AR248">
        <v>0</v>
      </c>
      <c r="AS248">
        <v>0</v>
      </c>
      <c r="AT248">
        <v>0</v>
      </c>
    </row>
    <row r="249" spans="1:46" x14ac:dyDescent="0.35">
      <c r="A249" t="s">
        <v>315</v>
      </c>
      <c r="B249" t="s">
        <v>131</v>
      </c>
      <c r="C249">
        <v>115</v>
      </c>
      <c r="D249" t="s">
        <v>316</v>
      </c>
      <c r="E249" t="s">
        <v>317</v>
      </c>
      <c r="F249">
        <v>0</v>
      </c>
      <c r="G249">
        <v>0</v>
      </c>
      <c r="H249">
        <v>0</v>
      </c>
      <c r="I249">
        <v>0</v>
      </c>
      <c r="J249">
        <v>0</v>
      </c>
      <c r="L249">
        <v>0</v>
      </c>
      <c r="M249">
        <v>0</v>
      </c>
      <c r="N249">
        <v>0</v>
      </c>
      <c r="O249">
        <v>0</v>
      </c>
      <c r="P249">
        <v>0</v>
      </c>
      <c r="Q249">
        <v>0</v>
      </c>
      <c r="R249">
        <v>0</v>
      </c>
      <c r="S249">
        <v>0</v>
      </c>
      <c r="T249">
        <v>0</v>
      </c>
      <c r="U249">
        <v>0</v>
      </c>
      <c r="V249">
        <v>0</v>
      </c>
      <c r="X249">
        <v>0</v>
      </c>
      <c r="Y249">
        <v>0</v>
      </c>
      <c r="Z249">
        <v>0</v>
      </c>
      <c r="AA249">
        <v>0</v>
      </c>
      <c r="AB249">
        <v>0</v>
      </c>
      <c r="AC249">
        <v>0</v>
      </c>
      <c r="AD249">
        <v>0</v>
      </c>
      <c r="AE249">
        <v>0</v>
      </c>
      <c r="AF249">
        <v>0</v>
      </c>
      <c r="AG249">
        <v>0</v>
      </c>
      <c r="AH249">
        <v>0</v>
      </c>
      <c r="AJ249">
        <v>0</v>
      </c>
      <c r="AK249">
        <v>0</v>
      </c>
      <c r="AL249">
        <v>0</v>
      </c>
      <c r="AM249">
        <v>0</v>
      </c>
      <c r="AN249">
        <v>0</v>
      </c>
      <c r="AO249">
        <v>0</v>
      </c>
      <c r="AP249">
        <v>0</v>
      </c>
      <c r="AQ249">
        <v>0</v>
      </c>
      <c r="AR249">
        <v>0</v>
      </c>
      <c r="AS249">
        <v>0</v>
      </c>
      <c r="AT249">
        <v>0</v>
      </c>
    </row>
    <row r="250" spans="1:46" x14ac:dyDescent="0.35">
      <c r="A250" t="s">
        <v>326</v>
      </c>
      <c r="B250" t="s">
        <v>43</v>
      </c>
      <c r="C250">
        <v>230</v>
      </c>
      <c r="D250" t="s">
        <v>327</v>
      </c>
      <c r="E250" t="s">
        <v>328</v>
      </c>
      <c r="F250">
        <v>0</v>
      </c>
      <c r="G250">
        <v>0</v>
      </c>
      <c r="H250">
        <v>0</v>
      </c>
      <c r="I250">
        <v>0</v>
      </c>
      <c r="J250">
        <v>0</v>
      </c>
      <c r="L250">
        <v>520.70000000000005</v>
      </c>
      <c r="M250">
        <v>0</v>
      </c>
      <c r="N250">
        <v>0</v>
      </c>
      <c r="O250">
        <v>0</v>
      </c>
      <c r="P250">
        <v>0</v>
      </c>
      <c r="Q250">
        <v>0</v>
      </c>
      <c r="R250">
        <v>0</v>
      </c>
      <c r="S250">
        <v>0</v>
      </c>
      <c r="T250">
        <v>0</v>
      </c>
      <c r="U250">
        <v>0</v>
      </c>
      <c r="V250">
        <v>0</v>
      </c>
      <c r="X250">
        <v>69.599999999999994</v>
      </c>
      <c r="Y250">
        <v>0</v>
      </c>
      <c r="Z250">
        <v>0</v>
      </c>
      <c r="AA250">
        <v>0</v>
      </c>
      <c r="AB250">
        <v>0</v>
      </c>
      <c r="AC250">
        <v>0</v>
      </c>
      <c r="AD250">
        <v>0</v>
      </c>
      <c r="AE250">
        <v>0</v>
      </c>
      <c r="AF250">
        <v>0</v>
      </c>
      <c r="AG250">
        <v>0</v>
      </c>
      <c r="AH250">
        <v>0</v>
      </c>
      <c r="AJ250">
        <v>170.7</v>
      </c>
      <c r="AK250">
        <v>0</v>
      </c>
      <c r="AL250">
        <v>0</v>
      </c>
      <c r="AM250">
        <v>0</v>
      </c>
      <c r="AN250">
        <v>0</v>
      </c>
      <c r="AO250">
        <v>0</v>
      </c>
      <c r="AP250">
        <v>0</v>
      </c>
      <c r="AQ250">
        <v>0</v>
      </c>
      <c r="AR250">
        <v>0</v>
      </c>
      <c r="AS250">
        <v>0</v>
      </c>
      <c r="AT250">
        <v>0</v>
      </c>
    </row>
    <row r="251" spans="1:46" x14ac:dyDescent="0.35">
      <c r="A251" t="s">
        <v>326</v>
      </c>
      <c r="B251" t="s">
        <v>45</v>
      </c>
      <c r="C251">
        <v>230</v>
      </c>
      <c r="D251" t="s">
        <v>319</v>
      </c>
      <c r="E251" t="s">
        <v>320</v>
      </c>
      <c r="F251">
        <v>0</v>
      </c>
      <c r="G251">
        <v>0</v>
      </c>
      <c r="H251">
        <v>0</v>
      </c>
      <c r="I251">
        <v>0</v>
      </c>
      <c r="J251">
        <v>0</v>
      </c>
      <c r="L251">
        <v>0</v>
      </c>
      <c r="M251">
        <v>0</v>
      </c>
      <c r="N251">
        <v>0</v>
      </c>
      <c r="O251">
        <v>0</v>
      </c>
      <c r="P251">
        <v>0</v>
      </c>
      <c r="Q251">
        <v>0</v>
      </c>
      <c r="R251">
        <v>0</v>
      </c>
      <c r="S251">
        <v>0</v>
      </c>
      <c r="T251">
        <v>0</v>
      </c>
      <c r="U251">
        <v>0</v>
      </c>
      <c r="V251">
        <v>0</v>
      </c>
      <c r="X251">
        <v>0</v>
      </c>
      <c r="Y251">
        <v>0</v>
      </c>
      <c r="Z251">
        <v>0</v>
      </c>
      <c r="AA251">
        <v>0</v>
      </c>
      <c r="AB251">
        <v>0</v>
      </c>
      <c r="AC251">
        <v>0</v>
      </c>
      <c r="AD251">
        <v>0</v>
      </c>
      <c r="AE251">
        <v>0</v>
      </c>
      <c r="AF251">
        <v>0</v>
      </c>
      <c r="AG251">
        <v>0</v>
      </c>
      <c r="AH251">
        <v>0</v>
      </c>
      <c r="AJ251">
        <v>0</v>
      </c>
      <c r="AK251">
        <v>0</v>
      </c>
      <c r="AL251">
        <v>0</v>
      </c>
      <c r="AM251">
        <v>0</v>
      </c>
      <c r="AN251">
        <v>0</v>
      </c>
      <c r="AO251">
        <v>0</v>
      </c>
      <c r="AP251">
        <v>0</v>
      </c>
      <c r="AQ251">
        <v>0</v>
      </c>
      <c r="AR251">
        <v>0</v>
      </c>
      <c r="AS251">
        <v>0</v>
      </c>
      <c r="AT251">
        <v>0</v>
      </c>
    </row>
    <row r="252" spans="1:46" x14ac:dyDescent="0.35">
      <c r="A252" t="s">
        <v>329</v>
      </c>
      <c r="B252" t="s">
        <v>171</v>
      </c>
      <c r="C252">
        <v>138</v>
      </c>
      <c r="D252" t="s">
        <v>330</v>
      </c>
      <c r="E252" t="s">
        <v>331</v>
      </c>
      <c r="F252">
        <v>0</v>
      </c>
      <c r="G252" t="s">
        <v>346</v>
      </c>
      <c r="H252">
        <v>0</v>
      </c>
      <c r="I252">
        <v>0</v>
      </c>
      <c r="J252">
        <v>0</v>
      </c>
      <c r="L252">
        <v>0</v>
      </c>
      <c r="M252">
        <v>0</v>
      </c>
      <c r="N252">
        <v>0</v>
      </c>
      <c r="O252">
        <v>0</v>
      </c>
      <c r="P252">
        <v>0</v>
      </c>
      <c r="Q252">
        <v>0</v>
      </c>
      <c r="R252">
        <v>0</v>
      </c>
      <c r="S252">
        <v>0</v>
      </c>
      <c r="T252">
        <v>0</v>
      </c>
      <c r="U252">
        <v>0</v>
      </c>
      <c r="V252">
        <v>0</v>
      </c>
      <c r="X252">
        <v>0</v>
      </c>
      <c r="Y252">
        <v>0</v>
      </c>
      <c r="Z252">
        <v>0</v>
      </c>
      <c r="AA252">
        <v>0</v>
      </c>
      <c r="AB252">
        <v>0</v>
      </c>
      <c r="AC252">
        <v>0</v>
      </c>
      <c r="AD252">
        <v>0</v>
      </c>
      <c r="AE252">
        <v>0</v>
      </c>
      <c r="AF252">
        <v>0</v>
      </c>
      <c r="AG252">
        <v>0</v>
      </c>
      <c r="AH252">
        <v>0</v>
      </c>
      <c r="AJ252">
        <v>0</v>
      </c>
      <c r="AK252">
        <v>0</v>
      </c>
      <c r="AL252">
        <v>0</v>
      </c>
      <c r="AM252">
        <v>0</v>
      </c>
      <c r="AN252">
        <v>0</v>
      </c>
      <c r="AO252">
        <v>0</v>
      </c>
      <c r="AP252">
        <v>0</v>
      </c>
      <c r="AQ252">
        <v>0</v>
      </c>
      <c r="AR252">
        <v>0</v>
      </c>
      <c r="AS252">
        <v>0</v>
      </c>
      <c r="AT252">
        <v>0</v>
      </c>
    </row>
    <row r="253" spans="1:46" x14ac:dyDescent="0.35">
      <c r="A253" t="s">
        <v>321</v>
      </c>
      <c r="B253" t="s">
        <v>201</v>
      </c>
      <c r="C253">
        <v>115</v>
      </c>
      <c r="D253" t="s">
        <v>316</v>
      </c>
      <c r="E253" t="s">
        <v>317</v>
      </c>
      <c r="F253">
        <v>0</v>
      </c>
      <c r="G253">
        <v>0</v>
      </c>
      <c r="H253">
        <v>0</v>
      </c>
      <c r="I253">
        <v>0</v>
      </c>
      <c r="J253">
        <v>0</v>
      </c>
      <c r="L253">
        <v>200</v>
      </c>
      <c r="M253">
        <v>0</v>
      </c>
      <c r="N253">
        <v>0</v>
      </c>
      <c r="O253">
        <v>0</v>
      </c>
      <c r="P253">
        <v>0</v>
      </c>
      <c r="Q253">
        <v>0</v>
      </c>
      <c r="R253">
        <v>0</v>
      </c>
      <c r="S253">
        <v>0</v>
      </c>
      <c r="T253">
        <v>0</v>
      </c>
      <c r="U253">
        <v>0</v>
      </c>
      <c r="V253">
        <v>0</v>
      </c>
      <c r="X253">
        <v>0</v>
      </c>
      <c r="Y253">
        <v>0</v>
      </c>
      <c r="Z253">
        <v>0</v>
      </c>
      <c r="AA253">
        <v>0</v>
      </c>
      <c r="AB253">
        <v>0</v>
      </c>
      <c r="AC253">
        <v>0</v>
      </c>
      <c r="AD253">
        <v>0</v>
      </c>
      <c r="AE253">
        <v>0</v>
      </c>
      <c r="AF253">
        <v>0</v>
      </c>
      <c r="AG253">
        <v>0</v>
      </c>
      <c r="AH253">
        <v>0</v>
      </c>
      <c r="AJ253">
        <v>0</v>
      </c>
      <c r="AK253">
        <v>0</v>
      </c>
      <c r="AL253">
        <v>0</v>
      </c>
      <c r="AM253">
        <v>0</v>
      </c>
      <c r="AN253">
        <v>0</v>
      </c>
      <c r="AO253">
        <v>0</v>
      </c>
      <c r="AP253">
        <v>0</v>
      </c>
      <c r="AQ253">
        <v>0</v>
      </c>
      <c r="AR253">
        <v>0</v>
      </c>
      <c r="AS253">
        <v>0</v>
      </c>
      <c r="AT253">
        <v>0</v>
      </c>
    </row>
    <row r="254" spans="1:46" x14ac:dyDescent="0.35">
      <c r="A254" t="s">
        <v>322</v>
      </c>
      <c r="B254" t="s">
        <v>98</v>
      </c>
      <c r="C254">
        <v>230</v>
      </c>
      <c r="D254" t="s">
        <v>319</v>
      </c>
      <c r="E254" t="s">
        <v>320</v>
      </c>
      <c r="F254">
        <v>0</v>
      </c>
      <c r="G254">
        <v>0</v>
      </c>
      <c r="H254">
        <v>0</v>
      </c>
      <c r="I254">
        <v>0</v>
      </c>
      <c r="J254">
        <v>0</v>
      </c>
      <c r="L254">
        <v>0</v>
      </c>
      <c r="M254">
        <v>0</v>
      </c>
      <c r="N254">
        <v>0</v>
      </c>
      <c r="O254">
        <v>0</v>
      </c>
      <c r="P254">
        <v>0</v>
      </c>
      <c r="Q254">
        <v>0</v>
      </c>
      <c r="R254">
        <v>0</v>
      </c>
      <c r="S254">
        <v>0</v>
      </c>
      <c r="T254">
        <v>0</v>
      </c>
      <c r="U254">
        <v>0</v>
      </c>
      <c r="V254">
        <v>0</v>
      </c>
      <c r="X254">
        <v>0</v>
      </c>
      <c r="Y254">
        <v>0</v>
      </c>
      <c r="Z254">
        <v>0</v>
      </c>
      <c r="AA254">
        <v>0</v>
      </c>
      <c r="AB254">
        <v>0</v>
      </c>
      <c r="AC254">
        <v>0</v>
      </c>
      <c r="AD254">
        <v>0</v>
      </c>
      <c r="AE254">
        <v>0</v>
      </c>
      <c r="AF254">
        <v>0</v>
      </c>
      <c r="AG254">
        <v>0</v>
      </c>
      <c r="AH254">
        <v>0</v>
      </c>
      <c r="AJ254">
        <v>0</v>
      </c>
      <c r="AK254">
        <v>0</v>
      </c>
      <c r="AL254">
        <v>0</v>
      </c>
      <c r="AM254">
        <v>0</v>
      </c>
      <c r="AN254">
        <v>0</v>
      </c>
      <c r="AO254">
        <v>0</v>
      </c>
      <c r="AP254">
        <v>0</v>
      </c>
      <c r="AQ254">
        <v>0</v>
      </c>
      <c r="AR254">
        <v>0</v>
      </c>
      <c r="AS254">
        <v>0</v>
      </c>
      <c r="AT254">
        <v>0</v>
      </c>
    </row>
    <row r="255" spans="1:46" x14ac:dyDescent="0.35">
      <c r="A255" t="s">
        <v>318</v>
      </c>
      <c r="B255" t="s">
        <v>55</v>
      </c>
      <c r="C255">
        <v>230</v>
      </c>
      <c r="D255" t="s">
        <v>319</v>
      </c>
      <c r="E255" t="s">
        <v>320</v>
      </c>
      <c r="F255">
        <v>0</v>
      </c>
      <c r="G255">
        <v>0</v>
      </c>
      <c r="H255">
        <v>0</v>
      </c>
      <c r="I255">
        <v>0</v>
      </c>
      <c r="J255">
        <v>0</v>
      </c>
      <c r="L255">
        <v>0</v>
      </c>
      <c r="M255">
        <v>0</v>
      </c>
      <c r="N255">
        <v>0</v>
      </c>
      <c r="O255">
        <v>0</v>
      </c>
      <c r="P255">
        <v>0</v>
      </c>
      <c r="Q255">
        <v>0</v>
      </c>
      <c r="R255">
        <v>0</v>
      </c>
      <c r="S255">
        <v>0</v>
      </c>
      <c r="T255">
        <v>0</v>
      </c>
      <c r="U255">
        <v>0</v>
      </c>
      <c r="V255">
        <v>0</v>
      </c>
      <c r="X255">
        <v>0</v>
      </c>
      <c r="Y255">
        <v>0</v>
      </c>
      <c r="Z255">
        <v>0</v>
      </c>
      <c r="AA255">
        <v>0</v>
      </c>
      <c r="AB255">
        <v>0</v>
      </c>
      <c r="AC255">
        <v>0</v>
      </c>
      <c r="AD255">
        <v>0</v>
      </c>
      <c r="AE255">
        <v>0</v>
      </c>
      <c r="AF255">
        <v>0</v>
      </c>
      <c r="AG255">
        <v>0</v>
      </c>
      <c r="AH255">
        <v>0</v>
      </c>
      <c r="AJ255">
        <v>0</v>
      </c>
      <c r="AK255">
        <v>0</v>
      </c>
      <c r="AL255">
        <v>0</v>
      </c>
      <c r="AM255">
        <v>0</v>
      </c>
      <c r="AN255">
        <v>0</v>
      </c>
      <c r="AO255">
        <v>0</v>
      </c>
      <c r="AP255">
        <v>0</v>
      </c>
      <c r="AQ255">
        <v>0</v>
      </c>
      <c r="AR255">
        <v>0</v>
      </c>
      <c r="AS255">
        <v>0</v>
      </c>
      <c r="AT255">
        <v>0</v>
      </c>
    </row>
    <row r="256" spans="1:46" x14ac:dyDescent="0.35">
      <c r="A256" t="s">
        <v>322</v>
      </c>
      <c r="B256" t="s">
        <v>103</v>
      </c>
      <c r="C256">
        <v>230</v>
      </c>
      <c r="D256" t="s">
        <v>319</v>
      </c>
      <c r="E256" t="s">
        <v>320</v>
      </c>
      <c r="F256">
        <v>0</v>
      </c>
      <c r="G256">
        <v>0</v>
      </c>
      <c r="H256">
        <v>0</v>
      </c>
      <c r="I256">
        <v>0</v>
      </c>
      <c r="J256">
        <v>0</v>
      </c>
      <c r="L256">
        <v>0</v>
      </c>
      <c r="M256">
        <v>0</v>
      </c>
      <c r="N256">
        <v>0</v>
      </c>
      <c r="O256">
        <v>0</v>
      </c>
      <c r="P256">
        <v>0</v>
      </c>
      <c r="Q256">
        <v>0</v>
      </c>
      <c r="R256">
        <v>0</v>
      </c>
      <c r="S256">
        <v>0</v>
      </c>
      <c r="T256">
        <v>0</v>
      </c>
      <c r="U256">
        <v>0</v>
      </c>
      <c r="V256">
        <v>0</v>
      </c>
      <c r="X256">
        <v>0</v>
      </c>
      <c r="Y256">
        <v>0</v>
      </c>
      <c r="Z256">
        <v>0</v>
      </c>
      <c r="AA256">
        <v>0</v>
      </c>
      <c r="AB256">
        <v>0</v>
      </c>
      <c r="AC256">
        <v>0</v>
      </c>
      <c r="AD256">
        <v>0</v>
      </c>
      <c r="AE256">
        <v>0</v>
      </c>
      <c r="AF256">
        <v>0</v>
      </c>
      <c r="AG256">
        <v>0</v>
      </c>
      <c r="AH256">
        <v>0</v>
      </c>
      <c r="AJ256">
        <v>0</v>
      </c>
      <c r="AK256">
        <v>0</v>
      </c>
      <c r="AL256">
        <v>0</v>
      </c>
      <c r="AM256">
        <v>0</v>
      </c>
      <c r="AN256">
        <v>0</v>
      </c>
      <c r="AO256">
        <v>0</v>
      </c>
      <c r="AP256">
        <v>0</v>
      </c>
      <c r="AQ256">
        <v>0</v>
      </c>
      <c r="AR256">
        <v>0</v>
      </c>
      <c r="AS256">
        <v>0</v>
      </c>
      <c r="AT256">
        <v>0</v>
      </c>
    </row>
    <row r="257" spans="1:46" x14ac:dyDescent="0.35">
      <c r="A257" t="s">
        <v>321</v>
      </c>
      <c r="B257" t="s">
        <v>185</v>
      </c>
      <c r="C257">
        <v>115</v>
      </c>
      <c r="D257" t="s">
        <v>316</v>
      </c>
      <c r="E257" t="s">
        <v>317</v>
      </c>
      <c r="F257">
        <v>0</v>
      </c>
      <c r="G257">
        <v>0</v>
      </c>
      <c r="H257">
        <v>0</v>
      </c>
      <c r="I257">
        <v>0</v>
      </c>
      <c r="J257">
        <v>0</v>
      </c>
      <c r="L257">
        <v>125</v>
      </c>
      <c r="M257">
        <v>0</v>
      </c>
      <c r="N257">
        <v>0</v>
      </c>
      <c r="O257">
        <v>0</v>
      </c>
      <c r="P257">
        <v>0</v>
      </c>
      <c r="Q257">
        <v>0</v>
      </c>
      <c r="R257">
        <v>125</v>
      </c>
      <c r="S257">
        <v>0</v>
      </c>
      <c r="T257">
        <v>125</v>
      </c>
      <c r="U257">
        <v>0</v>
      </c>
      <c r="V257">
        <v>0</v>
      </c>
      <c r="X257">
        <v>0</v>
      </c>
      <c r="Y257">
        <v>0</v>
      </c>
      <c r="Z257">
        <v>0</v>
      </c>
      <c r="AA257">
        <v>0</v>
      </c>
      <c r="AB257">
        <v>0</v>
      </c>
      <c r="AC257">
        <v>0</v>
      </c>
      <c r="AD257">
        <v>0</v>
      </c>
      <c r="AE257">
        <v>0</v>
      </c>
      <c r="AF257">
        <v>0</v>
      </c>
      <c r="AG257">
        <v>0</v>
      </c>
      <c r="AH257">
        <v>0</v>
      </c>
      <c r="AJ257">
        <v>0</v>
      </c>
      <c r="AK257">
        <v>0</v>
      </c>
      <c r="AL257">
        <v>0</v>
      </c>
      <c r="AM257">
        <v>0</v>
      </c>
      <c r="AN257">
        <v>0</v>
      </c>
      <c r="AO257">
        <v>0</v>
      </c>
      <c r="AP257">
        <v>0</v>
      </c>
      <c r="AQ257">
        <v>0</v>
      </c>
      <c r="AR257">
        <v>0</v>
      </c>
      <c r="AS257">
        <v>0</v>
      </c>
      <c r="AT257">
        <v>0</v>
      </c>
    </row>
    <row r="258" spans="1:46" x14ac:dyDescent="0.35">
      <c r="A258" t="s">
        <v>333</v>
      </c>
      <c r="B258" t="s">
        <v>220</v>
      </c>
      <c r="C258">
        <v>115</v>
      </c>
      <c r="D258" t="s">
        <v>334</v>
      </c>
      <c r="E258" t="s">
        <v>335</v>
      </c>
      <c r="F258">
        <v>0</v>
      </c>
      <c r="G258">
        <v>0</v>
      </c>
      <c r="H258">
        <v>0</v>
      </c>
      <c r="I258">
        <v>0</v>
      </c>
      <c r="J258">
        <v>0</v>
      </c>
      <c r="L258">
        <v>650</v>
      </c>
      <c r="M258">
        <v>0</v>
      </c>
      <c r="N258">
        <v>0</v>
      </c>
      <c r="O258">
        <v>0</v>
      </c>
      <c r="P258">
        <v>0</v>
      </c>
      <c r="Q258">
        <v>0</v>
      </c>
      <c r="R258">
        <v>0</v>
      </c>
      <c r="S258">
        <v>0</v>
      </c>
      <c r="T258">
        <v>0</v>
      </c>
      <c r="U258">
        <v>0</v>
      </c>
      <c r="V258">
        <v>0</v>
      </c>
      <c r="X258">
        <v>0</v>
      </c>
      <c r="Y258">
        <v>0</v>
      </c>
      <c r="Z258">
        <v>0</v>
      </c>
      <c r="AA258">
        <v>0</v>
      </c>
      <c r="AB258">
        <v>0</v>
      </c>
      <c r="AC258">
        <v>0</v>
      </c>
      <c r="AD258">
        <v>0</v>
      </c>
      <c r="AE258">
        <v>0</v>
      </c>
      <c r="AF258">
        <v>0</v>
      </c>
      <c r="AG258">
        <v>0</v>
      </c>
      <c r="AH258">
        <v>0</v>
      </c>
      <c r="AJ258">
        <v>0</v>
      </c>
      <c r="AK258">
        <v>0</v>
      </c>
      <c r="AL258">
        <v>0</v>
      </c>
      <c r="AM258">
        <v>0</v>
      </c>
      <c r="AN258">
        <v>0</v>
      </c>
      <c r="AO258">
        <v>0</v>
      </c>
      <c r="AP258">
        <v>0</v>
      </c>
      <c r="AQ258">
        <v>0</v>
      </c>
      <c r="AR258">
        <v>0</v>
      </c>
      <c r="AS258">
        <v>0</v>
      </c>
      <c r="AT258">
        <v>0</v>
      </c>
    </row>
    <row r="259" spans="1:46" x14ac:dyDescent="0.35">
      <c r="A259" t="s">
        <v>321</v>
      </c>
      <c r="B259" t="s">
        <v>159</v>
      </c>
      <c r="C259">
        <v>115</v>
      </c>
      <c r="D259" t="s">
        <v>316</v>
      </c>
      <c r="E259" t="s">
        <v>317</v>
      </c>
      <c r="F259">
        <v>0</v>
      </c>
      <c r="G259">
        <v>0</v>
      </c>
      <c r="H259">
        <v>0</v>
      </c>
      <c r="I259">
        <v>0</v>
      </c>
      <c r="J259">
        <v>0</v>
      </c>
      <c r="L259">
        <v>100</v>
      </c>
      <c r="M259">
        <v>0</v>
      </c>
      <c r="N259">
        <v>0</v>
      </c>
      <c r="O259">
        <v>0</v>
      </c>
      <c r="P259">
        <v>0</v>
      </c>
      <c r="Q259">
        <v>0</v>
      </c>
      <c r="R259">
        <v>100</v>
      </c>
      <c r="S259">
        <v>0</v>
      </c>
      <c r="T259">
        <v>100</v>
      </c>
      <c r="U259">
        <v>0</v>
      </c>
      <c r="V259">
        <v>0</v>
      </c>
      <c r="X259">
        <v>0</v>
      </c>
      <c r="Y259">
        <v>0</v>
      </c>
      <c r="Z259">
        <v>0</v>
      </c>
      <c r="AA259">
        <v>0</v>
      </c>
      <c r="AB259">
        <v>0</v>
      </c>
      <c r="AC259">
        <v>0</v>
      </c>
      <c r="AD259">
        <v>0</v>
      </c>
      <c r="AE259">
        <v>0</v>
      </c>
      <c r="AF259">
        <v>0</v>
      </c>
      <c r="AG259">
        <v>0</v>
      </c>
      <c r="AH259">
        <v>0</v>
      </c>
      <c r="AJ259">
        <v>0</v>
      </c>
      <c r="AK259">
        <v>0</v>
      </c>
      <c r="AL259">
        <v>0</v>
      </c>
      <c r="AM259">
        <v>0</v>
      </c>
      <c r="AN259">
        <v>0</v>
      </c>
      <c r="AO259">
        <v>0</v>
      </c>
      <c r="AP259">
        <v>0</v>
      </c>
      <c r="AQ259">
        <v>0</v>
      </c>
      <c r="AR259">
        <v>0</v>
      </c>
      <c r="AS259">
        <v>0</v>
      </c>
      <c r="AT259">
        <v>0</v>
      </c>
    </row>
    <row r="260" spans="1:46" x14ac:dyDescent="0.35">
      <c r="A260" t="s">
        <v>318</v>
      </c>
      <c r="B260" t="s">
        <v>69</v>
      </c>
      <c r="C260">
        <v>500</v>
      </c>
      <c r="D260" t="s">
        <v>319</v>
      </c>
      <c r="E260" t="s">
        <v>320</v>
      </c>
      <c r="F260">
        <v>0</v>
      </c>
      <c r="G260">
        <v>0</v>
      </c>
      <c r="H260">
        <v>0</v>
      </c>
      <c r="I260">
        <v>0</v>
      </c>
      <c r="J260">
        <v>0</v>
      </c>
      <c r="L260">
        <v>0</v>
      </c>
      <c r="M260">
        <v>0</v>
      </c>
      <c r="N260">
        <v>0</v>
      </c>
      <c r="O260">
        <v>0</v>
      </c>
      <c r="P260">
        <v>0</v>
      </c>
      <c r="Q260">
        <v>0</v>
      </c>
      <c r="R260">
        <v>0</v>
      </c>
      <c r="S260">
        <v>0</v>
      </c>
      <c r="T260">
        <v>0</v>
      </c>
      <c r="U260">
        <v>0</v>
      </c>
      <c r="V260">
        <v>0</v>
      </c>
      <c r="X260">
        <v>0</v>
      </c>
      <c r="Y260">
        <v>0</v>
      </c>
      <c r="Z260">
        <v>0</v>
      </c>
      <c r="AA260">
        <v>0</v>
      </c>
      <c r="AB260">
        <v>0</v>
      </c>
      <c r="AC260">
        <v>0</v>
      </c>
      <c r="AD260">
        <v>0</v>
      </c>
      <c r="AE260">
        <v>0</v>
      </c>
      <c r="AF260">
        <v>0</v>
      </c>
      <c r="AG260">
        <v>0</v>
      </c>
      <c r="AH260">
        <v>0</v>
      </c>
      <c r="AJ260">
        <v>0</v>
      </c>
      <c r="AK260">
        <v>0</v>
      </c>
      <c r="AL260">
        <v>0</v>
      </c>
      <c r="AM260">
        <v>0</v>
      </c>
      <c r="AN260">
        <v>0</v>
      </c>
      <c r="AO260">
        <v>0</v>
      </c>
      <c r="AP260">
        <v>0</v>
      </c>
      <c r="AQ260">
        <v>0</v>
      </c>
      <c r="AR260">
        <v>0</v>
      </c>
      <c r="AS260">
        <v>0</v>
      </c>
      <c r="AT260">
        <v>0</v>
      </c>
    </row>
    <row r="261" spans="1:46" x14ac:dyDescent="0.35">
      <c r="A261" t="s">
        <v>318</v>
      </c>
      <c r="B261" t="s">
        <v>69</v>
      </c>
      <c r="C261">
        <v>230</v>
      </c>
      <c r="D261" t="s">
        <v>319</v>
      </c>
      <c r="E261" t="s">
        <v>320</v>
      </c>
      <c r="F261">
        <v>0</v>
      </c>
      <c r="G261">
        <v>0</v>
      </c>
      <c r="H261">
        <v>0</v>
      </c>
      <c r="I261">
        <v>0</v>
      </c>
      <c r="J261">
        <v>0</v>
      </c>
      <c r="L261">
        <v>300</v>
      </c>
      <c r="M261">
        <v>0</v>
      </c>
      <c r="N261">
        <v>0</v>
      </c>
      <c r="O261">
        <v>0</v>
      </c>
      <c r="P261">
        <v>0</v>
      </c>
      <c r="Q261">
        <v>0</v>
      </c>
      <c r="R261">
        <v>0</v>
      </c>
      <c r="S261">
        <v>0</v>
      </c>
      <c r="T261">
        <v>0</v>
      </c>
      <c r="U261">
        <v>0</v>
      </c>
      <c r="V261">
        <v>0</v>
      </c>
      <c r="X261">
        <v>0</v>
      </c>
      <c r="Y261">
        <v>0</v>
      </c>
      <c r="Z261">
        <v>0</v>
      </c>
      <c r="AA261">
        <v>0</v>
      </c>
      <c r="AB261">
        <v>0</v>
      </c>
      <c r="AC261">
        <v>0</v>
      </c>
      <c r="AD261">
        <v>0</v>
      </c>
      <c r="AE261">
        <v>0</v>
      </c>
      <c r="AF261">
        <v>0</v>
      </c>
      <c r="AG261">
        <v>0</v>
      </c>
      <c r="AH261">
        <v>0</v>
      </c>
      <c r="AJ261">
        <v>0</v>
      </c>
      <c r="AK261">
        <v>0</v>
      </c>
      <c r="AL261">
        <v>0</v>
      </c>
      <c r="AM261">
        <v>0</v>
      </c>
      <c r="AN261">
        <v>0</v>
      </c>
      <c r="AO261">
        <v>0</v>
      </c>
      <c r="AP261">
        <v>0</v>
      </c>
      <c r="AQ261">
        <v>0</v>
      </c>
      <c r="AR261">
        <v>0</v>
      </c>
      <c r="AS261">
        <v>0</v>
      </c>
      <c r="AT261">
        <v>0</v>
      </c>
    </row>
    <row r="262" spans="1:46" x14ac:dyDescent="0.35">
      <c r="A262" t="s">
        <v>315</v>
      </c>
      <c r="B262" t="s">
        <v>155</v>
      </c>
      <c r="C262">
        <v>115</v>
      </c>
      <c r="D262" t="s">
        <v>316</v>
      </c>
      <c r="E262" t="s">
        <v>317</v>
      </c>
      <c r="F262">
        <v>0</v>
      </c>
      <c r="G262">
        <v>0</v>
      </c>
      <c r="H262">
        <v>0</v>
      </c>
      <c r="I262">
        <v>0</v>
      </c>
      <c r="J262">
        <v>0</v>
      </c>
      <c r="L262">
        <v>100</v>
      </c>
      <c r="M262">
        <v>0</v>
      </c>
      <c r="N262">
        <v>0</v>
      </c>
      <c r="O262">
        <v>0</v>
      </c>
      <c r="P262">
        <v>0</v>
      </c>
      <c r="Q262">
        <v>0</v>
      </c>
      <c r="R262">
        <v>100</v>
      </c>
      <c r="S262">
        <v>0</v>
      </c>
      <c r="T262">
        <v>100</v>
      </c>
      <c r="U262">
        <v>0</v>
      </c>
      <c r="V262">
        <v>0</v>
      </c>
      <c r="X262">
        <v>0</v>
      </c>
      <c r="Y262">
        <v>0</v>
      </c>
      <c r="Z262">
        <v>0</v>
      </c>
      <c r="AA262">
        <v>0</v>
      </c>
      <c r="AB262">
        <v>0</v>
      </c>
      <c r="AC262">
        <v>0</v>
      </c>
      <c r="AD262">
        <v>0</v>
      </c>
      <c r="AE262">
        <v>0</v>
      </c>
      <c r="AF262">
        <v>0</v>
      </c>
      <c r="AG262">
        <v>0</v>
      </c>
      <c r="AH262">
        <v>0</v>
      </c>
      <c r="AJ262">
        <v>0</v>
      </c>
      <c r="AK262">
        <v>0</v>
      </c>
      <c r="AL262">
        <v>0</v>
      </c>
      <c r="AM262">
        <v>0</v>
      </c>
      <c r="AN262">
        <v>0</v>
      </c>
      <c r="AO262">
        <v>0</v>
      </c>
      <c r="AP262">
        <v>0</v>
      </c>
      <c r="AQ262">
        <v>0</v>
      </c>
      <c r="AR262">
        <v>0</v>
      </c>
      <c r="AS262">
        <v>0</v>
      </c>
      <c r="AT262">
        <v>0</v>
      </c>
    </row>
    <row r="263" spans="1:46" x14ac:dyDescent="0.35">
      <c r="A263" t="s">
        <v>333</v>
      </c>
      <c r="B263" t="s">
        <v>244</v>
      </c>
      <c r="C263">
        <v>230</v>
      </c>
      <c r="D263" t="s">
        <v>334</v>
      </c>
      <c r="E263" t="s">
        <v>335</v>
      </c>
      <c r="F263">
        <v>0</v>
      </c>
      <c r="G263" t="s">
        <v>336</v>
      </c>
      <c r="H263">
        <v>0</v>
      </c>
      <c r="I263">
        <v>0</v>
      </c>
      <c r="J263">
        <v>0</v>
      </c>
      <c r="L263">
        <v>0</v>
      </c>
      <c r="M263">
        <v>0</v>
      </c>
      <c r="N263">
        <v>0</v>
      </c>
      <c r="O263">
        <v>0</v>
      </c>
      <c r="P263">
        <v>0</v>
      </c>
      <c r="Q263">
        <v>0</v>
      </c>
      <c r="R263">
        <v>0</v>
      </c>
      <c r="S263">
        <v>0</v>
      </c>
      <c r="T263">
        <v>0</v>
      </c>
      <c r="U263">
        <v>0</v>
      </c>
      <c r="V263">
        <v>0</v>
      </c>
      <c r="X263">
        <v>0</v>
      </c>
      <c r="Y263">
        <v>0</v>
      </c>
      <c r="Z263">
        <v>0</v>
      </c>
      <c r="AA263">
        <v>0</v>
      </c>
      <c r="AB263">
        <v>0</v>
      </c>
      <c r="AC263">
        <v>0</v>
      </c>
      <c r="AD263">
        <v>0</v>
      </c>
      <c r="AE263">
        <v>0</v>
      </c>
      <c r="AF263">
        <v>0</v>
      </c>
      <c r="AG263">
        <v>0</v>
      </c>
      <c r="AH263">
        <v>0</v>
      </c>
      <c r="AJ263">
        <v>0</v>
      </c>
      <c r="AK263">
        <v>0</v>
      </c>
      <c r="AL263">
        <v>0</v>
      </c>
      <c r="AM263">
        <v>0</v>
      </c>
      <c r="AN263">
        <v>0</v>
      </c>
      <c r="AO263">
        <v>0</v>
      </c>
      <c r="AP263">
        <v>0</v>
      </c>
      <c r="AQ263">
        <v>0</v>
      </c>
      <c r="AR263">
        <v>0</v>
      </c>
      <c r="AS263">
        <v>0</v>
      </c>
      <c r="AT263">
        <v>0</v>
      </c>
    </row>
    <row r="264" spans="1:46" x14ac:dyDescent="0.35">
      <c r="A264" t="s">
        <v>326</v>
      </c>
      <c r="B264" t="s">
        <v>28</v>
      </c>
      <c r="C264">
        <v>230</v>
      </c>
      <c r="D264" t="s">
        <v>327</v>
      </c>
      <c r="E264" t="s">
        <v>328</v>
      </c>
      <c r="F264">
        <v>0</v>
      </c>
      <c r="G264">
        <v>0</v>
      </c>
      <c r="H264">
        <v>0</v>
      </c>
      <c r="I264">
        <v>0</v>
      </c>
      <c r="J264">
        <v>0</v>
      </c>
      <c r="L264">
        <v>400</v>
      </c>
      <c r="M264">
        <v>0</v>
      </c>
      <c r="N264">
        <v>0</v>
      </c>
      <c r="O264">
        <v>0</v>
      </c>
      <c r="P264">
        <v>0</v>
      </c>
      <c r="Q264">
        <v>0</v>
      </c>
      <c r="R264">
        <v>0</v>
      </c>
      <c r="S264">
        <v>0</v>
      </c>
      <c r="T264">
        <v>0</v>
      </c>
      <c r="U264">
        <v>0</v>
      </c>
      <c r="V264">
        <v>0</v>
      </c>
      <c r="X264">
        <v>200</v>
      </c>
      <c r="Y264">
        <v>0</v>
      </c>
      <c r="Z264">
        <v>0</v>
      </c>
      <c r="AA264">
        <v>0</v>
      </c>
      <c r="AB264">
        <v>0</v>
      </c>
      <c r="AC264">
        <v>0</v>
      </c>
      <c r="AD264">
        <v>0</v>
      </c>
      <c r="AE264">
        <v>0</v>
      </c>
      <c r="AF264">
        <v>0</v>
      </c>
      <c r="AG264">
        <v>0</v>
      </c>
      <c r="AH264">
        <v>0</v>
      </c>
      <c r="AJ264">
        <v>200</v>
      </c>
      <c r="AK264">
        <v>0</v>
      </c>
      <c r="AL264">
        <v>0</v>
      </c>
      <c r="AM264">
        <v>0</v>
      </c>
      <c r="AN264">
        <v>0</v>
      </c>
      <c r="AO264">
        <v>0</v>
      </c>
      <c r="AP264">
        <v>0</v>
      </c>
      <c r="AQ264">
        <v>0</v>
      </c>
      <c r="AR264">
        <v>0</v>
      </c>
      <c r="AS264">
        <v>0</v>
      </c>
      <c r="AT264">
        <v>0</v>
      </c>
    </row>
    <row r="265" spans="1:46" x14ac:dyDescent="0.35">
      <c r="A265" t="s">
        <v>315</v>
      </c>
      <c r="B265" t="s">
        <v>118</v>
      </c>
      <c r="C265">
        <v>115</v>
      </c>
      <c r="D265" t="s">
        <v>316</v>
      </c>
      <c r="E265" t="s">
        <v>317</v>
      </c>
      <c r="F265">
        <v>0</v>
      </c>
      <c r="G265">
        <v>0</v>
      </c>
      <c r="H265">
        <v>0</v>
      </c>
      <c r="I265">
        <v>0</v>
      </c>
      <c r="J265">
        <v>0</v>
      </c>
      <c r="L265">
        <v>0</v>
      </c>
      <c r="M265">
        <v>0</v>
      </c>
      <c r="N265">
        <v>0</v>
      </c>
      <c r="O265">
        <v>0</v>
      </c>
      <c r="P265">
        <v>0</v>
      </c>
      <c r="Q265">
        <v>0</v>
      </c>
      <c r="R265">
        <v>0</v>
      </c>
      <c r="S265">
        <v>0</v>
      </c>
      <c r="T265">
        <v>0</v>
      </c>
      <c r="U265">
        <v>0</v>
      </c>
      <c r="V265">
        <v>0</v>
      </c>
      <c r="X265">
        <v>0</v>
      </c>
      <c r="Y265">
        <v>0</v>
      </c>
      <c r="Z265">
        <v>0</v>
      </c>
      <c r="AA265">
        <v>0</v>
      </c>
      <c r="AB265">
        <v>0</v>
      </c>
      <c r="AC265">
        <v>0</v>
      </c>
      <c r="AD265">
        <v>0</v>
      </c>
      <c r="AE265">
        <v>0</v>
      </c>
      <c r="AF265">
        <v>0</v>
      </c>
      <c r="AG265">
        <v>0</v>
      </c>
      <c r="AH265">
        <v>0</v>
      </c>
      <c r="AJ265">
        <v>0</v>
      </c>
      <c r="AK265">
        <v>0</v>
      </c>
      <c r="AL265">
        <v>0</v>
      </c>
      <c r="AM265">
        <v>0</v>
      </c>
      <c r="AN265">
        <v>0</v>
      </c>
      <c r="AO265">
        <v>0</v>
      </c>
      <c r="AP265">
        <v>0</v>
      </c>
      <c r="AQ265">
        <v>0</v>
      </c>
      <c r="AR265">
        <v>0</v>
      </c>
      <c r="AS265">
        <v>0</v>
      </c>
      <c r="AT265">
        <v>0</v>
      </c>
    </row>
    <row r="266" spans="1:46" x14ac:dyDescent="0.35">
      <c r="A266" t="s">
        <v>329</v>
      </c>
      <c r="B266" t="s">
        <v>167</v>
      </c>
      <c r="C266">
        <v>230</v>
      </c>
      <c r="D266" t="s">
        <v>330</v>
      </c>
      <c r="E266" t="s">
        <v>331</v>
      </c>
      <c r="F266">
        <v>0</v>
      </c>
      <c r="G266" t="s">
        <v>346</v>
      </c>
      <c r="H266">
        <v>0</v>
      </c>
      <c r="I266">
        <v>0</v>
      </c>
      <c r="J266">
        <v>0</v>
      </c>
      <c r="L266">
        <v>0</v>
      </c>
      <c r="M266">
        <v>303</v>
      </c>
      <c r="N266">
        <v>303</v>
      </c>
      <c r="O266">
        <v>0</v>
      </c>
      <c r="P266">
        <v>0</v>
      </c>
      <c r="Q266">
        <v>0</v>
      </c>
      <c r="R266">
        <v>0</v>
      </c>
      <c r="S266">
        <v>0</v>
      </c>
      <c r="T266">
        <v>0</v>
      </c>
      <c r="U266">
        <v>0</v>
      </c>
      <c r="V266">
        <v>0</v>
      </c>
      <c r="X266">
        <v>0</v>
      </c>
      <c r="Y266">
        <v>303</v>
      </c>
      <c r="Z266">
        <v>303</v>
      </c>
      <c r="AA266">
        <v>0</v>
      </c>
      <c r="AB266">
        <v>0</v>
      </c>
      <c r="AC266">
        <v>0</v>
      </c>
      <c r="AD266">
        <v>0</v>
      </c>
      <c r="AE266">
        <v>0</v>
      </c>
      <c r="AF266">
        <v>0</v>
      </c>
      <c r="AG266">
        <v>0</v>
      </c>
      <c r="AH266">
        <v>0</v>
      </c>
      <c r="AJ266">
        <v>0</v>
      </c>
      <c r="AK266">
        <v>303</v>
      </c>
      <c r="AL266">
        <v>303</v>
      </c>
      <c r="AM266">
        <v>0</v>
      </c>
      <c r="AN266">
        <v>0</v>
      </c>
      <c r="AO266">
        <v>0</v>
      </c>
      <c r="AP266">
        <v>0</v>
      </c>
      <c r="AQ266">
        <v>0</v>
      </c>
      <c r="AR266">
        <v>0</v>
      </c>
      <c r="AS266">
        <v>0</v>
      </c>
      <c r="AT266">
        <v>0</v>
      </c>
    </row>
    <row r="267" spans="1:46" x14ac:dyDescent="0.35">
      <c r="A267" t="s">
        <v>315</v>
      </c>
      <c r="B267" t="s">
        <v>164</v>
      </c>
      <c r="C267">
        <v>115</v>
      </c>
      <c r="D267" t="s">
        <v>316</v>
      </c>
      <c r="E267" t="s">
        <v>317</v>
      </c>
      <c r="F267">
        <v>0</v>
      </c>
      <c r="G267">
        <v>0</v>
      </c>
      <c r="H267">
        <v>0</v>
      </c>
      <c r="I267">
        <v>0</v>
      </c>
      <c r="J267">
        <v>0</v>
      </c>
      <c r="L267">
        <v>100</v>
      </c>
      <c r="M267">
        <v>0</v>
      </c>
      <c r="N267">
        <v>0</v>
      </c>
      <c r="O267">
        <v>0</v>
      </c>
      <c r="P267">
        <v>0</v>
      </c>
      <c r="Q267">
        <v>0</v>
      </c>
      <c r="R267">
        <v>100</v>
      </c>
      <c r="S267">
        <v>0</v>
      </c>
      <c r="T267">
        <v>100</v>
      </c>
      <c r="U267">
        <v>0</v>
      </c>
      <c r="V267">
        <v>0</v>
      </c>
      <c r="X267">
        <v>0</v>
      </c>
      <c r="Y267">
        <v>0</v>
      </c>
      <c r="Z267">
        <v>0</v>
      </c>
      <c r="AA267">
        <v>0</v>
      </c>
      <c r="AB267">
        <v>0</v>
      </c>
      <c r="AC267">
        <v>0</v>
      </c>
      <c r="AD267">
        <v>0</v>
      </c>
      <c r="AE267">
        <v>0</v>
      </c>
      <c r="AF267">
        <v>0</v>
      </c>
      <c r="AG267">
        <v>0</v>
      </c>
      <c r="AH267">
        <v>0</v>
      </c>
      <c r="AJ267">
        <v>0</v>
      </c>
      <c r="AK267">
        <v>0</v>
      </c>
      <c r="AL267">
        <v>0</v>
      </c>
      <c r="AM267">
        <v>0</v>
      </c>
      <c r="AN267">
        <v>0</v>
      </c>
      <c r="AO267">
        <v>0</v>
      </c>
      <c r="AP267">
        <v>0</v>
      </c>
      <c r="AQ267">
        <v>0</v>
      </c>
      <c r="AR267">
        <v>0</v>
      </c>
      <c r="AS267">
        <v>0</v>
      </c>
      <c r="AT267">
        <v>0</v>
      </c>
    </row>
    <row r="268" spans="1:46" x14ac:dyDescent="0.35">
      <c r="A268" t="s">
        <v>315</v>
      </c>
      <c r="B268" t="s">
        <v>286</v>
      </c>
      <c r="C268">
        <v>230</v>
      </c>
      <c r="D268" t="s">
        <v>316</v>
      </c>
      <c r="E268" t="s">
        <v>317</v>
      </c>
      <c r="F268">
        <v>0</v>
      </c>
      <c r="G268">
        <v>0</v>
      </c>
      <c r="H268">
        <v>0</v>
      </c>
      <c r="I268">
        <v>0</v>
      </c>
      <c r="J268">
        <v>0</v>
      </c>
      <c r="L268">
        <v>65.459999999999994</v>
      </c>
      <c r="M268">
        <v>0</v>
      </c>
      <c r="N268">
        <v>0</v>
      </c>
      <c r="O268">
        <v>0</v>
      </c>
      <c r="P268">
        <v>0</v>
      </c>
      <c r="Q268">
        <v>0</v>
      </c>
      <c r="R268">
        <v>130</v>
      </c>
      <c r="S268">
        <v>130</v>
      </c>
      <c r="T268">
        <v>0</v>
      </c>
      <c r="U268">
        <v>0</v>
      </c>
      <c r="V268">
        <v>0</v>
      </c>
      <c r="X268">
        <v>0</v>
      </c>
      <c r="Y268">
        <v>0</v>
      </c>
      <c r="Z268">
        <v>0</v>
      </c>
      <c r="AA268">
        <v>0</v>
      </c>
      <c r="AB268">
        <v>0</v>
      </c>
      <c r="AC268">
        <v>0</v>
      </c>
      <c r="AD268">
        <v>0</v>
      </c>
      <c r="AE268">
        <v>0</v>
      </c>
      <c r="AF268">
        <v>0</v>
      </c>
      <c r="AG268">
        <v>0</v>
      </c>
      <c r="AH268">
        <v>0</v>
      </c>
      <c r="AJ268">
        <v>0</v>
      </c>
      <c r="AK268">
        <v>0</v>
      </c>
      <c r="AL268">
        <v>0</v>
      </c>
      <c r="AM268">
        <v>0</v>
      </c>
      <c r="AN268">
        <v>0</v>
      </c>
      <c r="AO268">
        <v>0</v>
      </c>
      <c r="AP268">
        <v>0</v>
      </c>
      <c r="AQ268">
        <v>0</v>
      </c>
      <c r="AR268">
        <v>0</v>
      </c>
      <c r="AS268">
        <v>0</v>
      </c>
      <c r="AT268">
        <v>0</v>
      </c>
    </row>
    <row r="269" spans="1:46" x14ac:dyDescent="0.35">
      <c r="A269" t="s">
        <v>315</v>
      </c>
      <c r="B269" t="s">
        <v>387</v>
      </c>
      <c r="C269">
        <v>230</v>
      </c>
      <c r="D269" t="s">
        <v>316</v>
      </c>
      <c r="E269" t="s">
        <v>317</v>
      </c>
      <c r="F269">
        <v>0</v>
      </c>
      <c r="G269">
        <v>0</v>
      </c>
      <c r="H269">
        <v>0</v>
      </c>
      <c r="I269">
        <v>0</v>
      </c>
      <c r="J269">
        <v>0</v>
      </c>
      <c r="L269">
        <v>0</v>
      </c>
      <c r="M269">
        <v>0</v>
      </c>
      <c r="N269">
        <v>0</v>
      </c>
      <c r="O269">
        <v>0</v>
      </c>
      <c r="P269">
        <v>0</v>
      </c>
      <c r="Q269">
        <v>0</v>
      </c>
      <c r="R269">
        <v>0</v>
      </c>
      <c r="S269">
        <v>0</v>
      </c>
      <c r="T269">
        <v>0</v>
      </c>
      <c r="U269">
        <v>0</v>
      </c>
      <c r="V269">
        <v>0</v>
      </c>
      <c r="X269">
        <v>0</v>
      </c>
      <c r="Y269">
        <v>0</v>
      </c>
      <c r="Z269">
        <v>0</v>
      </c>
      <c r="AA269">
        <v>0</v>
      </c>
      <c r="AB269">
        <v>0</v>
      </c>
      <c r="AC269">
        <v>0</v>
      </c>
      <c r="AD269">
        <v>0</v>
      </c>
      <c r="AE269">
        <v>0</v>
      </c>
      <c r="AF269">
        <v>0</v>
      </c>
      <c r="AG269">
        <v>0</v>
      </c>
      <c r="AH269">
        <v>0</v>
      </c>
      <c r="AJ269">
        <v>0</v>
      </c>
      <c r="AK269">
        <v>0</v>
      </c>
      <c r="AL269">
        <v>0</v>
      </c>
      <c r="AM269">
        <v>0</v>
      </c>
      <c r="AN269">
        <v>0</v>
      </c>
      <c r="AO269">
        <v>0</v>
      </c>
      <c r="AP269">
        <v>0</v>
      </c>
      <c r="AQ269">
        <v>0</v>
      </c>
      <c r="AR269">
        <v>0</v>
      </c>
      <c r="AS269">
        <v>0</v>
      </c>
      <c r="AT269">
        <v>0</v>
      </c>
    </row>
    <row r="270" spans="1:46" x14ac:dyDescent="0.35">
      <c r="A270" t="s">
        <v>322</v>
      </c>
      <c r="B270" t="s">
        <v>173</v>
      </c>
      <c r="C270">
        <v>230</v>
      </c>
      <c r="D270" t="s">
        <v>323</v>
      </c>
      <c r="E270" t="s">
        <v>324</v>
      </c>
      <c r="F270">
        <v>0</v>
      </c>
      <c r="G270">
        <v>0</v>
      </c>
      <c r="H270">
        <v>0</v>
      </c>
      <c r="I270">
        <v>0</v>
      </c>
      <c r="J270">
        <v>0</v>
      </c>
      <c r="L270">
        <v>345</v>
      </c>
      <c r="M270">
        <v>0</v>
      </c>
      <c r="N270">
        <v>0</v>
      </c>
      <c r="O270">
        <v>0</v>
      </c>
      <c r="P270">
        <v>0</v>
      </c>
      <c r="Q270">
        <v>0</v>
      </c>
      <c r="R270">
        <v>460</v>
      </c>
      <c r="S270">
        <v>460</v>
      </c>
      <c r="T270">
        <v>0</v>
      </c>
      <c r="U270">
        <v>0</v>
      </c>
      <c r="V270">
        <v>0</v>
      </c>
      <c r="X270">
        <v>0</v>
      </c>
      <c r="Y270">
        <v>0</v>
      </c>
      <c r="Z270">
        <v>0</v>
      </c>
      <c r="AA270">
        <v>0</v>
      </c>
      <c r="AB270">
        <v>0</v>
      </c>
      <c r="AC270">
        <v>0</v>
      </c>
      <c r="AD270">
        <v>0</v>
      </c>
      <c r="AE270">
        <v>0</v>
      </c>
      <c r="AF270">
        <v>0</v>
      </c>
      <c r="AG270">
        <v>0</v>
      </c>
      <c r="AH270">
        <v>0</v>
      </c>
      <c r="AJ270">
        <v>0</v>
      </c>
      <c r="AK270">
        <v>0</v>
      </c>
      <c r="AL270">
        <v>0</v>
      </c>
      <c r="AM270">
        <v>0</v>
      </c>
      <c r="AN270">
        <v>0</v>
      </c>
      <c r="AO270">
        <v>0</v>
      </c>
      <c r="AP270">
        <v>0</v>
      </c>
      <c r="AQ270">
        <v>0</v>
      </c>
      <c r="AR270">
        <v>0</v>
      </c>
      <c r="AS270">
        <v>0</v>
      </c>
      <c r="AT270">
        <v>0</v>
      </c>
    </row>
    <row r="271" spans="1:46" x14ac:dyDescent="0.35">
      <c r="A271" t="s">
        <v>333</v>
      </c>
      <c r="B271" t="s">
        <v>237</v>
      </c>
      <c r="C271">
        <v>230</v>
      </c>
      <c r="D271" t="s">
        <v>334</v>
      </c>
      <c r="E271" t="s">
        <v>335</v>
      </c>
      <c r="F271">
        <v>0</v>
      </c>
      <c r="G271">
        <v>0</v>
      </c>
      <c r="H271">
        <v>0</v>
      </c>
      <c r="I271">
        <v>0</v>
      </c>
      <c r="J271">
        <v>0</v>
      </c>
      <c r="L271">
        <v>0</v>
      </c>
      <c r="M271">
        <v>0</v>
      </c>
      <c r="N271">
        <v>0</v>
      </c>
      <c r="O271">
        <v>0</v>
      </c>
      <c r="P271">
        <v>0</v>
      </c>
      <c r="Q271">
        <v>0</v>
      </c>
      <c r="R271">
        <v>0</v>
      </c>
      <c r="S271">
        <v>0</v>
      </c>
      <c r="T271">
        <v>0</v>
      </c>
      <c r="U271">
        <v>0</v>
      </c>
      <c r="V271">
        <v>0</v>
      </c>
      <c r="X271">
        <v>0</v>
      </c>
      <c r="Y271">
        <v>0</v>
      </c>
      <c r="Z271">
        <v>0</v>
      </c>
      <c r="AA271">
        <v>0</v>
      </c>
      <c r="AB271">
        <v>0</v>
      </c>
      <c r="AC271">
        <v>0</v>
      </c>
      <c r="AD271">
        <v>0</v>
      </c>
      <c r="AE271">
        <v>0</v>
      </c>
      <c r="AF271">
        <v>0</v>
      </c>
      <c r="AG271">
        <v>0</v>
      </c>
      <c r="AH271">
        <v>0</v>
      </c>
      <c r="AJ271">
        <v>0</v>
      </c>
      <c r="AK271">
        <v>0</v>
      </c>
      <c r="AL271">
        <v>0</v>
      </c>
      <c r="AM271">
        <v>0</v>
      </c>
      <c r="AN271">
        <v>0</v>
      </c>
      <c r="AO271">
        <v>0</v>
      </c>
      <c r="AP271">
        <v>0</v>
      </c>
      <c r="AQ271">
        <v>0</v>
      </c>
      <c r="AR271">
        <v>0</v>
      </c>
      <c r="AS271">
        <v>0</v>
      </c>
      <c r="AT271">
        <v>0</v>
      </c>
    </row>
    <row r="272" spans="1:46" x14ac:dyDescent="0.35">
      <c r="A272" t="s">
        <v>315</v>
      </c>
      <c r="B272" t="s">
        <v>135</v>
      </c>
      <c r="C272">
        <v>230</v>
      </c>
      <c r="D272" t="s">
        <v>316</v>
      </c>
      <c r="E272" t="s">
        <v>317</v>
      </c>
      <c r="F272">
        <v>0</v>
      </c>
      <c r="G272">
        <v>0</v>
      </c>
      <c r="H272">
        <v>0</v>
      </c>
      <c r="I272">
        <v>0</v>
      </c>
      <c r="J272">
        <v>0</v>
      </c>
      <c r="L272">
        <v>0</v>
      </c>
      <c r="M272">
        <v>0</v>
      </c>
      <c r="N272">
        <v>0</v>
      </c>
      <c r="O272">
        <v>0</v>
      </c>
      <c r="P272">
        <v>0</v>
      </c>
      <c r="Q272">
        <v>0</v>
      </c>
      <c r="R272">
        <v>0</v>
      </c>
      <c r="S272">
        <v>0</v>
      </c>
      <c r="T272">
        <v>0</v>
      </c>
      <c r="U272">
        <v>0</v>
      </c>
      <c r="V272">
        <v>0</v>
      </c>
      <c r="X272">
        <v>0</v>
      </c>
      <c r="Y272">
        <v>0</v>
      </c>
      <c r="Z272">
        <v>0</v>
      </c>
      <c r="AA272">
        <v>0</v>
      </c>
      <c r="AB272">
        <v>0</v>
      </c>
      <c r="AC272">
        <v>0</v>
      </c>
      <c r="AD272">
        <v>0</v>
      </c>
      <c r="AE272">
        <v>0</v>
      </c>
      <c r="AF272">
        <v>0</v>
      </c>
      <c r="AG272">
        <v>0</v>
      </c>
      <c r="AH272">
        <v>0</v>
      </c>
      <c r="AJ272">
        <v>0</v>
      </c>
      <c r="AK272">
        <v>0</v>
      </c>
      <c r="AL272">
        <v>0</v>
      </c>
      <c r="AM272">
        <v>0</v>
      </c>
      <c r="AN272">
        <v>0</v>
      </c>
      <c r="AO272">
        <v>0</v>
      </c>
      <c r="AP272">
        <v>0</v>
      </c>
      <c r="AQ272">
        <v>0</v>
      </c>
      <c r="AR272">
        <v>0</v>
      </c>
      <c r="AS272">
        <v>0</v>
      </c>
      <c r="AT272">
        <v>0</v>
      </c>
    </row>
    <row r="273" spans="1:46" x14ac:dyDescent="0.35">
      <c r="A273" t="s">
        <v>321</v>
      </c>
      <c r="B273" t="s">
        <v>388</v>
      </c>
      <c r="C273">
        <v>230</v>
      </c>
      <c r="D273" t="s">
        <v>316</v>
      </c>
      <c r="E273" t="s">
        <v>317</v>
      </c>
      <c r="F273">
        <v>0</v>
      </c>
      <c r="G273">
        <v>0</v>
      </c>
      <c r="H273">
        <v>0</v>
      </c>
      <c r="I273">
        <v>0</v>
      </c>
      <c r="J273">
        <v>0</v>
      </c>
      <c r="L273">
        <v>0</v>
      </c>
      <c r="M273">
        <v>0</v>
      </c>
      <c r="N273">
        <v>0</v>
      </c>
      <c r="O273">
        <v>0</v>
      </c>
      <c r="P273">
        <v>0</v>
      </c>
      <c r="Q273">
        <v>0</v>
      </c>
      <c r="R273">
        <v>0</v>
      </c>
      <c r="S273">
        <v>0</v>
      </c>
      <c r="T273">
        <v>0</v>
      </c>
      <c r="U273">
        <v>0</v>
      </c>
      <c r="V273">
        <v>0</v>
      </c>
      <c r="X273">
        <v>0</v>
      </c>
      <c r="Y273">
        <v>0</v>
      </c>
      <c r="Z273">
        <v>0</v>
      </c>
      <c r="AA273">
        <v>0</v>
      </c>
      <c r="AB273">
        <v>0</v>
      </c>
      <c r="AC273">
        <v>0</v>
      </c>
      <c r="AD273">
        <v>0</v>
      </c>
      <c r="AE273">
        <v>0</v>
      </c>
      <c r="AF273">
        <v>0</v>
      </c>
      <c r="AG273">
        <v>0</v>
      </c>
      <c r="AH273">
        <v>0</v>
      </c>
      <c r="AJ273">
        <v>0</v>
      </c>
      <c r="AK273">
        <v>0</v>
      </c>
      <c r="AL273">
        <v>0</v>
      </c>
      <c r="AM273">
        <v>0</v>
      </c>
      <c r="AN273">
        <v>0</v>
      </c>
      <c r="AO273">
        <v>0</v>
      </c>
      <c r="AP273">
        <v>0</v>
      </c>
      <c r="AQ273">
        <v>0</v>
      </c>
      <c r="AR273">
        <v>0</v>
      </c>
      <c r="AS273">
        <v>0</v>
      </c>
      <c r="AT273">
        <v>0</v>
      </c>
    </row>
    <row r="274" spans="1:46" x14ac:dyDescent="0.35">
      <c r="A274" t="s">
        <v>333</v>
      </c>
      <c r="B274" t="s">
        <v>270</v>
      </c>
      <c r="C274">
        <v>115</v>
      </c>
      <c r="D274" t="s">
        <v>334</v>
      </c>
      <c r="E274" t="s">
        <v>335</v>
      </c>
      <c r="F274" t="s">
        <v>362</v>
      </c>
      <c r="G274">
        <v>0</v>
      </c>
      <c r="H274">
        <v>0</v>
      </c>
      <c r="I274">
        <v>0</v>
      </c>
      <c r="J274">
        <v>0</v>
      </c>
      <c r="L274">
        <v>0</v>
      </c>
      <c r="M274">
        <v>0</v>
      </c>
      <c r="N274">
        <v>0</v>
      </c>
      <c r="O274">
        <v>0</v>
      </c>
      <c r="P274">
        <v>0</v>
      </c>
      <c r="Q274">
        <v>0</v>
      </c>
      <c r="R274">
        <v>0</v>
      </c>
      <c r="S274">
        <v>0</v>
      </c>
      <c r="T274">
        <v>0</v>
      </c>
      <c r="U274">
        <v>0</v>
      </c>
      <c r="V274">
        <v>0</v>
      </c>
      <c r="X274">
        <v>0</v>
      </c>
      <c r="Y274">
        <v>0</v>
      </c>
      <c r="Z274">
        <v>0</v>
      </c>
      <c r="AA274">
        <v>0</v>
      </c>
      <c r="AB274">
        <v>0</v>
      </c>
      <c r="AC274">
        <v>0</v>
      </c>
      <c r="AD274">
        <v>0</v>
      </c>
      <c r="AE274">
        <v>0</v>
      </c>
      <c r="AF274">
        <v>0</v>
      </c>
      <c r="AG274">
        <v>0</v>
      </c>
      <c r="AH274">
        <v>0</v>
      </c>
      <c r="AJ274">
        <v>0</v>
      </c>
      <c r="AK274">
        <v>0</v>
      </c>
      <c r="AL274">
        <v>0</v>
      </c>
      <c r="AM274">
        <v>0</v>
      </c>
      <c r="AN274">
        <v>0</v>
      </c>
      <c r="AO274">
        <v>0</v>
      </c>
      <c r="AP274">
        <v>0</v>
      </c>
      <c r="AQ274">
        <v>0</v>
      </c>
      <c r="AR274">
        <v>0</v>
      </c>
      <c r="AS274">
        <v>0</v>
      </c>
      <c r="AT274">
        <v>0</v>
      </c>
    </row>
    <row r="275" spans="1:46" x14ac:dyDescent="0.35">
      <c r="A275" t="s">
        <v>326</v>
      </c>
      <c r="B275" t="s">
        <v>34</v>
      </c>
      <c r="C275">
        <v>500</v>
      </c>
      <c r="D275" t="s">
        <v>327</v>
      </c>
      <c r="E275" t="s">
        <v>328</v>
      </c>
      <c r="F275">
        <v>0</v>
      </c>
      <c r="G275" t="s">
        <v>361</v>
      </c>
      <c r="H275">
        <v>0</v>
      </c>
      <c r="I275">
        <v>0</v>
      </c>
      <c r="J275">
        <v>0</v>
      </c>
      <c r="L275">
        <v>0</v>
      </c>
      <c r="M275">
        <v>0</v>
      </c>
      <c r="N275">
        <v>0</v>
      </c>
      <c r="O275">
        <v>0</v>
      </c>
      <c r="P275">
        <v>0</v>
      </c>
      <c r="Q275">
        <v>0</v>
      </c>
      <c r="R275">
        <v>0</v>
      </c>
      <c r="S275">
        <v>0</v>
      </c>
      <c r="T275">
        <v>0</v>
      </c>
      <c r="U275">
        <v>0</v>
      </c>
      <c r="V275">
        <v>0</v>
      </c>
      <c r="X275">
        <v>0</v>
      </c>
      <c r="Y275">
        <v>0</v>
      </c>
      <c r="Z275">
        <v>0</v>
      </c>
      <c r="AA275">
        <v>0</v>
      </c>
      <c r="AB275">
        <v>0</v>
      </c>
      <c r="AC275">
        <v>0</v>
      </c>
      <c r="AD275">
        <v>0</v>
      </c>
      <c r="AE275">
        <v>0</v>
      </c>
      <c r="AF275">
        <v>0</v>
      </c>
      <c r="AG275">
        <v>0</v>
      </c>
      <c r="AH275">
        <v>0</v>
      </c>
      <c r="AJ275">
        <v>0</v>
      </c>
      <c r="AK275">
        <v>0</v>
      </c>
      <c r="AL275">
        <v>0</v>
      </c>
      <c r="AM275">
        <v>0</v>
      </c>
      <c r="AN275">
        <v>0</v>
      </c>
      <c r="AO275">
        <v>0</v>
      </c>
      <c r="AP275">
        <v>0</v>
      </c>
      <c r="AQ275">
        <v>0</v>
      </c>
      <c r="AR275">
        <v>0</v>
      </c>
      <c r="AS275">
        <v>0</v>
      </c>
      <c r="AT275">
        <v>0</v>
      </c>
    </row>
    <row r="276" spans="1:46" x14ac:dyDescent="0.35">
      <c r="A276" t="s">
        <v>326</v>
      </c>
      <c r="B276" t="s">
        <v>34</v>
      </c>
      <c r="C276">
        <v>230</v>
      </c>
      <c r="D276" t="s">
        <v>327</v>
      </c>
      <c r="E276" t="s">
        <v>328</v>
      </c>
      <c r="F276">
        <v>0</v>
      </c>
      <c r="G276" t="s">
        <v>361</v>
      </c>
      <c r="H276">
        <v>0</v>
      </c>
      <c r="I276">
        <v>0</v>
      </c>
      <c r="J276">
        <v>0</v>
      </c>
      <c r="L276">
        <v>700</v>
      </c>
      <c r="M276">
        <v>0</v>
      </c>
      <c r="N276">
        <v>0</v>
      </c>
      <c r="O276">
        <v>0</v>
      </c>
      <c r="P276">
        <v>0</v>
      </c>
      <c r="Q276">
        <v>0</v>
      </c>
      <c r="R276">
        <v>0</v>
      </c>
      <c r="S276">
        <v>0</v>
      </c>
      <c r="T276">
        <v>0</v>
      </c>
      <c r="U276">
        <v>0</v>
      </c>
      <c r="V276">
        <v>0</v>
      </c>
      <c r="X276">
        <v>0</v>
      </c>
      <c r="Y276">
        <v>0</v>
      </c>
      <c r="Z276">
        <v>0</v>
      </c>
      <c r="AA276">
        <v>0</v>
      </c>
      <c r="AB276">
        <v>0</v>
      </c>
      <c r="AC276">
        <v>0</v>
      </c>
      <c r="AD276">
        <v>0</v>
      </c>
      <c r="AE276">
        <v>0</v>
      </c>
      <c r="AF276">
        <v>0</v>
      </c>
      <c r="AG276">
        <v>0</v>
      </c>
      <c r="AH276">
        <v>0</v>
      </c>
      <c r="AJ276">
        <v>0</v>
      </c>
      <c r="AK276">
        <v>0</v>
      </c>
      <c r="AL276">
        <v>0</v>
      </c>
      <c r="AM276">
        <v>0</v>
      </c>
      <c r="AN276">
        <v>0</v>
      </c>
      <c r="AO276">
        <v>0</v>
      </c>
      <c r="AP276">
        <v>0</v>
      </c>
      <c r="AQ276">
        <v>0</v>
      </c>
      <c r="AR276">
        <v>0</v>
      </c>
      <c r="AS276">
        <v>0</v>
      </c>
      <c r="AT276">
        <v>0</v>
      </c>
    </row>
    <row r="277" spans="1:46" x14ac:dyDescent="0.35">
      <c r="A277" t="s">
        <v>326</v>
      </c>
      <c r="B277" t="s">
        <v>153</v>
      </c>
      <c r="C277">
        <v>230</v>
      </c>
      <c r="D277" t="s">
        <v>327</v>
      </c>
      <c r="E277" t="s">
        <v>328</v>
      </c>
      <c r="F277">
        <v>0</v>
      </c>
      <c r="G277">
        <v>0</v>
      </c>
      <c r="H277">
        <v>0</v>
      </c>
      <c r="I277">
        <v>0</v>
      </c>
      <c r="J277" t="s">
        <v>389</v>
      </c>
      <c r="L277">
        <v>170</v>
      </c>
      <c r="M277">
        <v>0</v>
      </c>
      <c r="N277">
        <v>0</v>
      </c>
      <c r="O277">
        <v>0</v>
      </c>
      <c r="P277">
        <v>0</v>
      </c>
      <c r="Q277">
        <v>0</v>
      </c>
      <c r="R277">
        <v>0</v>
      </c>
      <c r="S277">
        <v>0</v>
      </c>
      <c r="T277">
        <v>0</v>
      </c>
      <c r="U277">
        <v>0</v>
      </c>
      <c r="V277">
        <v>0</v>
      </c>
      <c r="X277">
        <v>0</v>
      </c>
      <c r="Y277">
        <v>0</v>
      </c>
      <c r="Z277">
        <v>0</v>
      </c>
      <c r="AA277">
        <v>0</v>
      </c>
      <c r="AB277">
        <v>0</v>
      </c>
      <c r="AC277">
        <v>0</v>
      </c>
      <c r="AD277">
        <v>0</v>
      </c>
      <c r="AE277">
        <v>0</v>
      </c>
      <c r="AF277">
        <v>0</v>
      </c>
      <c r="AG277">
        <v>0</v>
      </c>
      <c r="AH277">
        <v>0</v>
      </c>
      <c r="AJ277">
        <v>100</v>
      </c>
      <c r="AK277">
        <v>0</v>
      </c>
      <c r="AL277">
        <v>0</v>
      </c>
      <c r="AM277">
        <v>0</v>
      </c>
      <c r="AN277">
        <v>0</v>
      </c>
      <c r="AO277">
        <v>0</v>
      </c>
      <c r="AP277">
        <v>0</v>
      </c>
      <c r="AQ277">
        <v>0</v>
      </c>
      <c r="AR277">
        <v>0</v>
      </c>
      <c r="AS277">
        <v>0</v>
      </c>
      <c r="AT277">
        <v>0</v>
      </c>
    </row>
    <row r="278" spans="1:46" x14ac:dyDescent="0.35">
      <c r="A278" t="s">
        <v>326</v>
      </c>
      <c r="B278" t="s">
        <v>153</v>
      </c>
      <c r="C278">
        <v>138</v>
      </c>
      <c r="D278" t="s">
        <v>327</v>
      </c>
      <c r="E278" t="s">
        <v>328</v>
      </c>
      <c r="F278">
        <v>0</v>
      </c>
      <c r="G278">
        <v>0</v>
      </c>
      <c r="H278">
        <v>0</v>
      </c>
      <c r="I278">
        <v>0</v>
      </c>
      <c r="J278">
        <v>0</v>
      </c>
      <c r="L278">
        <v>950</v>
      </c>
      <c r="M278">
        <v>0</v>
      </c>
      <c r="N278">
        <v>0</v>
      </c>
      <c r="O278">
        <v>0</v>
      </c>
      <c r="P278">
        <v>0</v>
      </c>
      <c r="Q278">
        <v>0</v>
      </c>
      <c r="R278">
        <v>0</v>
      </c>
      <c r="S278">
        <v>0</v>
      </c>
      <c r="T278">
        <v>0</v>
      </c>
      <c r="U278">
        <v>0</v>
      </c>
      <c r="V278">
        <v>0</v>
      </c>
      <c r="X278">
        <v>400</v>
      </c>
      <c r="Y278">
        <v>0</v>
      </c>
      <c r="Z278">
        <v>0</v>
      </c>
      <c r="AA278">
        <v>0</v>
      </c>
      <c r="AB278">
        <v>0</v>
      </c>
      <c r="AC278">
        <v>0</v>
      </c>
      <c r="AD278">
        <v>0</v>
      </c>
      <c r="AE278">
        <v>0</v>
      </c>
      <c r="AF278">
        <v>0</v>
      </c>
      <c r="AG278">
        <v>0</v>
      </c>
      <c r="AH278">
        <v>0</v>
      </c>
      <c r="AJ278">
        <v>550</v>
      </c>
      <c r="AK278">
        <v>0</v>
      </c>
      <c r="AL278">
        <v>0</v>
      </c>
      <c r="AM278">
        <v>0</v>
      </c>
      <c r="AN278">
        <v>0</v>
      </c>
      <c r="AO278">
        <v>0</v>
      </c>
      <c r="AP278">
        <v>0</v>
      </c>
      <c r="AQ278">
        <v>0</v>
      </c>
      <c r="AR278">
        <v>0</v>
      </c>
      <c r="AS278">
        <v>0</v>
      </c>
      <c r="AT278">
        <v>0</v>
      </c>
    </row>
    <row r="279" spans="1:46" x14ac:dyDescent="0.35">
      <c r="A279" t="s">
        <v>322</v>
      </c>
      <c r="B279" t="s">
        <v>99</v>
      </c>
      <c r="C279">
        <v>230</v>
      </c>
      <c r="D279" t="s">
        <v>319</v>
      </c>
      <c r="E279" t="s">
        <v>320</v>
      </c>
      <c r="F279">
        <v>0</v>
      </c>
      <c r="G279">
        <v>0</v>
      </c>
      <c r="H279">
        <v>0</v>
      </c>
      <c r="I279">
        <v>0</v>
      </c>
      <c r="J279">
        <v>0</v>
      </c>
      <c r="L279">
        <v>162.9</v>
      </c>
      <c r="M279">
        <v>0</v>
      </c>
      <c r="N279">
        <v>0</v>
      </c>
      <c r="O279">
        <v>0</v>
      </c>
      <c r="P279">
        <v>0</v>
      </c>
      <c r="Q279">
        <v>0</v>
      </c>
      <c r="R279">
        <v>0</v>
      </c>
      <c r="S279">
        <v>0</v>
      </c>
      <c r="T279">
        <v>0</v>
      </c>
      <c r="U279">
        <v>0</v>
      </c>
      <c r="V279">
        <v>0</v>
      </c>
      <c r="X279">
        <v>0</v>
      </c>
      <c r="Y279">
        <v>0</v>
      </c>
      <c r="Z279">
        <v>0</v>
      </c>
      <c r="AA279">
        <v>0</v>
      </c>
      <c r="AB279">
        <v>0</v>
      </c>
      <c r="AC279">
        <v>0</v>
      </c>
      <c r="AD279">
        <v>0</v>
      </c>
      <c r="AE279">
        <v>0</v>
      </c>
      <c r="AF279">
        <v>0</v>
      </c>
      <c r="AG279">
        <v>0</v>
      </c>
      <c r="AH279">
        <v>0</v>
      </c>
      <c r="AJ279">
        <v>0</v>
      </c>
      <c r="AK279">
        <v>0</v>
      </c>
      <c r="AL279">
        <v>0</v>
      </c>
      <c r="AM279">
        <v>0</v>
      </c>
      <c r="AN279">
        <v>0</v>
      </c>
      <c r="AO279">
        <v>0</v>
      </c>
      <c r="AP279">
        <v>0</v>
      </c>
      <c r="AQ279">
        <v>0</v>
      </c>
      <c r="AR279">
        <v>0</v>
      </c>
      <c r="AS279">
        <v>0</v>
      </c>
      <c r="AT279">
        <v>0</v>
      </c>
    </row>
    <row r="280" spans="1:46" x14ac:dyDescent="0.35">
      <c r="A280" t="s">
        <v>333</v>
      </c>
      <c r="B280" t="s">
        <v>276</v>
      </c>
      <c r="C280">
        <v>115</v>
      </c>
      <c r="D280" t="s">
        <v>334</v>
      </c>
      <c r="E280" t="s">
        <v>335</v>
      </c>
      <c r="F280">
        <v>0</v>
      </c>
      <c r="G280" t="s">
        <v>357</v>
      </c>
      <c r="H280">
        <v>0</v>
      </c>
      <c r="I280">
        <v>0</v>
      </c>
      <c r="J280">
        <v>0</v>
      </c>
      <c r="L280">
        <v>425</v>
      </c>
      <c r="M280">
        <v>0</v>
      </c>
      <c r="N280">
        <v>0</v>
      </c>
      <c r="O280">
        <v>0</v>
      </c>
      <c r="P280">
        <v>0</v>
      </c>
      <c r="Q280">
        <v>0</v>
      </c>
      <c r="R280">
        <v>225</v>
      </c>
      <c r="S280">
        <v>0</v>
      </c>
      <c r="T280">
        <v>225</v>
      </c>
      <c r="U280">
        <v>0</v>
      </c>
      <c r="V280">
        <v>0</v>
      </c>
      <c r="X280">
        <v>0</v>
      </c>
      <c r="Y280">
        <v>0</v>
      </c>
      <c r="Z280">
        <v>0</v>
      </c>
      <c r="AA280">
        <v>0</v>
      </c>
      <c r="AB280">
        <v>0</v>
      </c>
      <c r="AC280">
        <v>0</v>
      </c>
      <c r="AD280">
        <v>0</v>
      </c>
      <c r="AE280">
        <v>0</v>
      </c>
      <c r="AF280">
        <v>0</v>
      </c>
      <c r="AG280">
        <v>0</v>
      </c>
      <c r="AH280">
        <v>0</v>
      </c>
      <c r="AJ280">
        <v>0</v>
      </c>
      <c r="AK280">
        <v>0</v>
      </c>
      <c r="AL280">
        <v>0</v>
      </c>
      <c r="AM280">
        <v>0</v>
      </c>
      <c r="AN280">
        <v>0</v>
      </c>
      <c r="AO280">
        <v>0</v>
      </c>
      <c r="AP280">
        <v>0</v>
      </c>
      <c r="AQ280">
        <v>0</v>
      </c>
      <c r="AR280">
        <v>0</v>
      </c>
      <c r="AS280">
        <v>0</v>
      </c>
      <c r="AT280">
        <v>0</v>
      </c>
    </row>
    <row r="281" spans="1:46" x14ac:dyDescent="0.35">
      <c r="A281" t="s">
        <v>315</v>
      </c>
      <c r="B281" t="s">
        <v>125</v>
      </c>
      <c r="C281">
        <v>115</v>
      </c>
      <c r="D281" t="s">
        <v>316</v>
      </c>
      <c r="E281" t="s">
        <v>317</v>
      </c>
      <c r="F281">
        <v>0</v>
      </c>
      <c r="G281">
        <v>0</v>
      </c>
      <c r="H281">
        <v>0</v>
      </c>
      <c r="I281">
        <v>0</v>
      </c>
      <c r="J281">
        <v>0</v>
      </c>
      <c r="L281">
        <v>0</v>
      </c>
      <c r="M281">
        <v>0</v>
      </c>
      <c r="N281">
        <v>0</v>
      </c>
      <c r="O281">
        <v>0</v>
      </c>
      <c r="P281">
        <v>0</v>
      </c>
      <c r="Q281">
        <v>0</v>
      </c>
      <c r="R281">
        <v>0</v>
      </c>
      <c r="S281">
        <v>0</v>
      </c>
      <c r="T281">
        <v>0</v>
      </c>
      <c r="U281">
        <v>0</v>
      </c>
      <c r="V281">
        <v>0</v>
      </c>
      <c r="X281">
        <v>0</v>
      </c>
      <c r="Y281">
        <v>0</v>
      </c>
      <c r="Z281">
        <v>0</v>
      </c>
      <c r="AA281">
        <v>0</v>
      </c>
      <c r="AB281">
        <v>0</v>
      </c>
      <c r="AC281">
        <v>0</v>
      </c>
      <c r="AD281">
        <v>0</v>
      </c>
      <c r="AE281">
        <v>0</v>
      </c>
      <c r="AF281">
        <v>0</v>
      </c>
      <c r="AG281">
        <v>0</v>
      </c>
      <c r="AH281">
        <v>0</v>
      </c>
      <c r="AJ281">
        <v>0</v>
      </c>
      <c r="AK281">
        <v>0</v>
      </c>
      <c r="AL281">
        <v>0</v>
      </c>
      <c r="AM281">
        <v>0</v>
      </c>
      <c r="AN281">
        <v>0</v>
      </c>
      <c r="AO281">
        <v>0</v>
      </c>
      <c r="AP281">
        <v>0</v>
      </c>
      <c r="AQ281">
        <v>0</v>
      </c>
      <c r="AR281">
        <v>0</v>
      </c>
      <c r="AS281">
        <v>0</v>
      </c>
      <c r="AT281">
        <v>0</v>
      </c>
    </row>
    <row r="282" spans="1:46" x14ac:dyDescent="0.35">
      <c r="A282" t="s">
        <v>326</v>
      </c>
      <c r="B282" t="s">
        <v>48</v>
      </c>
      <c r="C282">
        <v>230</v>
      </c>
      <c r="D282" t="s">
        <v>319</v>
      </c>
      <c r="E282" t="s">
        <v>320</v>
      </c>
      <c r="F282">
        <v>0</v>
      </c>
      <c r="G282">
        <v>0</v>
      </c>
      <c r="H282">
        <v>0</v>
      </c>
      <c r="I282">
        <v>0</v>
      </c>
      <c r="J282">
        <v>0</v>
      </c>
      <c r="L282">
        <v>600</v>
      </c>
      <c r="M282">
        <v>0</v>
      </c>
      <c r="N282">
        <v>0</v>
      </c>
      <c r="O282">
        <v>0</v>
      </c>
      <c r="P282">
        <v>0</v>
      </c>
      <c r="Q282">
        <v>0</v>
      </c>
      <c r="R282">
        <v>0</v>
      </c>
      <c r="S282">
        <v>0</v>
      </c>
      <c r="T282">
        <v>0</v>
      </c>
      <c r="U282">
        <v>0</v>
      </c>
      <c r="V282">
        <v>0</v>
      </c>
      <c r="X282">
        <v>200</v>
      </c>
      <c r="Y282">
        <v>0</v>
      </c>
      <c r="Z282">
        <v>0</v>
      </c>
      <c r="AA282">
        <v>0</v>
      </c>
      <c r="AB282">
        <v>0</v>
      </c>
      <c r="AC282">
        <v>0</v>
      </c>
      <c r="AD282">
        <v>0</v>
      </c>
      <c r="AE282">
        <v>0</v>
      </c>
      <c r="AF282">
        <v>0</v>
      </c>
      <c r="AG282">
        <v>0</v>
      </c>
      <c r="AH282">
        <v>0</v>
      </c>
      <c r="AJ282">
        <v>200</v>
      </c>
      <c r="AK282">
        <v>0</v>
      </c>
      <c r="AL282">
        <v>0</v>
      </c>
      <c r="AM282">
        <v>0</v>
      </c>
      <c r="AN282">
        <v>0</v>
      </c>
      <c r="AO282">
        <v>0</v>
      </c>
      <c r="AP282">
        <v>0</v>
      </c>
      <c r="AQ282">
        <v>0</v>
      </c>
      <c r="AR282">
        <v>0</v>
      </c>
      <c r="AS282">
        <v>0</v>
      </c>
      <c r="AT282">
        <v>0</v>
      </c>
    </row>
    <row r="283" spans="1:46" x14ac:dyDescent="0.35">
      <c r="A283" t="s">
        <v>315</v>
      </c>
      <c r="B283" t="s">
        <v>144</v>
      </c>
      <c r="C283">
        <v>115</v>
      </c>
      <c r="D283" t="s">
        <v>316</v>
      </c>
      <c r="E283" t="s">
        <v>317</v>
      </c>
      <c r="F283">
        <v>0</v>
      </c>
      <c r="G283">
        <v>0</v>
      </c>
      <c r="H283">
        <v>0</v>
      </c>
      <c r="I283">
        <v>0</v>
      </c>
      <c r="J283">
        <v>0</v>
      </c>
      <c r="L283">
        <v>0</v>
      </c>
      <c r="M283">
        <v>0</v>
      </c>
      <c r="N283">
        <v>0</v>
      </c>
      <c r="O283">
        <v>0</v>
      </c>
      <c r="P283">
        <v>0</v>
      </c>
      <c r="Q283">
        <v>0</v>
      </c>
      <c r="R283">
        <v>0</v>
      </c>
      <c r="S283">
        <v>0</v>
      </c>
      <c r="T283">
        <v>0</v>
      </c>
      <c r="U283">
        <v>0</v>
      </c>
      <c r="V283">
        <v>0</v>
      </c>
      <c r="X283">
        <v>0</v>
      </c>
      <c r="Y283">
        <v>0</v>
      </c>
      <c r="Z283">
        <v>0</v>
      </c>
      <c r="AA283">
        <v>0</v>
      </c>
      <c r="AB283">
        <v>0</v>
      </c>
      <c r="AC283">
        <v>0</v>
      </c>
      <c r="AD283">
        <v>0</v>
      </c>
      <c r="AE283">
        <v>0</v>
      </c>
      <c r="AF283">
        <v>0</v>
      </c>
      <c r="AG283">
        <v>0</v>
      </c>
      <c r="AH283">
        <v>0</v>
      </c>
      <c r="AJ283">
        <v>0</v>
      </c>
      <c r="AK283">
        <v>0</v>
      </c>
      <c r="AL283">
        <v>0</v>
      </c>
      <c r="AM283">
        <v>0</v>
      </c>
      <c r="AN283">
        <v>0</v>
      </c>
      <c r="AO283">
        <v>0</v>
      </c>
      <c r="AP283">
        <v>0</v>
      </c>
      <c r="AQ283">
        <v>0</v>
      </c>
      <c r="AR283">
        <v>0</v>
      </c>
      <c r="AS283">
        <v>0</v>
      </c>
      <c r="AT283">
        <v>0</v>
      </c>
    </row>
    <row r="284" spans="1:46" x14ac:dyDescent="0.35">
      <c r="A284" t="s">
        <v>315</v>
      </c>
      <c r="B284" t="s">
        <v>157</v>
      </c>
      <c r="C284">
        <v>115</v>
      </c>
      <c r="D284" t="s">
        <v>316</v>
      </c>
      <c r="E284" t="s">
        <v>317</v>
      </c>
      <c r="F284">
        <v>0</v>
      </c>
      <c r="G284" t="s">
        <v>340</v>
      </c>
      <c r="H284">
        <v>0</v>
      </c>
      <c r="I284">
        <v>0</v>
      </c>
      <c r="J284">
        <v>0</v>
      </c>
      <c r="L284">
        <v>0</v>
      </c>
      <c r="M284">
        <v>0</v>
      </c>
      <c r="N284">
        <v>0</v>
      </c>
      <c r="O284">
        <v>0</v>
      </c>
      <c r="P284">
        <v>0</v>
      </c>
      <c r="Q284">
        <v>0</v>
      </c>
      <c r="R284">
        <v>0</v>
      </c>
      <c r="S284">
        <v>0</v>
      </c>
      <c r="T284">
        <v>0</v>
      </c>
      <c r="U284">
        <v>0</v>
      </c>
      <c r="V284">
        <v>0</v>
      </c>
      <c r="X284">
        <v>0</v>
      </c>
      <c r="Y284">
        <v>0</v>
      </c>
      <c r="Z284">
        <v>0</v>
      </c>
      <c r="AA284">
        <v>0</v>
      </c>
      <c r="AB284">
        <v>0</v>
      </c>
      <c r="AC284">
        <v>0</v>
      </c>
      <c r="AD284">
        <v>0</v>
      </c>
      <c r="AE284">
        <v>0</v>
      </c>
      <c r="AF284">
        <v>0</v>
      </c>
      <c r="AG284">
        <v>0</v>
      </c>
      <c r="AH284">
        <v>0</v>
      </c>
      <c r="AJ284">
        <v>0</v>
      </c>
      <c r="AK284">
        <v>0</v>
      </c>
      <c r="AL284">
        <v>0</v>
      </c>
      <c r="AM284">
        <v>0</v>
      </c>
      <c r="AN284">
        <v>0</v>
      </c>
      <c r="AO284">
        <v>0</v>
      </c>
      <c r="AP284">
        <v>0</v>
      </c>
      <c r="AQ284">
        <v>0</v>
      </c>
      <c r="AR284">
        <v>0</v>
      </c>
      <c r="AS284">
        <v>0</v>
      </c>
      <c r="AT284">
        <v>0</v>
      </c>
    </row>
    <row r="285" spans="1:46" x14ac:dyDescent="0.35">
      <c r="A285" t="s">
        <v>315</v>
      </c>
      <c r="B285" t="s">
        <v>157</v>
      </c>
      <c r="C285">
        <v>230</v>
      </c>
      <c r="D285" t="s">
        <v>316</v>
      </c>
      <c r="E285" t="s">
        <v>317</v>
      </c>
      <c r="F285">
        <v>0</v>
      </c>
      <c r="G285" t="s">
        <v>340</v>
      </c>
      <c r="H285">
        <v>0</v>
      </c>
      <c r="I285">
        <v>0</v>
      </c>
      <c r="J285">
        <v>0</v>
      </c>
      <c r="L285">
        <v>500</v>
      </c>
      <c r="M285">
        <v>0</v>
      </c>
      <c r="N285">
        <v>0</v>
      </c>
      <c r="O285">
        <v>0</v>
      </c>
      <c r="P285">
        <v>0</v>
      </c>
      <c r="Q285">
        <v>0</v>
      </c>
      <c r="R285">
        <v>0</v>
      </c>
      <c r="S285">
        <v>0</v>
      </c>
      <c r="T285">
        <v>0</v>
      </c>
      <c r="U285">
        <v>0</v>
      </c>
      <c r="V285">
        <v>0</v>
      </c>
      <c r="X285">
        <v>0</v>
      </c>
      <c r="Y285">
        <v>0</v>
      </c>
      <c r="Z285">
        <v>0</v>
      </c>
      <c r="AA285">
        <v>0</v>
      </c>
      <c r="AB285">
        <v>0</v>
      </c>
      <c r="AC285">
        <v>0</v>
      </c>
      <c r="AD285">
        <v>0</v>
      </c>
      <c r="AE285">
        <v>0</v>
      </c>
      <c r="AF285">
        <v>0</v>
      </c>
      <c r="AG285">
        <v>0</v>
      </c>
      <c r="AH285">
        <v>0</v>
      </c>
      <c r="AJ285">
        <v>0</v>
      </c>
      <c r="AK285">
        <v>0</v>
      </c>
      <c r="AL285">
        <v>0</v>
      </c>
      <c r="AM285">
        <v>0</v>
      </c>
      <c r="AN285">
        <v>0</v>
      </c>
      <c r="AO285">
        <v>0</v>
      </c>
      <c r="AP285">
        <v>0</v>
      </c>
      <c r="AQ285">
        <v>0</v>
      </c>
      <c r="AR285">
        <v>0</v>
      </c>
      <c r="AS285">
        <v>0</v>
      </c>
      <c r="AT285">
        <v>0</v>
      </c>
    </row>
    <row r="286" spans="1:46" x14ac:dyDescent="0.35">
      <c r="A286" t="s">
        <v>333</v>
      </c>
      <c r="B286" t="s">
        <v>224</v>
      </c>
      <c r="C286">
        <v>115</v>
      </c>
      <c r="D286" t="s">
        <v>334</v>
      </c>
      <c r="E286" t="s">
        <v>335</v>
      </c>
      <c r="F286">
        <v>0</v>
      </c>
      <c r="G286" t="s">
        <v>336</v>
      </c>
      <c r="H286">
        <v>0</v>
      </c>
      <c r="I286">
        <v>0</v>
      </c>
      <c r="J286">
        <v>0</v>
      </c>
      <c r="L286">
        <v>0</v>
      </c>
      <c r="M286">
        <v>0</v>
      </c>
      <c r="N286">
        <v>0</v>
      </c>
      <c r="O286">
        <v>0</v>
      </c>
      <c r="P286">
        <v>0</v>
      </c>
      <c r="Q286">
        <v>0</v>
      </c>
      <c r="R286">
        <v>0</v>
      </c>
      <c r="S286">
        <v>0</v>
      </c>
      <c r="T286">
        <v>0</v>
      </c>
      <c r="U286">
        <v>0</v>
      </c>
      <c r="V286">
        <v>0</v>
      </c>
      <c r="X286">
        <v>0</v>
      </c>
      <c r="Y286">
        <v>0</v>
      </c>
      <c r="Z286">
        <v>0</v>
      </c>
      <c r="AA286">
        <v>0</v>
      </c>
      <c r="AB286">
        <v>0</v>
      </c>
      <c r="AC286">
        <v>0</v>
      </c>
      <c r="AD286">
        <v>0</v>
      </c>
      <c r="AE286">
        <v>0</v>
      </c>
      <c r="AF286">
        <v>0</v>
      </c>
      <c r="AG286">
        <v>0</v>
      </c>
      <c r="AH286">
        <v>0</v>
      </c>
      <c r="AJ286">
        <v>0</v>
      </c>
      <c r="AK286">
        <v>0</v>
      </c>
      <c r="AL286">
        <v>0</v>
      </c>
      <c r="AM286">
        <v>0</v>
      </c>
      <c r="AN286">
        <v>0</v>
      </c>
      <c r="AO286">
        <v>0</v>
      </c>
      <c r="AP286">
        <v>0</v>
      </c>
      <c r="AQ286">
        <v>0</v>
      </c>
      <c r="AR286">
        <v>0</v>
      </c>
      <c r="AS286">
        <v>0</v>
      </c>
      <c r="AT286">
        <v>0</v>
      </c>
    </row>
    <row r="287" spans="1:46" x14ac:dyDescent="0.35">
      <c r="A287" t="s">
        <v>333</v>
      </c>
      <c r="B287" t="s">
        <v>224</v>
      </c>
      <c r="C287">
        <v>230</v>
      </c>
      <c r="D287" t="s">
        <v>334</v>
      </c>
      <c r="E287" t="s">
        <v>335</v>
      </c>
      <c r="F287">
        <v>0</v>
      </c>
      <c r="G287" t="s">
        <v>336</v>
      </c>
      <c r="H287">
        <v>0</v>
      </c>
      <c r="I287">
        <v>0</v>
      </c>
      <c r="J287">
        <v>0</v>
      </c>
      <c r="L287">
        <v>2318</v>
      </c>
      <c r="M287">
        <v>80</v>
      </c>
      <c r="N287">
        <v>80</v>
      </c>
      <c r="O287">
        <v>0</v>
      </c>
      <c r="P287">
        <v>0</v>
      </c>
      <c r="Q287">
        <v>0</v>
      </c>
      <c r="R287">
        <v>0</v>
      </c>
      <c r="S287">
        <v>0</v>
      </c>
      <c r="T287">
        <v>0</v>
      </c>
      <c r="U287">
        <v>0</v>
      </c>
      <c r="V287">
        <v>0</v>
      </c>
      <c r="X287">
        <v>418</v>
      </c>
      <c r="Y287">
        <v>80</v>
      </c>
      <c r="Z287">
        <v>80</v>
      </c>
      <c r="AA287">
        <v>0</v>
      </c>
      <c r="AB287">
        <v>0</v>
      </c>
      <c r="AC287">
        <v>0</v>
      </c>
      <c r="AD287">
        <v>0</v>
      </c>
      <c r="AE287">
        <v>0</v>
      </c>
      <c r="AF287">
        <v>0</v>
      </c>
      <c r="AG287">
        <v>0</v>
      </c>
      <c r="AH287">
        <v>0</v>
      </c>
      <c r="AJ287">
        <v>418</v>
      </c>
      <c r="AK287">
        <v>80</v>
      </c>
      <c r="AL287">
        <v>80</v>
      </c>
      <c r="AM287">
        <v>0</v>
      </c>
      <c r="AN287">
        <v>0</v>
      </c>
      <c r="AO287">
        <v>0</v>
      </c>
      <c r="AP287">
        <v>0</v>
      </c>
      <c r="AQ287">
        <v>0</v>
      </c>
      <c r="AR287">
        <v>0</v>
      </c>
      <c r="AS287">
        <v>0</v>
      </c>
      <c r="AT287">
        <v>0</v>
      </c>
    </row>
    <row r="288" spans="1:46" x14ac:dyDescent="0.35">
      <c r="A288" t="s">
        <v>333</v>
      </c>
      <c r="B288" t="s">
        <v>224</v>
      </c>
      <c r="C288">
        <v>500</v>
      </c>
      <c r="D288" t="s">
        <v>334</v>
      </c>
      <c r="E288" t="s">
        <v>335</v>
      </c>
      <c r="F288">
        <v>0</v>
      </c>
      <c r="G288" t="s">
        <v>336</v>
      </c>
      <c r="H288">
        <v>0</v>
      </c>
      <c r="I288">
        <v>0</v>
      </c>
      <c r="J288">
        <v>0</v>
      </c>
      <c r="L288">
        <v>900</v>
      </c>
      <c r="M288">
        <v>400</v>
      </c>
      <c r="N288">
        <v>0</v>
      </c>
      <c r="O288">
        <v>400</v>
      </c>
      <c r="P288">
        <v>0</v>
      </c>
      <c r="Q288">
        <v>0</v>
      </c>
      <c r="R288">
        <v>400</v>
      </c>
      <c r="S288">
        <v>0</v>
      </c>
      <c r="T288">
        <v>400</v>
      </c>
      <c r="U288">
        <v>0</v>
      </c>
      <c r="V288">
        <v>0</v>
      </c>
      <c r="X288">
        <v>400</v>
      </c>
      <c r="Y288">
        <v>400</v>
      </c>
      <c r="Z288">
        <v>0</v>
      </c>
      <c r="AA288">
        <v>400</v>
      </c>
      <c r="AB288">
        <v>0</v>
      </c>
      <c r="AC288">
        <v>0</v>
      </c>
      <c r="AD288">
        <v>400</v>
      </c>
      <c r="AE288">
        <v>0</v>
      </c>
      <c r="AF288">
        <v>400</v>
      </c>
      <c r="AG288">
        <v>0</v>
      </c>
      <c r="AH288">
        <v>0</v>
      </c>
      <c r="AJ288">
        <v>400</v>
      </c>
      <c r="AK288">
        <v>400</v>
      </c>
      <c r="AL288">
        <v>0</v>
      </c>
      <c r="AM288">
        <v>400</v>
      </c>
      <c r="AN288">
        <v>0</v>
      </c>
      <c r="AO288">
        <v>0</v>
      </c>
      <c r="AP288">
        <v>400</v>
      </c>
      <c r="AQ288">
        <v>0</v>
      </c>
      <c r="AR288">
        <v>400</v>
      </c>
      <c r="AS288">
        <v>0</v>
      </c>
      <c r="AT288">
        <v>0</v>
      </c>
    </row>
    <row r="289" spans="1:46" x14ac:dyDescent="0.35">
      <c r="A289" t="s">
        <v>315</v>
      </c>
      <c r="B289" t="s">
        <v>136</v>
      </c>
      <c r="C289">
        <v>115</v>
      </c>
      <c r="D289" t="s">
        <v>316</v>
      </c>
      <c r="E289" t="s">
        <v>317</v>
      </c>
      <c r="F289">
        <v>0</v>
      </c>
      <c r="G289">
        <v>0</v>
      </c>
      <c r="H289">
        <v>0</v>
      </c>
      <c r="I289">
        <v>0</v>
      </c>
      <c r="J289">
        <v>0</v>
      </c>
      <c r="L289">
        <v>0</v>
      </c>
      <c r="M289">
        <v>0</v>
      </c>
      <c r="N289">
        <v>0</v>
      </c>
      <c r="O289">
        <v>0</v>
      </c>
      <c r="P289">
        <v>0</v>
      </c>
      <c r="Q289">
        <v>0</v>
      </c>
      <c r="R289">
        <v>0</v>
      </c>
      <c r="S289">
        <v>0</v>
      </c>
      <c r="T289">
        <v>0</v>
      </c>
      <c r="U289">
        <v>0</v>
      </c>
      <c r="V289">
        <v>0</v>
      </c>
      <c r="X289">
        <v>0</v>
      </c>
      <c r="Y289">
        <v>0</v>
      </c>
      <c r="Z289">
        <v>0</v>
      </c>
      <c r="AA289">
        <v>0</v>
      </c>
      <c r="AB289">
        <v>0</v>
      </c>
      <c r="AC289">
        <v>0</v>
      </c>
      <c r="AD289">
        <v>0</v>
      </c>
      <c r="AE289">
        <v>0</v>
      </c>
      <c r="AF289">
        <v>0</v>
      </c>
      <c r="AG289">
        <v>0</v>
      </c>
      <c r="AH289">
        <v>0</v>
      </c>
      <c r="AJ289">
        <v>0</v>
      </c>
      <c r="AK289">
        <v>0</v>
      </c>
      <c r="AL289">
        <v>0</v>
      </c>
      <c r="AM289">
        <v>0</v>
      </c>
      <c r="AN289">
        <v>0</v>
      </c>
      <c r="AO289">
        <v>0</v>
      </c>
      <c r="AP289">
        <v>0</v>
      </c>
      <c r="AQ289">
        <v>0</v>
      </c>
      <c r="AR289">
        <v>0</v>
      </c>
      <c r="AS289">
        <v>0</v>
      </c>
      <c r="AT289">
        <v>0</v>
      </c>
    </row>
    <row r="290" spans="1:46" x14ac:dyDescent="0.35">
      <c r="A290" t="s">
        <v>333</v>
      </c>
      <c r="B290" t="s">
        <v>275</v>
      </c>
      <c r="C290">
        <v>230</v>
      </c>
      <c r="D290" t="s">
        <v>334</v>
      </c>
      <c r="E290" t="s">
        <v>335</v>
      </c>
      <c r="F290">
        <v>0</v>
      </c>
      <c r="G290" t="s">
        <v>357</v>
      </c>
      <c r="H290">
        <v>0</v>
      </c>
      <c r="I290">
        <v>0</v>
      </c>
      <c r="J290">
        <v>0</v>
      </c>
      <c r="L290">
        <v>0</v>
      </c>
      <c r="M290">
        <v>0</v>
      </c>
      <c r="N290">
        <v>0</v>
      </c>
      <c r="O290">
        <v>0</v>
      </c>
      <c r="P290">
        <v>0</v>
      </c>
      <c r="Q290">
        <v>0</v>
      </c>
      <c r="R290">
        <v>0</v>
      </c>
      <c r="S290">
        <v>0</v>
      </c>
      <c r="T290">
        <v>0</v>
      </c>
      <c r="U290">
        <v>0</v>
      </c>
      <c r="V290">
        <v>0</v>
      </c>
      <c r="X290">
        <v>0</v>
      </c>
      <c r="Y290">
        <v>0</v>
      </c>
      <c r="Z290">
        <v>0</v>
      </c>
      <c r="AA290">
        <v>0</v>
      </c>
      <c r="AB290">
        <v>0</v>
      </c>
      <c r="AC290">
        <v>0</v>
      </c>
      <c r="AD290">
        <v>0</v>
      </c>
      <c r="AE290">
        <v>0</v>
      </c>
      <c r="AF290">
        <v>0</v>
      </c>
      <c r="AG290">
        <v>0</v>
      </c>
      <c r="AH290">
        <v>0</v>
      </c>
      <c r="AJ290">
        <v>0</v>
      </c>
      <c r="AK290">
        <v>0</v>
      </c>
      <c r="AL290">
        <v>0</v>
      </c>
      <c r="AM290">
        <v>0</v>
      </c>
      <c r="AN290">
        <v>0</v>
      </c>
      <c r="AO290">
        <v>0</v>
      </c>
      <c r="AP290">
        <v>0</v>
      </c>
      <c r="AQ290">
        <v>0</v>
      </c>
      <c r="AR290">
        <v>0</v>
      </c>
      <c r="AS290">
        <v>0</v>
      </c>
      <c r="AT290">
        <v>0</v>
      </c>
    </row>
    <row r="291" spans="1:46" x14ac:dyDescent="0.35">
      <c r="A291" t="s">
        <v>326</v>
      </c>
      <c r="B291" t="s">
        <v>51</v>
      </c>
      <c r="C291">
        <v>138</v>
      </c>
      <c r="D291" t="s">
        <v>319</v>
      </c>
      <c r="E291" t="s">
        <v>320</v>
      </c>
      <c r="F291">
        <v>0</v>
      </c>
      <c r="G291">
        <v>0</v>
      </c>
      <c r="H291">
        <v>0</v>
      </c>
      <c r="I291">
        <v>0</v>
      </c>
      <c r="J291">
        <v>0</v>
      </c>
      <c r="L291">
        <v>300</v>
      </c>
      <c r="M291">
        <v>0</v>
      </c>
      <c r="N291">
        <v>0</v>
      </c>
      <c r="O291">
        <v>0</v>
      </c>
      <c r="P291">
        <v>0</v>
      </c>
      <c r="Q291">
        <v>0</v>
      </c>
      <c r="R291">
        <v>0</v>
      </c>
      <c r="S291">
        <v>0</v>
      </c>
      <c r="T291">
        <v>0</v>
      </c>
      <c r="U291">
        <v>0</v>
      </c>
      <c r="V291">
        <v>0</v>
      </c>
      <c r="X291">
        <v>0</v>
      </c>
      <c r="Y291">
        <v>0</v>
      </c>
      <c r="Z291">
        <v>0</v>
      </c>
      <c r="AA291">
        <v>0</v>
      </c>
      <c r="AB291">
        <v>0</v>
      </c>
      <c r="AC291">
        <v>0</v>
      </c>
      <c r="AD291">
        <v>0</v>
      </c>
      <c r="AE291">
        <v>0</v>
      </c>
      <c r="AF291">
        <v>0</v>
      </c>
      <c r="AG291">
        <v>0</v>
      </c>
      <c r="AH291">
        <v>0</v>
      </c>
      <c r="AJ291">
        <v>0</v>
      </c>
      <c r="AK291">
        <v>0</v>
      </c>
      <c r="AL291">
        <v>0</v>
      </c>
      <c r="AM291">
        <v>0</v>
      </c>
      <c r="AN291">
        <v>0</v>
      </c>
      <c r="AO291">
        <v>0</v>
      </c>
      <c r="AP291">
        <v>0</v>
      </c>
      <c r="AQ291">
        <v>0</v>
      </c>
      <c r="AR291">
        <v>0</v>
      </c>
      <c r="AS291">
        <v>0</v>
      </c>
      <c r="AT291">
        <v>0</v>
      </c>
    </row>
    <row r="292" spans="1:46" x14ac:dyDescent="0.35">
      <c r="A292" t="s">
        <v>321</v>
      </c>
      <c r="B292" t="s">
        <v>190</v>
      </c>
      <c r="C292">
        <v>230</v>
      </c>
      <c r="D292" t="s">
        <v>316</v>
      </c>
      <c r="E292" t="s">
        <v>317</v>
      </c>
      <c r="F292">
        <v>0</v>
      </c>
      <c r="G292">
        <v>0</v>
      </c>
      <c r="H292">
        <v>0</v>
      </c>
      <c r="I292">
        <v>0</v>
      </c>
      <c r="J292">
        <v>0</v>
      </c>
      <c r="L292">
        <v>1252.5</v>
      </c>
      <c r="M292">
        <v>0</v>
      </c>
      <c r="N292">
        <v>0</v>
      </c>
      <c r="O292">
        <v>0</v>
      </c>
      <c r="P292">
        <v>0</v>
      </c>
      <c r="Q292">
        <v>0</v>
      </c>
      <c r="R292">
        <v>1500</v>
      </c>
      <c r="S292">
        <v>360</v>
      </c>
      <c r="T292">
        <v>1140</v>
      </c>
      <c r="U292">
        <v>0</v>
      </c>
      <c r="V292">
        <v>0</v>
      </c>
      <c r="X292">
        <v>752.5</v>
      </c>
      <c r="Y292">
        <v>0</v>
      </c>
      <c r="Z292">
        <v>0</v>
      </c>
      <c r="AA292">
        <v>0</v>
      </c>
      <c r="AB292">
        <v>0</v>
      </c>
      <c r="AC292">
        <v>0</v>
      </c>
      <c r="AD292">
        <v>800</v>
      </c>
      <c r="AE292">
        <v>360</v>
      </c>
      <c r="AF292">
        <v>440</v>
      </c>
      <c r="AG292">
        <v>0</v>
      </c>
      <c r="AH292">
        <v>0</v>
      </c>
      <c r="AJ292">
        <v>752.5</v>
      </c>
      <c r="AK292">
        <v>0</v>
      </c>
      <c r="AL292">
        <v>0</v>
      </c>
      <c r="AM292">
        <v>0</v>
      </c>
      <c r="AN292">
        <v>0</v>
      </c>
      <c r="AO292">
        <v>0</v>
      </c>
      <c r="AP292">
        <v>1100</v>
      </c>
      <c r="AQ292">
        <v>360</v>
      </c>
      <c r="AR292">
        <v>740</v>
      </c>
      <c r="AS292">
        <v>0</v>
      </c>
      <c r="AT292">
        <v>0</v>
      </c>
    </row>
    <row r="293" spans="1:46" x14ac:dyDescent="0.35">
      <c r="A293" t="s">
        <v>329</v>
      </c>
      <c r="B293" t="s">
        <v>172</v>
      </c>
      <c r="C293">
        <v>230</v>
      </c>
      <c r="D293" t="s">
        <v>330</v>
      </c>
      <c r="E293" t="s">
        <v>331</v>
      </c>
      <c r="F293">
        <v>0</v>
      </c>
      <c r="G293" t="s">
        <v>346</v>
      </c>
      <c r="H293">
        <v>0</v>
      </c>
      <c r="I293">
        <v>0</v>
      </c>
      <c r="J293">
        <v>0</v>
      </c>
      <c r="K293" s="1"/>
      <c r="L293">
        <v>2925</v>
      </c>
      <c r="M293">
        <v>0</v>
      </c>
      <c r="N293">
        <v>0</v>
      </c>
      <c r="O293">
        <v>0</v>
      </c>
      <c r="P293">
        <v>0</v>
      </c>
      <c r="Q293">
        <v>0</v>
      </c>
      <c r="R293">
        <v>3250</v>
      </c>
      <c r="S293">
        <v>650</v>
      </c>
      <c r="T293">
        <v>2600</v>
      </c>
      <c r="U293">
        <v>0</v>
      </c>
      <c r="V293">
        <v>0</v>
      </c>
      <c r="W293" s="1"/>
      <c r="X293">
        <v>325</v>
      </c>
      <c r="Y293">
        <v>0</v>
      </c>
      <c r="Z293">
        <v>0</v>
      </c>
      <c r="AA293">
        <v>0</v>
      </c>
      <c r="AB293">
        <v>0</v>
      </c>
      <c r="AC293">
        <v>0</v>
      </c>
      <c r="AD293">
        <v>650</v>
      </c>
      <c r="AE293">
        <v>650</v>
      </c>
      <c r="AF293">
        <v>0</v>
      </c>
      <c r="AG293">
        <v>0</v>
      </c>
      <c r="AH293">
        <v>0</v>
      </c>
      <c r="AI293" s="1"/>
      <c r="AJ293">
        <v>1625</v>
      </c>
      <c r="AK293">
        <v>0</v>
      </c>
      <c r="AL293">
        <v>0</v>
      </c>
      <c r="AM293">
        <v>0</v>
      </c>
      <c r="AN293">
        <v>0</v>
      </c>
      <c r="AO293">
        <v>0</v>
      </c>
      <c r="AP293">
        <v>1950</v>
      </c>
      <c r="AQ293">
        <v>650</v>
      </c>
      <c r="AR293">
        <v>1300</v>
      </c>
      <c r="AS293">
        <v>0</v>
      </c>
      <c r="AT293">
        <v>0</v>
      </c>
    </row>
    <row r="294" spans="1:46" x14ac:dyDescent="0.35">
      <c r="A294" t="s">
        <v>333</v>
      </c>
      <c r="B294" t="s">
        <v>247</v>
      </c>
      <c r="C294">
        <v>230</v>
      </c>
      <c r="D294" t="s">
        <v>334</v>
      </c>
      <c r="E294" t="s">
        <v>335</v>
      </c>
      <c r="F294">
        <v>0</v>
      </c>
      <c r="G294" t="s">
        <v>336</v>
      </c>
      <c r="H294">
        <v>0</v>
      </c>
      <c r="I294">
        <v>0</v>
      </c>
      <c r="J294">
        <v>0</v>
      </c>
      <c r="L294">
        <v>250</v>
      </c>
      <c r="M294">
        <v>0</v>
      </c>
      <c r="N294">
        <v>0</v>
      </c>
      <c r="O294">
        <v>0</v>
      </c>
      <c r="P294">
        <v>0</v>
      </c>
      <c r="Q294">
        <v>0</v>
      </c>
      <c r="R294">
        <v>0</v>
      </c>
      <c r="S294">
        <v>0</v>
      </c>
      <c r="T294">
        <v>0</v>
      </c>
      <c r="U294">
        <v>0</v>
      </c>
      <c r="V294">
        <v>0</v>
      </c>
      <c r="X294">
        <v>0</v>
      </c>
      <c r="Y294">
        <v>0</v>
      </c>
      <c r="Z294">
        <v>0</v>
      </c>
      <c r="AA294">
        <v>0</v>
      </c>
      <c r="AB294">
        <v>0</v>
      </c>
      <c r="AC294">
        <v>0</v>
      </c>
      <c r="AD294">
        <v>0</v>
      </c>
      <c r="AE294">
        <v>0</v>
      </c>
      <c r="AF294">
        <v>0</v>
      </c>
      <c r="AG294">
        <v>0</v>
      </c>
      <c r="AH294">
        <v>0</v>
      </c>
      <c r="AJ294">
        <v>0</v>
      </c>
      <c r="AK294">
        <v>0</v>
      </c>
      <c r="AL294">
        <v>0</v>
      </c>
      <c r="AM294">
        <v>0</v>
      </c>
      <c r="AN294">
        <v>0</v>
      </c>
      <c r="AO294">
        <v>0</v>
      </c>
      <c r="AP294">
        <v>0</v>
      </c>
      <c r="AQ294">
        <v>0</v>
      </c>
      <c r="AR294">
        <v>0</v>
      </c>
      <c r="AS294">
        <v>0</v>
      </c>
      <c r="AT294">
        <v>0</v>
      </c>
    </row>
    <row r="295" spans="1:46" x14ac:dyDescent="0.35">
      <c r="A295" t="s">
        <v>315</v>
      </c>
      <c r="B295" t="s">
        <v>137</v>
      </c>
      <c r="C295">
        <v>115</v>
      </c>
      <c r="D295" t="s">
        <v>316</v>
      </c>
      <c r="E295" t="s">
        <v>317</v>
      </c>
      <c r="F295">
        <v>0</v>
      </c>
      <c r="G295">
        <v>0</v>
      </c>
      <c r="H295">
        <v>0</v>
      </c>
      <c r="I295">
        <v>0</v>
      </c>
      <c r="J295">
        <v>0</v>
      </c>
      <c r="L295">
        <v>0</v>
      </c>
      <c r="M295">
        <v>0</v>
      </c>
      <c r="N295">
        <v>0</v>
      </c>
      <c r="O295">
        <v>0</v>
      </c>
      <c r="P295">
        <v>0</v>
      </c>
      <c r="Q295">
        <v>0</v>
      </c>
      <c r="R295">
        <v>0</v>
      </c>
      <c r="S295">
        <v>0</v>
      </c>
      <c r="T295">
        <v>0</v>
      </c>
      <c r="U295">
        <v>0</v>
      </c>
      <c r="V295">
        <v>0</v>
      </c>
      <c r="X295">
        <v>0</v>
      </c>
      <c r="Y295">
        <v>0</v>
      </c>
      <c r="Z295">
        <v>0</v>
      </c>
      <c r="AA295">
        <v>0</v>
      </c>
      <c r="AB295">
        <v>0</v>
      </c>
      <c r="AC295">
        <v>0</v>
      </c>
      <c r="AD295">
        <v>0</v>
      </c>
      <c r="AE295">
        <v>0</v>
      </c>
      <c r="AF295">
        <v>0</v>
      </c>
      <c r="AG295">
        <v>0</v>
      </c>
      <c r="AH295">
        <v>0</v>
      </c>
      <c r="AJ295">
        <v>0</v>
      </c>
      <c r="AK295">
        <v>0</v>
      </c>
      <c r="AL295">
        <v>0</v>
      </c>
      <c r="AM295">
        <v>0</v>
      </c>
      <c r="AN295">
        <v>0</v>
      </c>
      <c r="AO295">
        <v>0</v>
      </c>
      <c r="AP295">
        <v>0</v>
      </c>
      <c r="AQ295">
        <v>0</v>
      </c>
      <c r="AR295">
        <v>0</v>
      </c>
      <c r="AS295">
        <v>0</v>
      </c>
      <c r="AT295">
        <v>0</v>
      </c>
    </row>
    <row r="296" spans="1:46" x14ac:dyDescent="0.35">
      <c r="A296" t="s">
        <v>333</v>
      </c>
      <c r="B296" t="s">
        <v>231</v>
      </c>
      <c r="C296">
        <v>115</v>
      </c>
      <c r="D296" t="s">
        <v>334</v>
      </c>
      <c r="E296" t="s">
        <v>335</v>
      </c>
      <c r="F296">
        <v>0</v>
      </c>
      <c r="G296">
        <v>0</v>
      </c>
      <c r="H296">
        <v>0</v>
      </c>
      <c r="I296">
        <v>0</v>
      </c>
      <c r="J296">
        <v>0</v>
      </c>
      <c r="L296">
        <v>0</v>
      </c>
      <c r="M296">
        <v>0</v>
      </c>
      <c r="N296">
        <v>0</v>
      </c>
      <c r="O296">
        <v>0</v>
      </c>
      <c r="P296">
        <v>0</v>
      </c>
      <c r="Q296">
        <v>0</v>
      </c>
      <c r="R296">
        <v>0</v>
      </c>
      <c r="S296">
        <v>0</v>
      </c>
      <c r="T296">
        <v>0</v>
      </c>
      <c r="U296">
        <v>0</v>
      </c>
      <c r="V296">
        <v>0</v>
      </c>
      <c r="X296">
        <v>0</v>
      </c>
      <c r="Y296">
        <v>0</v>
      </c>
      <c r="Z296">
        <v>0</v>
      </c>
      <c r="AA296">
        <v>0</v>
      </c>
      <c r="AB296">
        <v>0</v>
      </c>
      <c r="AC296">
        <v>0</v>
      </c>
      <c r="AD296">
        <v>0</v>
      </c>
      <c r="AE296">
        <v>0</v>
      </c>
      <c r="AF296">
        <v>0</v>
      </c>
      <c r="AG296">
        <v>0</v>
      </c>
      <c r="AH296">
        <v>0</v>
      </c>
      <c r="AJ296">
        <v>0</v>
      </c>
      <c r="AK296">
        <v>0</v>
      </c>
      <c r="AL296">
        <v>0</v>
      </c>
      <c r="AM296">
        <v>0</v>
      </c>
      <c r="AN296">
        <v>0</v>
      </c>
      <c r="AO296">
        <v>0</v>
      </c>
      <c r="AP296">
        <v>0</v>
      </c>
      <c r="AQ296">
        <v>0</v>
      </c>
      <c r="AR296">
        <v>0</v>
      </c>
      <c r="AS296">
        <v>0</v>
      </c>
      <c r="AT296">
        <v>0</v>
      </c>
    </row>
    <row r="297" spans="1:46" x14ac:dyDescent="0.35">
      <c r="A297" t="s">
        <v>333</v>
      </c>
      <c r="B297" t="s">
        <v>251</v>
      </c>
      <c r="C297">
        <v>500</v>
      </c>
      <c r="D297" t="s">
        <v>334</v>
      </c>
      <c r="E297" t="s">
        <v>335</v>
      </c>
      <c r="F297">
        <v>0</v>
      </c>
      <c r="G297" t="s">
        <v>336</v>
      </c>
      <c r="H297">
        <v>0</v>
      </c>
      <c r="I297">
        <v>0</v>
      </c>
      <c r="J297">
        <v>0</v>
      </c>
      <c r="L297">
        <v>700</v>
      </c>
      <c r="M297">
        <v>0</v>
      </c>
      <c r="N297">
        <v>0</v>
      </c>
      <c r="O297">
        <v>0</v>
      </c>
      <c r="P297">
        <v>0</v>
      </c>
      <c r="Q297">
        <v>0</v>
      </c>
      <c r="R297">
        <v>0</v>
      </c>
      <c r="S297">
        <v>0</v>
      </c>
      <c r="T297">
        <v>0</v>
      </c>
      <c r="U297">
        <v>0</v>
      </c>
      <c r="V297">
        <v>0</v>
      </c>
      <c r="X297">
        <v>0</v>
      </c>
      <c r="Y297">
        <v>0</v>
      </c>
      <c r="Z297">
        <v>0</v>
      </c>
      <c r="AA297">
        <v>0</v>
      </c>
      <c r="AB297">
        <v>0</v>
      </c>
      <c r="AC297">
        <v>0</v>
      </c>
      <c r="AD297">
        <v>0</v>
      </c>
      <c r="AE297">
        <v>0</v>
      </c>
      <c r="AF297">
        <v>0</v>
      </c>
      <c r="AG297">
        <v>0</v>
      </c>
      <c r="AH297">
        <v>0</v>
      </c>
      <c r="AJ297">
        <v>0</v>
      </c>
      <c r="AK297">
        <v>0</v>
      </c>
      <c r="AL297">
        <v>0</v>
      </c>
      <c r="AM297">
        <v>0</v>
      </c>
      <c r="AN297">
        <v>0</v>
      </c>
      <c r="AO297">
        <v>0</v>
      </c>
      <c r="AP297">
        <v>0</v>
      </c>
      <c r="AQ297">
        <v>0</v>
      </c>
      <c r="AR297">
        <v>0</v>
      </c>
      <c r="AS297">
        <v>0</v>
      </c>
      <c r="AT297">
        <v>0</v>
      </c>
    </row>
    <row r="298" spans="1:46" x14ac:dyDescent="0.35">
      <c r="A298" t="s">
        <v>333</v>
      </c>
      <c r="B298" t="s">
        <v>251</v>
      </c>
      <c r="C298">
        <v>115</v>
      </c>
      <c r="D298" t="s">
        <v>334</v>
      </c>
      <c r="E298" t="s">
        <v>335</v>
      </c>
      <c r="F298">
        <v>0</v>
      </c>
      <c r="G298" t="s">
        <v>336</v>
      </c>
      <c r="H298">
        <v>0</v>
      </c>
      <c r="I298">
        <v>0</v>
      </c>
      <c r="J298">
        <v>0</v>
      </c>
      <c r="L298">
        <v>800</v>
      </c>
      <c r="M298">
        <v>0</v>
      </c>
      <c r="N298">
        <v>0</v>
      </c>
      <c r="O298">
        <v>0</v>
      </c>
      <c r="P298">
        <v>0</v>
      </c>
      <c r="Q298">
        <v>0</v>
      </c>
      <c r="R298">
        <v>24.5</v>
      </c>
      <c r="S298">
        <v>24.5</v>
      </c>
      <c r="T298">
        <v>0</v>
      </c>
      <c r="U298">
        <v>0</v>
      </c>
      <c r="V298">
        <v>0</v>
      </c>
      <c r="X298">
        <v>300</v>
      </c>
      <c r="Y298">
        <v>0</v>
      </c>
      <c r="Z298">
        <v>0</v>
      </c>
      <c r="AA298">
        <v>0</v>
      </c>
      <c r="AB298">
        <v>0</v>
      </c>
      <c r="AC298">
        <v>0</v>
      </c>
      <c r="AD298">
        <v>24.5</v>
      </c>
      <c r="AE298">
        <v>24.5</v>
      </c>
      <c r="AF298">
        <v>0</v>
      </c>
      <c r="AG298">
        <v>0</v>
      </c>
      <c r="AH298">
        <v>0</v>
      </c>
      <c r="AJ298">
        <v>300</v>
      </c>
      <c r="AK298">
        <v>0</v>
      </c>
      <c r="AL298">
        <v>0</v>
      </c>
      <c r="AM298">
        <v>0</v>
      </c>
      <c r="AN298">
        <v>0</v>
      </c>
      <c r="AO298">
        <v>0</v>
      </c>
      <c r="AP298">
        <v>24.5</v>
      </c>
      <c r="AQ298">
        <v>24.5</v>
      </c>
      <c r="AR298">
        <v>0</v>
      </c>
      <c r="AS298">
        <v>0</v>
      </c>
      <c r="AT298">
        <v>0</v>
      </c>
    </row>
    <row r="299" spans="1:46" x14ac:dyDescent="0.35">
      <c r="A299" t="s">
        <v>348</v>
      </c>
      <c r="B299" t="s">
        <v>60</v>
      </c>
      <c r="C299">
        <v>500</v>
      </c>
      <c r="D299" t="s">
        <v>349</v>
      </c>
      <c r="E299" t="s">
        <v>350</v>
      </c>
      <c r="F299">
        <v>0</v>
      </c>
      <c r="G299">
        <v>0</v>
      </c>
      <c r="H299">
        <v>0</v>
      </c>
      <c r="I299">
        <v>0</v>
      </c>
      <c r="J299" t="s">
        <v>371</v>
      </c>
      <c r="L299">
        <v>1180</v>
      </c>
      <c r="M299">
        <v>0</v>
      </c>
      <c r="N299">
        <v>0</v>
      </c>
      <c r="O299">
        <v>0</v>
      </c>
      <c r="P299">
        <v>0</v>
      </c>
      <c r="Q299">
        <v>0</v>
      </c>
      <c r="R299">
        <v>0</v>
      </c>
      <c r="S299">
        <v>0</v>
      </c>
      <c r="T299">
        <v>0</v>
      </c>
      <c r="U299">
        <v>0</v>
      </c>
      <c r="V299">
        <v>0</v>
      </c>
      <c r="X299">
        <v>680</v>
      </c>
      <c r="Y299">
        <v>0</v>
      </c>
      <c r="Z299">
        <v>0</v>
      </c>
      <c r="AA299">
        <v>0</v>
      </c>
      <c r="AB299">
        <v>0</v>
      </c>
      <c r="AC299">
        <v>0</v>
      </c>
      <c r="AD299">
        <v>0</v>
      </c>
      <c r="AE299">
        <v>0</v>
      </c>
      <c r="AF299">
        <v>0</v>
      </c>
      <c r="AG299">
        <v>0</v>
      </c>
      <c r="AH299">
        <v>0</v>
      </c>
      <c r="AJ299">
        <v>1180</v>
      </c>
      <c r="AK299">
        <v>0</v>
      </c>
      <c r="AL299">
        <v>0</v>
      </c>
      <c r="AM299">
        <v>0</v>
      </c>
      <c r="AN299">
        <v>0</v>
      </c>
      <c r="AO299">
        <v>0</v>
      </c>
      <c r="AP299">
        <v>0</v>
      </c>
      <c r="AQ299">
        <v>0</v>
      </c>
      <c r="AR299">
        <v>0</v>
      </c>
      <c r="AS299">
        <v>0</v>
      </c>
      <c r="AT299">
        <v>0</v>
      </c>
    </row>
    <row r="300" spans="1:46" x14ac:dyDescent="0.35">
      <c r="A300" t="s">
        <v>329</v>
      </c>
      <c r="B300" t="s">
        <v>188</v>
      </c>
      <c r="C300">
        <v>138</v>
      </c>
      <c r="D300" t="s">
        <v>330</v>
      </c>
      <c r="E300" t="s">
        <v>331</v>
      </c>
      <c r="F300">
        <v>0</v>
      </c>
      <c r="G300" t="s">
        <v>346</v>
      </c>
      <c r="H300">
        <v>0</v>
      </c>
      <c r="I300">
        <v>0</v>
      </c>
      <c r="J300">
        <v>0</v>
      </c>
      <c r="K300" s="1"/>
      <c r="L300">
        <v>40</v>
      </c>
      <c r="M300">
        <v>0</v>
      </c>
      <c r="N300">
        <v>0</v>
      </c>
      <c r="O300">
        <v>0</v>
      </c>
      <c r="P300">
        <v>0</v>
      </c>
      <c r="Q300">
        <v>0</v>
      </c>
      <c r="R300">
        <v>50</v>
      </c>
      <c r="S300">
        <v>50</v>
      </c>
      <c r="T300">
        <v>0</v>
      </c>
      <c r="U300">
        <v>0</v>
      </c>
      <c r="V300">
        <v>0</v>
      </c>
      <c r="W300" s="1"/>
      <c r="X300">
        <v>40</v>
      </c>
      <c r="Y300">
        <v>0</v>
      </c>
      <c r="Z300">
        <v>0</v>
      </c>
      <c r="AA300">
        <v>0</v>
      </c>
      <c r="AB300">
        <v>0</v>
      </c>
      <c r="AC300">
        <v>0</v>
      </c>
      <c r="AD300">
        <v>50</v>
      </c>
      <c r="AE300">
        <v>50</v>
      </c>
      <c r="AF300">
        <v>0</v>
      </c>
      <c r="AG300">
        <v>0</v>
      </c>
      <c r="AH300">
        <v>0</v>
      </c>
      <c r="AI300" s="1"/>
      <c r="AJ300">
        <v>40</v>
      </c>
      <c r="AK300">
        <v>0</v>
      </c>
      <c r="AL300">
        <v>0</v>
      </c>
      <c r="AM300">
        <v>0</v>
      </c>
      <c r="AN300">
        <v>0</v>
      </c>
      <c r="AO300">
        <v>0</v>
      </c>
      <c r="AP300">
        <v>50</v>
      </c>
      <c r="AQ300">
        <v>50</v>
      </c>
      <c r="AR300">
        <v>0</v>
      </c>
      <c r="AS300">
        <v>0</v>
      </c>
      <c r="AT300">
        <v>0</v>
      </c>
    </row>
    <row r="301" spans="1:46" x14ac:dyDescent="0.35">
      <c r="A301" t="s">
        <v>322</v>
      </c>
      <c r="B301" t="s">
        <v>166</v>
      </c>
      <c r="C301">
        <v>230</v>
      </c>
      <c r="D301" t="s">
        <v>323</v>
      </c>
      <c r="E301" t="s">
        <v>324</v>
      </c>
      <c r="F301">
        <v>0</v>
      </c>
      <c r="G301">
        <v>0</v>
      </c>
      <c r="H301">
        <v>0</v>
      </c>
      <c r="I301">
        <v>0</v>
      </c>
      <c r="J301">
        <v>0</v>
      </c>
      <c r="L301">
        <v>602.96299999999997</v>
      </c>
      <c r="M301">
        <v>0</v>
      </c>
      <c r="N301">
        <v>0</v>
      </c>
      <c r="O301">
        <v>0</v>
      </c>
      <c r="P301">
        <v>0</v>
      </c>
      <c r="Q301">
        <v>0</v>
      </c>
      <c r="R301">
        <v>700</v>
      </c>
      <c r="S301">
        <v>200</v>
      </c>
      <c r="T301">
        <v>500</v>
      </c>
      <c r="U301">
        <v>0</v>
      </c>
      <c r="V301">
        <v>0</v>
      </c>
      <c r="X301">
        <v>300</v>
      </c>
      <c r="Y301">
        <v>0</v>
      </c>
      <c r="Z301">
        <v>0</v>
      </c>
      <c r="AA301">
        <v>0</v>
      </c>
      <c r="AB301">
        <v>0</v>
      </c>
      <c r="AC301">
        <v>0</v>
      </c>
      <c r="AD301">
        <v>300</v>
      </c>
      <c r="AE301">
        <v>0</v>
      </c>
      <c r="AF301">
        <v>300</v>
      </c>
      <c r="AG301">
        <v>0</v>
      </c>
      <c r="AH301">
        <v>0</v>
      </c>
      <c r="AJ301">
        <v>602.96299999999997</v>
      </c>
      <c r="AK301">
        <v>0</v>
      </c>
      <c r="AL301">
        <v>0</v>
      </c>
      <c r="AM301">
        <v>0</v>
      </c>
      <c r="AN301">
        <v>0</v>
      </c>
      <c r="AO301">
        <v>0</v>
      </c>
      <c r="AP301">
        <v>700</v>
      </c>
      <c r="AQ301">
        <v>200</v>
      </c>
      <c r="AR301">
        <v>500</v>
      </c>
      <c r="AS301">
        <v>0</v>
      </c>
      <c r="AT301">
        <v>0</v>
      </c>
    </row>
    <row r="302" spans="1:46" x14ac:dyDescent="0.35">
      <c r="A302" t="s">
        <v>341</v>
      </c>
      <c r="B302" t="s">
        <v>107</v>
      </c>
      <c r="C302">
        <v>230</v>
      </c>
      <c r="D302" t="s">
        <v>342</v>
      </c>
      <c r="E302" t="s">
        <v>343</v>
      </c>
      <c r="F302">
        <v>0</v>
      </c>
      <c r="G302">
        <v>0</v>
      </c>
      <c r="H302">
        <v>0</v>
      </c>
      <c r="I302">
        <v>0</v>
      </c>
      <c r="J302">
        <v>0</v>
      </c>
      <c r="L302">
        <v>400</v>
      </c>
      <c r="M302">
        <v>0</v>
      </c>
      <c r="N302">
        <v>0</v>
      </c>
      <c r="O302">
        <v>0</v>
      </c>
      <c r="P302">
        <v>0</v>
      </c>
      <c r="Q302">
        <v>0</v>
      </c>
      <c r="R302">
        <v>0</v>
      </c>
      <c r="S302">
        <v>0</v>
      </c>
      <c r="T302">
        <v>0</v>
      </c>
      <c r="U302">
        <v>0</v>
      </c>
      <c r="V302">
        <v>0</v>
      </c>
      <c r="X302">
        <v>0</v>
      </c>
      <c r="Y302">
        <v>0</v>
      </c>
      <c r="Z302">
        <v>0</v>
      </c>
      <c r="AA302">
        <v>0</v>
      </c>
      <c r="AB302">
        <v>0</v>
      </c>
      <c r="AC302">
        <v>0</v>
      </c>
      <c r="AD302">
        <v>0</v>
      </c>
      <c r="AE302">
        <v>0</v>
      </c>
      <c r="AF302">
        <v>0</v>
      </c>
      <c r="AG302">
        <v>0</v>
      </c>
      <c r="AH302">
        <v>0</v>
      </c>
      <c r="AJ302">
        <v>0</v>
      </c>
      <c r="AK302">
        <v>0</v>
      </c>
      <c r="AL302">
        <v>0</v>
      </c>
      <c r="AM302">
        <v>0</v>
      </c>
      <c r="AN302">
        <v>0</v>
      </c>
      <c r="AO302">
        <v>0</v>
      </c>
      <c r="AP302">
        <v>0</v>
      </c>
      <c r="AQ302">
        <v>0</v>
      </c>
      <c r="AR302">
        <v>0</v>
      </c>
      <c r="AS302">
        <v>0</v>
      </c>
      <c r="AT302">
        <v>0</v>
      </c>
    </row>
    <row r="303" spans="1:46" x14ac:dyDescent="0.35">
      <c r="A303" t="s">
        <v>341</v>
      </c>
      <c r="B303" t="s">
        <v>107</v>
      </c>
      <c r="C303">
        <v>115</v>
      </c>
      <c r="D303" t="s">
        <v>342</v>
      </c>
      <c r="E303" t="s">
        <v>343</v>
      </c>
      <c r="F303">
        <v>0</v>
      </c>
      <c r="G303">
        <v>0</v>
      </c>
      <c r="H303">
        <v>0</v>
      </c>
      <c r="I303">
        <v>0</v>
      </c>
      <c r="J303">
        <v>0</v>
      </c>
      <c r="L303">
        <v>0</v>
      </c>
      <c r="M303">
        <v>0</v>
      </c>
      <c r="N303">
        <v>0</v>
      </c>
      <c r="O303">
        <v>0</v>
      </c>
      <c r="P303">
        <v>0</v>
      </c>
      <c r="Q303">
        <v>0</v>
      </c>
      <c r="R303">
        <v>0</v>
      </c>
      <c r="S303">
        <v>0</v>
      </c>
      <c r="T303">
        <v>0</v>
      </c>
      <c r="U303">
        <v>0</v>
      </c>
      <c r="V303">
        <v>0</v>
      </c>
      <c r="X303">
        <v>0</v>
      </c>
      <c r="Y303">
        <v>0</v>
      </c>
      <c r="Z303">
        <v>0</v>
      </c>
      <c r="AA303">
        <v>0</v>
      </c>
      <c r="AB303">
        <v>0</v>
      </c>
      <c r="AC303">
        <v>0</v>
      </c>
      <c r="AD303">
        <v>0</v>
      </c>
      <c r="AE303">
        <v>0</v>
      </c>
      <c r="AF303">
        <v>0</v>
      </c>
      <c r="AG303">
        <v>0</v>
      </c>
      <c r="AH303">
        <v>0</v>
      </c>
      <c r="AJ303">
        <v>0</v>
      </c>
      <c r="AK303">
        <v>0</v>
      </c>
      <c r="AL303">
        <v>0</v>
      </c>
      <c r="AM303">
        <v>0</v>
      </c>
      <c r="AN303">
        <v>0</v>
      </c>
      <c r="AO303">
        <v>0</v>
      </c>
      <c r="AP303">
        <v>0</v>
      </c>
      <c r="AQ303">
        <v>0</v>
      </c>
      <c r="AR303">
        <v>0</v>
      </c>
      <c r="AS303">
        <v>0</v>
      </c>
      <c r="AT303">
        <v>0</v>
      </c>
    </row>
    <row r="304" spans="1:46" x14ac:dyDescent="0.35">
      <c r="A304" t="s">
        <v>318</v>
      </c>
      <c r="B304" t="s">
        <v>56</v>
      </c>
      <c r="C304">
        <v>230</v>
      </c>
      <c r="D304" t="s">
        <v>319</v>
      </c>
      <c r="E304" t="s">
        <v>320</v>
      </c>
      <c r="F304">
        <v>0</v>
      </c>
      <c r="G304">
        <v>0</v>
      </c>
      <c r="H304">
        <v>0</v>
      </c>
      <c r="I304">
        <v>0</v>
      </c>
      <c r="J304">
        <v>0</v>
      </c>
      <c r="L304">
        <v>300</v>
      </c>
      <c r="M304">
        <v>0</v>
      </c>
      <c r="N304">
        <v>0</v>
      </c>
      <c r="O304">
        <v>0</v>
      </c>
      <c r="P304">
        <v>0</v>
      </c>
      <c r="Q304">
        <v>0</v>
      </c>
      <c r="R304">
        <v>0</v>
      </c>
      <c r="S304">
        <v>0</v>
      </c>
      <c r="T304">
        <v>0</v>
      </c>
      <c r="U304">
        <v>0</v>
      </c>
      <c r="V304">
        <v>0</v>
      </c>
      <c r="X304">
        <v>0</v>
      </c>
      <c r="Y304">
        <v>0</v>
      </c>
      <c r="Z304">
        <v>0</v>
      </c>
      <c r="AA304">
        <v>0</v>
      </c>
      <c r="AB304">
        <v>0</v>
      </c>
      <c r="AC304">
        <v>0</v>
      </c>
      <c r="AD304">
        <v>0</v>
      </c>
      <c r="AE304">
        <v>0</v>
      </c>
      <c r="AF304">
        <v>0</v>
      </c>
      <c r="AG304">
        <v>0</v>
      </c>
      <c r="AH304">
        <v>0</v>
      </c>
      <c r="AJ304">
        <v>0</v>
      </c>
      <c r="AK304">
        <v>0</v>
      </c>
      <c r="AL304">
        <v>0</v>
      </c>
      <c r="AM304">
        <v>0</v>
      </c>
      <c r="AN304">
        <v>0</v>
      </c>
      <c r="AO304">
        <v>0</v>
      </c>
      <c r="AP304">
        <v>0</v>
      </c>
      <c r="AQ304">
        <v>0</v>
      </c>
      <c r="AR304">
        <v>0</v>
      </c>
      <c r="AS304">
        <v>0</v>
      </c>
      <c r="AT304">
        <v>0</v>
      </c>
    </row>
    <row r="305" spans="1:46" x14ac:dyDescent="0.35">
      <c r="A305" t="s">
        <v>333</v>
      </c>
      <c r="B305" t="s">
        <v>229</v>
      </c>
      <c r="C305">
        <v>115</v>
      </c>
      <c r="D305" t="s">
        <v>334</v>
      </c>
      <c r="E305" t="s">
        <v>335</v>
      </c>
      <c r="F305">
        <v>0</v>
      </c>
      <c r="G305" t="s">
        <v>336</v>
      </c>
      <c r="H305">
        <v>0</v>
      </c>
      <c r="I305">
        <v>0</v>
      </c>
      <c r="J305">
        <v>0</v>
      </c>
      <c r="L305">
        <v>101.2</v>
      </c>
      <c r="M305">
        <v>0</v>
      </c>
      <c r="N305">
        <v>0</v>
      </c>
      <c r="O305">
        <v>0</v>
      </c>
      <c r="P305">
        <v>0</v>
      </c>
      <c r="Q305">
        <v>0</v>
      </c>
      <c r="R305">
        <v>0</v>
      </c>
      <c r="S305">
        <v>0</v>
      </c>
      <c r="T305">
        <v>0</v>
      </c>
      <c r="U305">
        <v>0</v>
      </c>
      <c r="V305">
        <v>0</v>
      </c>
      <c r="X305">
        <v>0</v>
      </c>
      <c r="Y305">
        <v>0</v>
      </c>
      <c r="Z305">
        <v>0</v>
      </c>
      <c r="AA305">
        <v>0</v>
      </c>
      <c r="AB305">
        <v>0</v>
      </c>
      <c r="AC305">
        <v>0</v>
      </c>
      <c r="AD305">
        <v>0</v>
      </c>
      <c r="AE305">
        <v>0</v>
      </c>
      <c r="AF305">
        <v>0</v>
      </c>
      <c r="AG305">
        <v>0</v>
      </c>
      <c r="AH305">
        <v>0</v>
      </c>
      <c r="AJ305">
        <v>101.2</v>
      </c>
      <c r="AK305">
        <v>0</v>
      </c>
      <c r="AL305">
        <v>0</v>
      </c>
      <c r="AM305">
        <v>0</v>
      </c>
      <c r="AN305">
        <v>0</v>
      </c>
      <c r="AO305">
        <v>0</v>
      </c>
      <c r="AP305">
        <v>0</v>
      </c>
      <c r="AQ305">
        <v>0</v>
      </c>
      <c r="AR305">
        <v>0</v>
      </c>
      <c r="AS305">
        <v>0</v>
      </c>
      <c r="AT305">
        <v>0</v>
      </c>
    </row>
    <row r="306" spans="1:46" x14ac:dyDescent="0.35">
      <c r="A306" t="s">
        <v>318</v>
      </c>
      <c r="B306" t="s">
        <v>66</v>
      </c>
      <c r="C306">
        <v>230</v>
      </c>
      <c r="D306" t="s">
        <v>319</v>
      </c>
      <c r="E306" t="s">
        <v>320</v>
      </c>
      <c r="F306">
        <v>0</v>
      </c>
      <c r="G306">
        <v>0</v>
      </c>
      <c r="H306">
        <v>0</v>
      </c>
      <c r="I306">
        <v>0</v>
      </c>
      <c r="J306">
        <v>0</v>
      </c>
      <c r="L306">
        <v>0</v>
      </c>
      <c r="M306">
        <v>0</v>
      </c>
      <c r="N306">
        <v>0</v>
      </c>
      <c r="O306">
        <v>0</v>
      </c>
      <c r="P306">
        <v>0</v>
      </c>
      <c r="Q306">
        <v>0</v>
      </c>
      <c r="R306">
        <v>0</v>
      </c>
      <c r="S306">
        <v>0</v>
      </c>
      <c r="T306">
        <v>0</v>
      </c>
      <c r="U306">
        <v>0</v>
      </c>
      <c r="V306">
        <v>0</v>
      </c>
      <c r="X306">
        <v>0</v>
      </c>
      <c r="Y306">
        <v>0</v>
      </c>
      <c r="Z306">
        <v>0</v>
      </c>
      <c r="AA306">
        <v>0</v>
      </c>
      <c r="AB306">
        <v>0</v>
      </c>
      <c r="AC306">
        <v>0</v>
      </c>
      <c r="AD306">
        <v>0</v>
      </c>
      <c r="AE306">
        <v>0</v>
      </c>
      <c r="AF306">
        <v>0</v>
      </c>
      <c r="AG306">
        <v>0</v>
      </c>
      <c r="AH306">
        <v>0</v>
      </c>
      <c r="AJ306">
        <v>0</v>
      </c>
      <c r="AK306">
        <v>0</v>
      </c>
      <c r="AL306">
        <v>0</v>
      </c>
      <c r="AM306">
        <v>0</v>
      </c>
      <c r="AN306">
        <v>0</v>
      </c>
      <c r="AO306">
        <v>0</v>
      </c>
      <c r="AP306">
        <v>0</v>
      </c>
      <c r="AQ306">
        <v>0</v>
      </c>
      <c r="AR306">
        <v>0</v>
      </c>
      <c r="AS306">
        <v>0</v>
      </c>
      <c r="AT306">
        <v>0</v>
      </c>
    </row>
    <row r="307" spans="1:46" x14ac:dyDescent="0.35">
      <c r="A307" t="s">
        <v>322</v>
      </c>
      <c r="B307" t="s">
        <v>106</v>
      </c>
      <c r="C307">
        <v>230</v>
      </c>
      <c r="D307" t="s">
        <v>319</v>
      </c>
      <c r="E307" t="s">
        <v>320</v>
      </c>
      <c r="F307">
        <v>0</v>
      </c>
      <c r="G307">
        <v>0</v>
      </c>
      <c r="H307">
        <v>0</v>
      </c>
      <c r="I307">
        <v>0</v>
      </c>
      <c r="J307">
        <v>0</v>
      </c>
      <c r="L307">
        <v>3149</v>
      </c>
      <c r="M307">
        <v>0</v>
      </c>
      <c r="N307">
        <v>0</v>
      </c>
      <c r="O307">
        <v>0</v>
      </c>
      <c r="P307">
        <v>0</v>
      </c>
      <c r="Q307">
        <v>0</v>
      </c>
      <c r="R307">
        <v>1301</v>
      </c>
      <c r="S307">
        <v>0</v>
      </c>
      <c r="T307">
        <v>1301</v>
      </c>
      <c r="U307">
        <v>0</v>
      </c>
      <c r="V307">
        <v>0</v>
      </c>
      <c r="X307">
        <v>1649</v>
      </c>
      <c r="Y307">
        <v>0</v>
      </c>
      <c r="Z307">
        <v>0</v>
      </c>
      <c r="AA307">
        <v>0</v>
      </c>
      <c r="AB307">
        <v>0</v>
      </c>
      <c r="AC307">
        <v>0</v>
      </c>
      <c r="AD307">
        <v>1151</v>
      </c>
      <c r="AE307">
        <v>0</v>
      </c>
      <c r="AF307">
        <v>1151</v>
      </c>
      <c r="AG307">
        <v>0</v>
      </c>
      <c r="AH307">
        <v>0</v>
      </c>
      <c r="AJ307">
        <v>1649</v>
      </c>
      <c r="AK307">
        <v>0</v>
      </c>
      <c r="AL307">
        <v>0</v>
      </c>
      <c r="AM307">
        <v>0</v>
      </c>
      <c r="AN307">
        <v>0</v>
      </c>
      <c r="AO307">
        <v>0</v>
      </c>
      <c r="AP307">
        <v>1151</v>
      </c>
      <c r="AQ307">
        <v>0</v>
      </c>
      <c r="AR307">
        <v>1151</v>
      </c>
      <c r="AS307">
        <v>0</v>
      </c>
      <c r="AT307">
        <v>0</v>
      </c>
    </row>
    <row r="308" spans="1:46" x14ac:dyDescent="0.35">
      <c r="A308" t="s">
        <v>348</v>
      </c>
      <c r="B308" t="s">
        <v>88</v>
      </c>
      <c r="C308">
        <v>230</v>
      </c>
      <c r="D308" t="s">
        <v>349</v>
      </c>
      <c r="E308" t="s">
        <v>350</v>
      </c>
      <c r="F308">
        <v>0</v>
      </c>
      <c r="G308">
        <v>0</v>
      </c>
      <c r="H308">
        <v>0</v>
      </c>
      <c r="I308">
        <v>0</v>
      </c>
      <c r="J308">
        <v>0</v>
      </c>
      <c r="L308">
        <v>0</v>
      </c>
      <c r="M308">
        <v>0</v>
      </c>
      <c r="N308">
        <v>0</v>
      </c>
      <c r="O308">
        <v>0</v>
      </c>
      <c r="P308">
        <v>0</v>
      </c>
      <c r="Q308">
        <v>0</v>
      </c>
      <c r="R308">
        <v>0</v>
      </c>
      <c r="S308">
        <v>0</v>
      </c>
      <c r="T308">
        <v>0</v>
      </c>
      <c r="U308">
        <v>0</v>
      </c>
      <c r="V308">
        <v>0</v>
      </c>
      <c r="X308">
        <v>0</v>
      </c>
      <c r="Y308">
        <v>0</v>
      </c>
      <c r="Z308">
        <v>0</v>
      </c>
      <c r="AA308">
        <v>0</v>
      </c>
      <c r="AB308">
        <v>0</v>
      </c>
      <c r="AC308">
        <v>0</v>
      </c>
      <c r="AD308">
        <v>0</v>
      </c>
      <c r="AE308">
        <v>0</v>
      </c>
      <c r="AF308">
        <v>0</v>
      </c>
      <c r="AG308">
        <v>0</v>
      </c>
      <c r="AH308">
        <v>0</v>
      </c>
      <c r="AJ308">
        <v>0</v>
      </c>
      <c r="AK308">
        <v>0</v>
      </c>
      <c r="AL308">
        <v>0</v>
      </c>
      <c r="AM308">
        <v>0</v>
      </c>
      <c r="AN308">
        <v>0</v>
      </c>
      <c r="AO308">
        <v>0</v>
      </c>
      <c r="AP308">
        <v>0</v>
      </c>
      <c r="AQ308">
        <v>0</v>
      </c>
      <c r="AR308">
        <v>0</v>
      </c>
      <c r="AS308">
        <v>0</v>
      </c>
      <c r="AT308">
        <v>0</v>
      </c>
    </row>
    <row r="309" spans="1:46" x14ac:dyDescent="0.35">
      <c r="A309" t="s">
        <v>329</v>
      </c>
      <c r="B309" t="s">
        <v>183</v>
      </c>
      <c r="C309">
        <v>138</v>
      </c>
      <c r="D309" t="s">
        <v>330</v>
      </c>
      <c r="E309" t="s">
        <v>331</v>
      </c>
      <c r="F309">
        <v>0</v>
      </c>
      <c r="G309">
        <v>0</v>
      </c>
      <c r="H309">
        <v>0</v>
      </c>
      <c r="I309">
        <v>0</v>
      </c>
      <c r="J309">
        <v>0</v>
      </c>
      <c r="L309">
        <v>110.87</v>
      </c>
      <c r="M309">
        <v>0</v>
      </c>
      <c r="N309">
        <v>0</v>
      </c>
      <c r="O309">
        <v>0</v>
      </c>
      <c r="P309">
        <v>0</v>
      </c>
      <c r="Q309">
        <v>0</v>
      </c>
      <c r="R309">
        <v>220</v>
      </c>
      <c r="S309">
        <v>220</v>
      </c>
      <c r="T309">
        <v>0</v>
      </c>
      <c r="U309">
        <v>0</v>
      </c>
      <c r="V309">
        <v>0</v>
      </c>
      <c r="X309">
        <v>0</v>
      </c>
      <c r="Y309">
        <v>0</v>
      </c>
      <c r="Z309">
        <v>0</v>
      </c>
      <c r="AA309">
        <v>0</v>
      </c>
      <c r="AB309">
        <v>0</v>
      </c>
      <c r="AC309">
        <v>0</v>
      </c>
      <c r="AD309">
        <v>0</v>
      </c>
      <c r="AE309">
        <v>0</v>
      </c>
      <c r="AF309">
        <v>0</v>
      </c>
      <c r="AG309">
        <v>0</v>
      </c>
      <c r="AH309">
        <v>0</v>
      </c>
      <c r="AJ309">
        <v>0</v>
      </c>
      <c r="AK309">
        <v>0</v>
      </c>
      <c r="AL309">
        <v>0</v>
      </c>
      <c r="AM309">
        <v>0</v>
      </c>
      <c r="AN309">
        <v>0</v>
      </c>
      <c r="AO309">
        <v>0</v>
      </c>
      <c r="AP309">
        <v>0</v>
      </c>
      <c r="AQ309">
        <v>0</v>
      </c>
      <c r="AR309">
        <v>0</v>
      </c>
      <c r="AS309">
        <v>0</v>
      </c>
      <c r="AT309">
        <v>0</v>
      </c>
    </row>
    <row r="310" spans="1:46" x14ac:dyDescent="0.35">
      <c r="A310" t="s">
        <v>321</v>
      </c>
      <c r="B310" t="s">
        <v>195</v>
      </c>
      <c r="C310">
        <v>115</v>
      </c>
      <c r="D310" t="s">
        <v>316</v>
      </c>
      <c r="E310" t="s">
        <v>317</v>
      </c>
      <c r="F310">
        <v>0</v>
      </c>
      <c r="G310">
        <v>0</v>
      </c>
      <c r="H310">
        <v>0</v>
      </c>
      <c r="I310">
        <v>0</v>
      </c>
      <c r="J310">
        <v>0</v>
      </c>
      <c r="L310">
        <v>0</v>
      </c>
      <c r="M310">
        <v>0</v>
      </c>
      <c r="N310">
        <v>0</v>
      </c>
      <c r="O310">
        <v>0</v>
      </c>
      <c r="P310">
        <v>0</v>
      </c>
      <c r="Q310">
        <v>0</v>
      </c>
      <c r="R310">
        <v>0</v>
      </c>
      <c r="S310">
        <v>0</v>
      </c>
      <c r="T310">
        <v>0</v>
      </c>
      <c r="U310">
        <v>0</v>
      </c>
      <c r="V310">
        <v>0</v>
      </c>
      <c r="X310">
        <v>0</v>
      </c>
      <c r="Y310">
        <v>0</v>
      </c>
      <c r="Z310">
        <v>0</v>
      </c>
      <c r="AA310">
        <v>0</v>
      </c>
      <c r="AB310">
        <v>0</v>
      </c>
      <c r="AC310">
        <v>0</v>
      </c>
      <c r="AD310">
        <v>0</v>
      </c>
      <c r="AE310">
        <v>0</v>
      </c>
      <c r="AF310">
        <v>0</v>
      </c>
      <c r="AG310">
        <v>0</v>
      </c>
      <c r="AH310">
        <v>0</v>
      </c>
      <c r="AJ310">
        <v>0</v>
      </c>
      <c r="AK310">
        <v>0</v>
      </c>
      <c r="AL310">
        <v>0</v>
      </c>
      <c r="AM310">
        <v>0</v>
      </c>
      <c r="AN310">
        <v>0</v>
      </c>
      <c r="AO310">
        <v>0</v>
      </c>
      <c r="AP310">
        <v>0</v>
      </c>
      <c r="AQ310">
        <v>0</v>
      </c>
      <c r="AR310">
        <v>0</v>
      </c>
      <c r="AS310">
        <v>0</v>
      </c>
      <c r="AT310">
        <v>0</v>
      </c>
    </row>
    <row r="311" spans="1:46" x14ac:dyDescent="0.35">
      <c r="A311" t="s">
        <v>318</v>
      </c>
      <c r="B311" t="s">
        <v>86</v>
      </c>
      <c r="C311">
        <v>230</v>
      </c>
      <c r="D311" t="s">
        <v>319</v>
      </c>
      <c r="E311" t="s">
        <v>320</v>
      </c>
      <c r="F311">
        <v>0</v>
      </c>
      <c r="G311">
        <v>0</v>
      </c>
      <c r="H311">
        <v>0</v>
      </c>
      <c r="I311">
        <v>0</v>
      </c>
      <c r="J311">
        <v>0</v>
      </c>
      <c r="L311">
        <v>600</v>
      </c>
      <c r="M311">
        <v>0</v>
      </c>
      <c r="N311">
        <v>0</v>
      </c>
      <c r="O311">
        <v>0</v>
      </c>
      <c r="P311">
        <v>0</v>
      </c>
      <c r="Q311">
        <v>0</v>
      </c>
      <c r="R311">
        <v>0</v>
      </c>
      <c r="S311">
        <v>0</v>
      </c>
      <c r="T311">
        <v>0</v>
      </c>
      <c r="U311">
        <v>0</v>
      </c>
      <c r="V311">
        <v>0</v>
      </c>
      <c r="X311">
        <v>200</v>
      </c>
      <c r="Y311">
        <v>0</v>
      </c>
      <c r="Z311">
        <v>0</v>
      </c>
      <c r="AA311">
        <v>0</v>
      </c>
      <c r="AB311">
        <v>0</v>
      </c>
      <c r="AC311">
        <v>0</v>
      </c>
      <c r="AD311">
        <v>0</v>
      </c>
      <c r="AE311">
        <v>0</v>
      </c>
      <c r="AF311">
        <v>0</v>
      </c>
      <c r="AG311">
        <v>0</v>
      </c>
      <c r="AH311">
        <v>0</v>
      </c>
      <c r="AJ311">
        <v>200</v>
      </c>
      <c r="AK311">
        <v>0</v>
      </c>
      <c r="AL311">
        <v>0</v>
      </c>
      <c r="AM311">
        <v>0</v>
      </c>
      <c r="AN311">
        <v>0</v>
      </c>
      <c r="AO311">
        <v>0</v>
      </c>
      <c r="AP311">
        <v>0</v>
      </c>
      <c r="AQ311">
        <v>0</v>
      </c>
      <c r="AR311">
        <v>0</v>
      </c>
      <c r="AS311">
        <v>0</v>
      </c>
      <c r="AT311">
        <v>0</v>
      </c>
    </row>
    <row r="312" spans="1:46" x14ac:dyDescent="0.35">
      <c r="A312" t="s">
        <v>321</v>
      </c>
      <c r="B312" t="s">
        <v>222</v>
      </c>
      <c r="C312">
        <v>230</v>
      </c>
      <c r="D312" t="s">
        <v>316</v>
      </c>
      <c r="E312" t="s">
        <v>317</v>
      </c>
      <c r="F312">
        <v>0</v>
      </c>
      <c r="G312">
        <v>0</v>
      </c>
      <c r="H312">
        <v>0</v>
      </c>
      <c r="I312">
        <v>0</v>
      </c>
      <c r="J312">
        <v>0</v>
      </c>
      <c r="L312">
        <v>469.5</v>
      </c>
      <c r="M312">
        <v>0</v>
      </c>
      <c r="N312">
        <v>0</v>
      </c>
      <c r="O312">
        <v>0</v>
      </c>
      <c r="P312">
        <v>0</v>
      </c>
      <c r="Q312">
        <v>0</v>
      </c>
      <c r="R312">
        <v>240</v>
      </c>
      <c r="S312">
        <v>240</v>
      </c>
      <c r="T312">
        <v>0</v>
      </c>
      <c r="U312">
        <v>0</v>
      </c>
      <c r="V312">
        <v>0</v>
      </c>
      <c r="X312">
        <v>154.5</v>
      </c>
      <c r="Y312">
        <v>0</v>
      </c>
      <c r="Z312">
        <v>0</v>
      </c>
      <c r="AA312">
        <v>0</v>
      </c>
      <c r="AB312">
        <v>0</v>
      </c>
      <c r="AC312">
        <v>0</v>
      </c>
      <c r="AD312">
        <v>220</v>
      </c>
      <c r="AE312">
        <v>220</v>
      </c>
      <c r="AF312">
        <v>0</v>
      </c>
      <c r="AG312">
        <v>0</v>
      </c>
      <c r="AH312">
        <v>0</v>
      </c>
      <c r="AJ312">
        <v>169.5</v>
      </c>
      <c r="AK312">
        <v>0</v>
      </c>
      <c r="AL312">
        <v>0</v>
      </c>
      <c r="AM312">
        <v>0</v>
      </c>
      <c r="AN312">
        <v>0</v>
      </c>
      <c r="AO312">
        <v>0</v>
      </c>
      <c r="AP312">
        <v>240</v>
      </c>
      <c r="AQ312">
        <v>240</v>
      </c>
      <c r="AR312">
        <v>0</v>
      </c>
      <c r="AS312">
        <v>0</v>
      </c>
      <c r="AT312">
        <v>0</v>
      </c>
    </row>
    <row r="313" spans="1:46" x14ac:dyDescent="0.35">
      <c r="A313" t="s">
        <v>321</v>
      </c>
      <c r="B313" t="s">
        <v>202</v>
      </c>
      <c r="C313">
        <v>115</v>
      </c>
      <c r="D313" t="s">
        <v>316</v>
      </c>
      <c r="E313" t="s">
        <v>317</v>
      </c>
      <c r="F313">
        <v>0</v>
      </c>
      <c r="G313">
        <v>0</v>
      </c>
      <c r="H313">
        <v>0</v>
      </c>
      <c r="I313">
        <v>0</v>
      </c>
      <c r="J313">
        <v>0</v>
      </c>
      <c r="L313">
        <v>175</v>
      </c>
      <c r="M313">
        <v>0</v>
      </c>
      <c r="N313">
        <v>0</v>
      </c>
      <c r="O313">
        <v>0</v>
      </c>
      <c r="P313">
        <v>0</v>
      </c>
      <c r="Q313">
        <v>0</v>
      </c>
      <c r="R313">
        <v>0</v>
      </c>
      <c r="S313">
        <v>0</v>
      </c>
      <c r="T313">
        <v>0</v>
      </c>
      <c r="U313">
        <v>0</v>
      </c>
      <c r="V313">
        <v>0</v>
      </c>
      <c r="X313">
        <v>0</v>
      </c>
      <c r="Y313">
        <v>0</v>
      </c>
      <c r="Z313">
        <v>0</v>
      </c>
      <c r="AA313">
        <v>0</v>
      </c>
      <c r="AB313">
        <v>0</v>
      </c>
      <c r="AC313">
        <v>0</v>
      </c>
      <c r="AD313">
        <v>0</v>
      </c>
      <c r="AE313">
        <v>0</v>
      </c>
      <c r="AF313">
        <v>0</v>
      </c>
      <c r="AG313">
        <v>0</v>
      </c>
      <c r="AH313">
        <v>0</v>
      </c>
      <c r="AJ313">
        <v>0</v>
      </c>
      <c r="AK313">
        <v>0</v>
      </c>
      <c r="AL313">
        <v>0</v>
      </c>
      <c r="AM313">
        <v>0</v>
      </c>
      <c r="AN313">
        <v>0</v>
      </c>
      <c r="AO313">
        <v>0</v>
      </c>
      <c r="AP313">
        <v>0</v>
      </c>
      <c r="AQ313">
        <v>0</v>
      </c>
      <c r="AR313">
        <v>0</v>
      </c>
      <c r="AS313">
        <v>0</v>
      </c>
      <c r="AT313">
        <v>0</v>
      </c>
    </row>
    <row r="314" spans="1:46" x14ac:dyDescent="0.35">
      <c r="A314" t="s">
        <v>315</v>
      </c>
      <c r="B314" t="s">
        <v>140</v>
      </c>
      <c r="C314">
        <v>115</v>
      </c>
      <c r="D314" t="s">
        <v>316</v>
      </c>
      <c r="E314" t="s">
        <v>317</v>
      </c>
      <c r="F314">
        <v>0</v>
      </c>
      <c r="G314">
        <v>0</v>
      </c>
      <c r="H314">
        <v>0</v>
      </c>
      <c r="I314">
        <v>0</v>
      </c>
      <c r="J314">
        <v>0</v>
      </c>
      <c r="L314">
        <v>0</v>
      </c>
      <c r="M314">
        <v>0</v>
      </c>
      <c r="N314">
        <v>0</v>
      </c>
      <c r="O314">
        <v>0</v>
      </c>
      <c r="P314">
        <v>0</v>
      </c>
      <c r="Q314">
        <v>0</v>
      </c>
      <c r="R314">
        <v>0</v>
      </c>
      <c r="S314">
        <v>0</v>
      </c>
      <c r="T314">
        <v>0</v>
      </c>
      <c r="U314">
        <v>0</v>
      </c>
      <c r="V314">
        <v>0</v>
      </c>
      <c r="X314">
        <v>0</v>
      </c>
      <c r="Y314">
        <v>0</v>
      </c>
      <c r="Z314">
        <v>0</v>
      </c>
      <c r="AA314">
        <v>0</v>
      </c>
      <c r="AB314">
        <v>0</v>
      </c>
      <c r="AC314">
        <v>0</v>
      </c>
      <c r="AD314">
        <v>0</v>
      </c>
      <c r="AE314">
        <v>0</v>
      </c>
      <c r="AF314">
        <v>0</v>
      </c>
      <c r="AG314">
        <v>0</v>
      </c>
      <c r="AH314">
        <v>0</v>
      </c>
      <c r="AJ314">
        <v>0</v>
      </c>
      <c r="AK314">
        <v>0</v>
      </c>
      <c r="AL314">
        <v>0</v>
      </c>
      <c r="AM314">
        <v>0</v>
      </c>
      <c r="AN314">
        <v>0</v>
      </c>
      <c r="AO314">
        <v>0</v>
      </c>
      <c r="AP314">
        <v>0</v>
      </c>
      <c r="AQ314">
        <v>0</v>
      </c>
      <c r="AR314">
        <v>0</v>
      </c>
      <c r="AS314">
        <v>0</v>
      </c>
      <c r="AT314">
        <v>0</v>
      </c>
    </row>
    <row r="315" spans="1:46" x14ac:dyDescent="0.35">
      <c r="A315" t="s">
        <v>315</v>
      </c>
      <c r="B315" t="s">
        <v>123</v>
      </c>
      <c r="C315">
        <v>115</v>
      </c>
      <c r="D315" t="s">
        <v>316</v>
      </c>
      <c r="E315" t="s">
        <v>317</v>
      </c>
      <c r="F315">
        <v>0</v>
      </c>
      <c r="G315">
        <v>0</v>
      </c>
      <c r="H315">
        <v>0</v>
      </c>
      <c r="I315">
        <v>0</v>
      </c>
      <c r="J315">
        <v>0</v>
      </c>
      <c r="L315">
        <v>162</v>
      </c>
      <c r="M315">
        <v>0</v>
      </c>
      <c r="N315">
        <v>0</v>
      </c>
      <c r="O315">
        <v>0</v>
      </c>
      <c r="P315">
        <v>0</v>
      </c>
      <c r="Q315">
        <v>0</v>
      </c>
      <c r="R315">
        <v>170</v>
      </c>
      <c r="S315">
        <v>80</v>
      </c>
      <c r="T315">
        <v>90</v>
      </c>
      <c r="U315">
        <v>0</v>
      </c>
      <c r="V315">
        <v>0</v>
      </c>
      <c r="X315">
        <v>162</v>
      </c>
      <c r="Y315">
        <v>0</v>
      </c>
      <c r="Z315">
        <v>0</v>
      </c>
      <c r="AA315">
        <v>0</v>
      </c>
      <c r="AB315">
        <v>0</v>
      </c>
      <c r="AC315">
        <v>0</v>
      </c>
      <c r="AD315">
        <v>170</v>
      </c>
      <c r="AE315">
        <v>80</v>
      </c>
      <c r="AF315">
        <v>90</v>
      </c>
      <c r="AG315">
        <v>0</v>
      </c>
      <c r="AH315">
        <v>0</v>
      </c>
      <c r="AJ315">
        <v>162</v>
      </c>
      <c r="AK315">
        <v>0</v>
      </c>
      <c r="AL315">
        <v>0</v>
      </c>
      <c r="AM315">
        <v>0</v>
      </c>
      <c r="AN315">
        <v>0</v>
      </c>
      <c r="AO315">
        <v>0</v>
      </c>
      <c r="AP315">
        <v>170</v>
      </c>
      <c r="AQ315">
        <v>80</v>
      </c>
      <c r="AR315">
        <v>90</v>
      </c>
      <c r="AS315">
        <v>0</v>
      </c>
      <c r="AT315">
        <v>0</v>
      </c>
    </row>
    <row r="316" spans="1:46" x14ac:dyDescent="0.35">
      <c r="A316" t="s">
        <v>315</v>
      </c>
      <c r="B316" t="s">
        <v>123</v>
      </c>
      <c r="C316">
        <v>230</v>
      </c>
      <c r="D316" t="s">
        <v>316</v>
      </c>
      <c r="E316" t="s">
        <v>317</v>
      </c>
      <c r="F316">
        <v>0</v>
      </c>
      <c r="G316">
        <v>0</v>
      </c>
      <c r="H316">
        <v>0</v>
      </c>
      <c r="I316">
        <v>0</v>
      </c>
      <c r="J316">
        <v>0</v>
      </c>
      <c r="L316">
        <v>300</v>
      </c>
      <c r="M316">
        <v>0</v>
      </c>
      <c r="N316">
        <v>0</v>
      </c>
      <c r="O316">
        <v>0</v>
      </c>
      <c r="P316">
        <v>0</v>
      </c>
      <c r="Q316">
        <v>0</v>
      </c>
      <c r="R316">
        <v>500</v>
      </c>
      <c r="S316">
        <v>200</v>
      </c>
      <c r="T316">
        <v>300</v>
      </c>
      <c r="U316">
        <v>0</v>
      </c>
      <c r="V316">
        <v>0</v>
      </c>
      <c r="X316">
        <v>0</v>
      </c>
      <c r="Y316">
        <v>0</v>
      </c>
      <c r="Z316">
        <v>0</v>
      </c>
      <c r="AA316">
        <v>0</v>
      </c>
      <c r="AB316">
        <v>0</v>
      </c>
      <c r="AC316">
        <v>0</v>
      </c>
      <c r="AD316">
        <v>200</v>
      </c>
      <c r="AE316">
        <v>200</v>
      </c>
      <c r="AF316">
        <v>0</v>
      </c>
      <c r="AG316">
        <v>0</v>
      </c>
      <c r="AH316">
        <v>0</v>
      </c>
      <c r="AJ316">
        <v>0</v>
      </c>
      <c r="AK316">
        <v>0</v>
      </c>
      <c r="AL316">
        <v>0</v>
      </c>
      <c r="AM316">
        <v>0</v>
      </c>
      <c r="AN316">
        <v>0</v>
      </c>
      <c r="AO316">
        <v>0</v>
      </c>
      <c r="AP316">
        <v>200</v>
      </c>
      <c r="AQ316">
        <v>200</v>
      </c>
      <c r="AR316">
        <v>0</v>
      </c>
      <c r="AS316">
        <v>0</v>
      </c>
      <c r="AT316">
        <v>0</v>
      </c>
    </row>
    <row r="317" spans="1:46" x14ac:dyDescent="0.35">
      <c r="A317" t="s">
        <v>322</v>
      </c>
      <c r="B317" t="s">
        <v>116</v>
      </c>
      <c r="C317">
        <v>500</v>
      </c>
      <c r="D317" t="s">
        <v>323</v>
      </c>
      <c r="E317" t="s">
        <v>324</v>
      </c>
      <c r="F317">
        <v>0</v>
      </c>
      <c r="G317" t="s">
        <v>325</v>
      </c>
      <c r="H317">
        <v>0</v>
      </c>
      <c r="I317">
        <v>0</v>
      </c>
      <c r="J317" t="s">
        <v>390</v>
      </c>
      <c r="L317">
        <v>900</v>
      </c>
      <c r="M317">
        <v>0</v>
      </c>
      <c r="N317">
        <v>0</v>
      </c>
      <c r="O317">
        <v>0</v>
      </c>
      <c r="P317">
        <v>0</v>
      </c>
      <c r="Q317">
        <v>0</v>
      </c>
      <c r="R317">
        <v>400</v>
      </c>
      <c r="S317">
        <v>0</v>
      </c>
      <c r="T317">
        <v>400</v>
      </c>
      <c r="U317">
        <v>0</v>
      </c>
      <c r="V317">
        <v>0</v>
      </c>
      <c r="X317">
        <v>0</v>
      </c>
      <c r="Y317">
        <v>0</v>
      </c>
      <c r="Z317">
        <v>0</v>
      </c>
      <c r="AA317">
        <v>0</v>
      </c>
      <c r="AB317">
        <v>0</v>
      </c>
      <c r="AC317">
        <v>0</v>
      </c>
      <c r="AD317">
        <v>0</v>
      </c>
      <c r="AE317">
        <v>0</v>
      </c>
      <c r="AF317">
        <v>0</v>
      </c>
      <c r="AG317">
        <v>0</v>
      </c>
      <c r="AH317">
        <v>0</v>
      </c>
      <c r="AJ317">
        <v>0</v>
      </c>
      <c r="AK317">
        <v>0</v>
      </c>
      <c r="AL317">
        <v>0</v>
      </c>
      <c r="AM317">
        <v>0</v>
      </c>
      <c r="AN317">
        <v>0</v>
      </c>
      <c r="AO317">
        <v>0</v>
      </c>
      <c r="AP317">
        <v>0</v>
      </c>
      <c r="AQ317">
        <v>0</v>
      </c>
      <c r="AR317">
        <v>0</v>
      </c>
      <c r="AS317">
        <v>0</v>
      </c>
      <c r="AT317">
        <v>0</v>
      </c>
    </row>
    <row r="318" spans="1:46" x14ac:dyDescent="0.35">
      <c r="A318" t="s">
        <v>322</v>
      </c>
      <c r="B318" t="s">
        <v>116</v>
      </c>
      <c r="C318">
        <v>230</v>
      </c>
      <c r="D318" t="s">
        <v>323</v>
      </c>
      <c r="E318" t="s">
        <v>324</v>
      </c>
      <c r="F318">
        <v>0</v>
      </c>
      <c r="G318" t="s">
        <v>325</v>
      </c>
      <c r="H318">
        <v>0</v>
      </c>
      <c r="I318">
        <v>0</v>
      </c>
      <c r="J318" t="s">
        <v>390</v>
      </c>
      <c r="L318">
        <v>2034.72</v>
      </c>
      <c r="M318">
        <v>100</v>
      </c>
      <c r="N318">
        <v>100</v>
      </c>
      <c r="O318">
        <v>0</v>
      </c>
      <c r="P318">
        <v>0</v>
      </c>
      <c r="Q318">
        <v>0</v>
      </c>
      <c r="R318">
        <v>2289.75</v>
      </c>
      <c r="S318">
        <v>1011.2724528301887</v>
      </c>
      <c r="T318">
        <v>1278.4775471698113</v>
      </c>
      <c r="U318">
        <v>0</v>
      </c>
      <c r="V318">
        <v>500</v>
      </c>
      <c r="X318">
        <v>1026.72</v>
      </c>
      <c r="Y318">
        <v>100</v>
      </c>
      <c r="Z318">
        <v>100</v>
      </c>
      <c r="AA318">
        <v>0</v>
      </c>
      <c r="AB318">
        <v>0</v>
      </c>
      <c r="AC318">
        <v>0</v>
      </c>
      <c r="AD318">
        <v>1389.75</v>
      </c>
      <c r="AE318">
        <v>1011.2724528301887</v>
      </c>
      <c r="AF318">
        <v>378.47754716981126</v>
      </c>
      <c r="AG318">
        <v>0</v>
      </c>
      <c r="AH318">
        <v>0</v>
      </c>
      <c r="AJ318">
        <v>1134.72</v>
      </c>
      <c r="AK318">
        <v>100</v>
      </c>
      <c r="AL318">
        <v>100</v>
      </c>
      <c r="AM318">
        <v>0</v>
      </c>
      <c r="AN318">
        <v>0</v>
      </c>
      <c r="AO318">
        <v>0</v>
      </c>
      <c r="AP318">
        <v>1389.75</v>
      </c>
      <c r="AQ318">
        <v>1011.2724528301887</v>
      </c>
      <c r="AR318">
        <v>378.47754716981126</v>
      </c>
      <c r="AS318">
        <v>0</v>
      </c>
      <c r="AT318">
        <v>500</v>
      </c>
    </row>
    <row r="319" spans="1:46" x14ac:dyDescent="0.35">
      <c r="A319" t="s">
        <v>322</v>
      </c>
      <c r="B319" t="s">
        <v>122</v>
      </c>
      <c r="C319">
        <v>500</v>
      </c>
      <c r="D319" t="s">
        <v>323</v>
      </c>
      <c r="E319" t="s">
        <v>324</v>
      </c>
      <c r="F319">
        <v>0</v>
      </c>
      <c r="G319" t="s">
        <v>325</v>
      </c>
      <c r="H319">
        <v>0</v>
      </c>
      <c r="I319">
        <v>0</v>
      </c>
      <c r="J319" t="s">
        <v>390</v>
      </c>
      <c r="L319">
        <v>1396.55</v>
      </c>
      <c r="M319">
        <v>0</v>
      </c>
      <c r="N319">
        <v>0</v>
      </c>
      <c r="O319">
        <v>0</v>
      </c>
      <c r="P319">
        <v>0</v>
      </c>
      <c r="Q319">
        <v>0</v>
      </c>
      <c r="R319">
        <v>1628.5455999999999</v>
      </c>
      <c r="S319">
        <v>1128.5455999999999</v>
      </c>
      <c r="T319">
        <v>500</v>
      </c>
      <c r="U319">
        <v>0</v>
      </c>
      <c r="V319">
        <v>0</v>
      </c>
      <c r="X319">
        <v>671.55</v>
      </c>
      <c r="Y319">
        <v>0</v>
      </c>
      <c r="Z319">
        <v>0</v>
      </c>
      <c r="AA319">
        <v>0</v>
      </c>
      <c r="AB319">
        <v>0</v>
      </c>
      <c r="AC319">
        <v>0</v>
      </c>
      <c r="AD319">
        <v>778.54560000000004</v>
      </c>
      <c r="AE319">
        <v>778.54560000000004</v>
      </c>
      <c r="AF319">
        <v>0</v>
      </c>
      <c r="AG319">
        <v>0</v>
      </c>
      <c r="AH319">
        <v>0</v>
      </c>
      <c r="AJ319">
        <v>671.55</v>
      </c>
      <c r="AK319">
        <v>0</v>
      </c>
      <c r="AL319">
        <v>0</v>
      </c>
      <c r="AM319">
        <v>0</v>
      </c>
      <c r="AN319">
        <v>0</v>
      </c>
      <c r="AO319">
        <v>0</v>
      </c>
      <c r="AP319">
        <v>778.54560000000004</v>
      </c>
      <c r="AQ319">
        <v>778.54560000000004</v>
      </c>
      <c r="AR319">
        <v>0</v>
      </c>
      <c r="AS319">
        <v>0</v>
      </c>
      <c r="AT319">
        <v>0</v>
      </c>
    </row>
    <row r="320" spans="1:46" x14ac:dyDescent="0.35">
      <c r="A320" t="s">
        <v>322</v>
      </c>
      <c r="B320" t="s">
        <v>122</v>
      </c>
      <c r="C320">
        <v>230</v>
      </c>
      <c r="D320" t="s">
        <v>323</v>
      </c>
      <c r="E320" t="s">
        <v>324</v>
      </c>
      <c r="F320">
        <v>0</v>
      </c>
      <c r="G320" t="s">
        <v>325</v>
      </c>
      <c r="H320">
        <v>0</v>
      </c>
      <c r="I320">
        <v>0</v>
      </c>
      <c r="J320" t="s">
        <v>390</v>
      </c>
      <c r="L320">
        <v>2626.5914200000002</v>
      </c>
      <c r="M320">
        <v>0</v>
      </c>
      <c r="N320">
        <v>0</v>
      </c>
      <c r="O320">
        <v>0</v>
      </c>
      <c r="P320">
        <v>0</v>
      </c>
      <c r="Q320">
        <v>0</v>
      </c>
      <c r="R320">
        <v>1915.59142</v>
      </c>
      <c r="S320">
        <v>711</v>
      </c>
      <c r="T320">
        <v>1204.59142</v>
      </c>
      <c r="U320">
        <v>0</v>
      </c>
      <c r="V320">
        <v>500</v>
      </c>
      <c r="X320">
        <v>1872</v>
      </c>
      <c r="Y320">
        <v>0</v>
      </c>
      <c r="Z320">
        <v>0</v>
      </c>
      <c r="AA320">
        <v>0</v>
      </c>
      <c r="AB320">
        <v>0</v>
      </c>
      <c r="AC320">
        <v>0</v>
      </c>
      <c r="AD320">
        <v>1711</v>
      </c>
      <c r="AE320">
        <v>711</v>
      </c>
      <c r="AF320">
        <v>1000</v>
      </c>
      <c r="AG320">
        <v>0</v>
      </c>
      <c r="AH320">
        <v>0</v>
      </c>
      <c r="AJ320">
        <v>2626.5914199999997</v>
      </c>
      <c r="AK320">
        <v>0</v>
      </c>
      <c r="AL320">
        <v>0</v>
      </c>
      <c r="AM320">
        <v>0</v>
      </c>
      <c r="AN320">
        <v>0</v>
      </c>
      <c r="AO320">
        <v>0</v>
      </c>
      <c r="AP320">
        <v>1915.59142</v>
      </c>
      <c r="AQ320">
        <v>711</v>
      </c>
      <c r="AR320">
        <v>1204.59142</v>
      </c>
      <c r="AS320">
        <v>0</v>
      </c>
      <c r="AT320">
        <v>0</v>
      </c>
    </row>
    <row r="321" spans="1:46" x14ac:dyDescent="0.35">
      <c r="A321" t="s">
        <v>333</v>
      </c>
      <c r="B321" t="s">
        <v>256</v>
      </c>
      <c r="C321">
        <v>115</v>
      </c>
      <c r="D321" t="s">
        <v>334</v>
      </c>
      <c r="E321" t="s">
        <v>335</v>
      </c>
      <c r="F321">
        <v>0</v>
      </c>
      <c r="G321" t="s">
        <v>357</v>
      </c>
      <c r="H321">
        <v>0</v>
      </c>
      <c r="I321">
        <v>0</v>
      </c>
      <c r="J321">
        <v>0</v>
      </c>
      <c r="L321">
        <v>92</v>
      </c>
      <c r="M321">
        <v>0</v>
      </c>
      <c r="N321">
        <v>0</v>
      </c>
      <c r="O321">
        <v>0</v>
      </c>
      <c r="P321">
        <v>0</v>
      </c>
      <c r="Q321">
        <v>0</v>
      </c>
      <c r="R321">
        <v>92</v>
      </c>
      <c r="S321">
        <v>0</v>
      </c>
      <c r="T321">
        <v>92</v>
      </c>
      <c r="U321">
        <v>0</v>
      </c>
      <c r="V321">
        <v>0</v>
      </c>
      <c r="X321">
        <v>12</v>
      </c>
      <c r="Y321">
        <v>0</v>
      </c>
      <c r="Z321">
        <v>0</v>
      </c>
      <c r="AA321">
        <v>0</v>
      </c>
      <c r="AB321">
        <v>0</v>
      </c>
      <c r="AC321">
        <v>0</v>
      </c>
      <c r="AD321">
        <v>12</v>
      </c>
      <c r="AE321">
        <v>0</v>
      </c>
      <c r="AF321">
        <v>12</v>
      </c>
      <c r="AG321">
        <v>0</v>
      </c>
      <c r="AH321">
        <v>0</v>
      </c>
      <c r="AJ321">
        <v>92</v>
      </c>
      <c r="AK321">
        <v>0</v>
      </c>
      <c r="AL321">
        <v>0</v>
      </c>
      <c r="AM321">
        <v>0</v>
      </c>
      <c r="AN321">
        <v>0</v>
      </c>
      <c r="AO321">
        <v>0</v>
      </c>
      <c r="AP321">
        <v>92</v>
      </c>
      <c r="AQ321">
        <v>0</v>
      </c>
      <c r="AR321">
        <v>92</v>
      </c>
      <c r="AS321">
        <v>0</v>
      </c>
      <c r="AT321">
        <v>0</v>
      </c>
    </row>
    <row r="322" spans="1:46" x14ac:dyDescent="0.35">
      <c r="A322" t="s">
        <v>333</v>
      </c>
      <c r="B322" t="s">
        <v>274</v>
      </c>
      <c r="C322">
        <v>115</v>
      </c>
      <c r="D322" t="s">
        <v>334</v>
      </c>
      <c r="E322" t="s">
        <v>335</v>
      </c>
      <c r="F322">
        <v>0</v>
      </c>
      <c r="G322" t="s">
        <v>357</v>
      </c>
      <c r="H322">
        <v>0</v>
      </c>
      <c r="I322">
        <v>0</v>
      </c>
      <c r="J322">
        <v>0</v>
      </c>
      <c r="L322">
        <v>0</v>
      </c>
      <c r="M322">
        <v>0</v>
      </c>
      <c r="N322">
        <v>0</v>
      </c>
      <c r="O322">
        <v>0</v>
      </c>
      <c r="P322">
        <v>0</v>
      </c>
      <c r="Q322">
        <v>0</v>
      </c>
      <c r="R322">
        <v>0</v>
      </c>
      <c r="S322">
        <v>0</v>
      </c>
      <c r="T322">
        <v>0</v>
      </c>
      <c r="U322">
        <v>0</v>
      </c>
      <c r="V322">
        <v>0</v>
      </c>
      <c r="X322">
        <v>0</v>
      </c>
      <c r="Y322">
        <v>0</v>
      </c>
      <c r="Z322">
        <v>0</v>
      </c>
      <c r="AA322">
        <v>0</v>
      </c>
      <c r="AB322">
        <v>0</v>
      </c>
      <c r="AC322">
        <v>0</v>
      </c>
      <c r="AD322">
        <v>0</v>
      </c>
      <c r="AE322">
        <v>0</v>
      </c>
      <c r="AF322">
        <v>0</v>
      </c>
      <c r="AG322">
        <v>0</v>
      </c>
      <c r="AH322">
        <v>0</v>
      </c>
      <c r="AJ322">
        <v>0</v>
      </c>
      <c r="AK322">
        <v>0</v>
      </c>
      <c r="AL322">
        <v>0</v>
      </c>
      <c r="AM322">
        <v>0</v>
      </c>
      <c r="AN322">
        <v>0</v>
      </c>
      <c r="AO322">
        <v>0</v>
      </c>
      <c r="AP322">
        <v>0</v>
      </c>
      <c r="AQ322">
        <v>0</v>
      </c>
      <c r="AR322">
        <v>0</v>
      </c>
      <c r="AS322">
        <v>0</v>
      </c>
      <c r="AT322">
        <v>0</v>
      </c>
    </row>
    <row r="323" spans="1:46" x14ac:dyDescent="0.35">
      <c r="K323" s="1"/>
      <c r="W323" s="1"/>
      <c r="AI323" s="1"/>
    </row>
  </sheetData>
  <autoFilter ref="A4:AT322" xr:uid="{AF3032F8-E597-42C7-875D-FAB5656D26C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5326A-4CBA-45EE-BA77-C182B0B5750C}">
  <sheetPr>
    <tabColor theme="9" tint="0.39997558519241921"/>
  </sheetPr>
  <dimension ref="A2:BQ335"/>
  <sheetViews>
    <sheetView topLeftCell="A47" workbookViewId="0">
      <selection activeCell="A68" sqref="A68:C68"/>
    </sheetView>
  </sheetViews>
  <sheetFormatPr defaultRowHeight="14.5" x14ac:dyDescent="0.35"/>
  <cols>
    <col min="1" max="1" width="34.08984375" bestFit="1" customWidth="1"/>
    <col min="4" max="4" width="15.90625" bestFit="1" customWidth="1"/>
    <col min="41" max="41" width="9.26953125" customWidth="1"/>
  </cols>
  <sheetData>
    <row r="2" spans="1:69" x14ac:dyDescent="0.35">
      <c r="E2" s="2" t="s">
        <v>447</v>
      </c>
      <c r="R2" s="68" t="s">
        <v>449</v>
      </c>
      <c r="AE2" s="68" t="s">
        <v>450</v>
      </c>
      <c r="AR2" s="68" t="s">
        <v>448</v>
      </c>
      <c r="BE2" s="68" t="s">
        <v>451</v>
      </c>
    </row>
    <row r="3" spans="1:69" ht="29" x14ac:dyDescent="0.35">
      <c r="E3" s="11" t="s">
        <v>300</v>
      </c>
      <c r="F3" s="4" t="s">
        <v>444</v>
      </c>
      <c r="G3" s="4" t="s">
        <v>296</v>
      </c>
      <c r="H3" s="4" t="s">
        <v>296</v>
      </c>
      <c r="I3" s="4" t="s">
        <v>301</v>
      </c>
      <c r="J3" s="62" t="s">
        <v>301</v>
      </c>
      <c r="K3" s="63" t="s">
        <v>445</v>
      </c>
      <c r="L3" s="63" t="s">
        <v>445</v>
      </c>
      <c r="M3" s="63" t="s">
        <v>446</v>
      </c>
      <c r="N3" s="64" t="s">
        <v>26</v>
      </c>
      <c r="O3" s="4" t="s">
        <v>26</v>
      </c>
      <c r="P3" s="4" t="s">
        <v>299</v>
      </c>
      <c r="Q3" s="62" t="s">
        <v>303</v>
      </c>
      <c r="R3" s="69" t="s">
        <v>300</v>
      </c>
      <c r="S3" s="7" t="s">
        <v>444</v>
      </c>
      <c r="T3" s="7" t="s">
        <v>296</v>
      </c>
      <c r="U3" s="7" t="s">
        <v>296</v>
      </c>
      <c r="V3" s="7" t="s">
        <v>301</v>
      </c>
      <c r="W3" s="70" t="s">
        <v>301</v>
      </c>
      <c r="X3" s="71" t="s">
        <v>445</v>
      </c>
      <c r="Y3" s="71" t="s">
        <v>445</v>
      </c>
      <c r="Z3" s="71" t="s">
        <v>446</v>
      </c>
      <c r="AA3" s="6" t="s">
        <v>26</v>
      </c>
      <c r="AB3" s="7" t="s">
        <v>26</v>
      </c>
      <c r="AC3" s="7" t="s">
        <v>299</v>
      </c>
      <c r="AD3" s="70" t="s">
        <v>303</v>
      </c>
      <c r="AE3" s="81" t="s">
        <v>300</v>
      </c>
      <c r="AF3" s="14" t="s">
        <v>444</v>
      </c>
      <c r="AG3" s="14" t="s">
        <v>296</v>
      </c>
      <c r="AH3" s="14" t="s">
        <v>296</v>
      </c>
      <c r="AI3" s="14" t="s">
        <v>301</v>
      </c>
      <c r="AJ3" s="82" t="s">
        <v>301</v>
      </c>
      <c r="AK3" s="83" t="s">
        <v>445</v>
      </c>
      <c r="AL3" s="83" t="s">
        <v>445</v>
      </c>
      <c r="AM3" s="83" t="s">
        <v>446</v>
      </c>
      <c r="AN3" s="13" t="s">
        <v>26</v>
      </c>
      <c r="AO3" s="14" t="s">
        <v>26</v>
      </c>
      <c r="AP3" s="14" t="s">
        <v>299</v>
      </c>
      <c r="AQ3" s="82" t="s">
        <v>303</v>
      </c>
      <c r="AR3" s="11" t="s">
        <v>300</v>
      </c>
      <c r="AS3" s="4" t="s">
        <v>444</v>
      </c>
      <c r="AT3" s="4" t="s">
        <v>296</v>
      </c>
      <c r="AU3" s="4" t="s">
        <v>296</v>
      </c>
      <c r="AV3" s="4" t="s">
        <v>301</v>
      </c>
      <c r="AW3" s="62" t="s">
        <v>301</v>
      </c>
      <c r="AX3" s="76" t="s">
        <v>445</v>
      </c>
      <c r="AY3" s="76" t="s">
        <v>445</v>
      </c>
      <c r="AZ3" s="76" t="s">
        <v>446</v>
      </c>
      <c r="BA3" s="64" t="s">
        <v>26</v>
      </c>
      <c r="BB3" s="4" t="s">
        <v>26</v>
      </c>
      <c r="BC3" s="4" t="s">
        <v>299</v>
      </c>
      <c r="BD3" s="4" t="s">
        <v>303</v>
      </c>
      <c r="BE3" s="11" t="s">
        <v>300</v>
      </c>
      <c r="BF3" s="4" t="s">
        <v>444</v>
      </c>
      <c r="BG3" s="4" t="s">
        <v>296</v>
      </c>
      <c r="BH3" s="4" t="s">
        <v>296</v>
      </c>
      <c r="BI3" s="4" t="s">
        <v>301</v>
      </c>
      <c r="BJ3" s="62" t="s">
        <v>301</v>
      </c>
      <c r="BK3" s="76" t="s">
        <v>445</v>
      </c>
      <c r="BL3" s="76" t="s">
        <v>445</v>
      </c>
      <c r="BM3" s="76" t="s">
        <v>446</v>
      </c>
      <c r="BN3" s="64" t="s">
        <v>26</v>
      </c>
      <c r="BO3" s="4" t="s">
        <v>26</v>
      </c>
      <c r="BP3" s="4" t="s">
        <v>299</v>
      </c>
      <c r="BQ3" s="62" t="s">
        <v>303</v>
      </c>
    </row>
    <row r="4" spans="1:69" x14ac:dyDescent="0.35">
      <c r="A4" s="3" t="s">
        <v>297</v>
      </c>
      <c r="B4" s="3" t="s">
        <v>298</v>
      </c>
      <c r="C4" s="3" t="s">
        <v>7</v>
      </c>
      <c r="D4" s="3" t="s">
        <v>472</v>
      </c>
      <c r="E4" s="12" t="s">
        <v>313</v>
      </c>
      <c r="F4" s="5" t="s">
        <v>313</v>
      </c>
      <c r="G4" s="5" t="s">
        <v>313</v>
      </c>
      <c r="H4" s="5" t="s">
        <v>314</v>
      </c>
      <c r="I4" s="5" t="s">
        <v>313</v>
      </c>
      <c r="J4" s="65" t="s">
        <v>314</v>
      </c>
      <c r="K4" s="66" t="s">
        <v>313</v>
      </c>
      <c r="L4" s="66" t="s">
        <v>314</v>
      </c>
      <c r="M4" s="66" t="s">
        <v>313</v>
      </c>
      <c r="N4" s="67" t="s">
        <v>313</v>
      </c>
      <c r="O4" s="5" t="s">
        <v>314</v>
      </c>
      <c r="P4" s="5" t="s">
        <v>313</v>
      </c>
      <c r="Q4" s="65" t="s">
        <v>313</v>
      </c>
      <c r="R4" s="72" t="s">
        <v>313</v>
      </c>
      <c r="S4" s="9" t="s">
        <v>313</v>
      </c>
      <c r="T4" s="9" t="s">
        <v>313</v>
      </c>
      <c r="U4" s="9" t="s">
        <v>314</v>
      </c>
      <c r="V4" s="9" t="s">
        <v>313</v>
      </c>
      <c r="W4" s="73" t="s">
        <v>314</v>
      </c>
      <c r="X4" s="74" t="s">
        <v>313</v>
      </c>
      <c r="Y4" s="74" t="s">
        <v>314</v>
      </c>
      <c r="Z4" s="74" t="s">
        <v>313</v>
      </c>
      <c r="AA4" s="8" t="s">
        <v>313</v>
      </c>
      <c r="AB4" s="9" t="s">
        <v>314</v>
      </c>
      <c r="AC4" s="9" t="s">
        <v>313</v>
      </c>
      <c r="AD4" s="73" t="s">
        <v>313</v>
      </c>
      <c r="AE4" s="84" t="s">
        <v>313</v>
      </c>
      <c r="AF4" s="16" t="s">
        <v>313</v>
      </c>
      <c r="AG4" s="16" t="s">
        <v>313</v>
      </c>
      <c r="AH4" s="16" t="s">
        <v>314</v>
      </c>
      <c r="AI4" s="16" t="s">
        <v>313</v>
      </c>
      <c r="AJ4" s="85" t="s">
        <v>314</v>
      </c>
      <c r="AK4" s="86" t="s">
        <v>313</v>
      </c>
      <c r="AL4" s="86" t="s">
        <v>314</v>
      </c>
      <c r="AM4" s="86" t="s">
        <v>313</v>
      </c>
      <c r="AN4" s="15" t="s">
        <v>313</v>
      </c>
      <c r="AO4" s="16" t="s">
        <v>314</v>
      </c>
      <c r="AP4" s="16" t="s">
        <v>313</v>
      </c>
      <c r="AQ4" s="85" t="s">
        <v>313</v>
      </c>
      <c r="AR4" s="77" t="s">
        <v>313</v>
      </c>
      <c r="AS4" s="19" t="s">
        <v>313</v>
      </c>
      <c r="AT4" s="19" t="s">
        <v>313</v>
      </c>
      <c r="AU4" s="19" t="s">
        <v>314</v>
      </c>
      <c r="AV4" s="19" t="s">
        <v>313</v>
      </c>
      <c r="AW4" s="78" t="s">
        <v>314</v>
      </c>
      <c r="AX4" s="79" t="s">
        <v>313</v>
      </c>
      <c r="AY4" s="79" t="s">
        <v>314</v>
      </c>
      <c r="AZ4" s="79" t="s">
        <v>313</v>
      </c>
      <c r="BA4" s="18" t="s">
        <v>313</v>
      </c>
      <c r="BB4" s="19" t="s">
        <v>314</v>
      </c>
      <c r="BC4" s="19" t="s">
        <v>313</v>
      </c>
      <c r="BD4" s="19" t="s">
        <v>313</v>
      </c>
      <c r="BE4" s="77" t="s">
        <v>313</v>
      </c>
      <c r="BF4" s="19" t="s">
        <v>313</v>
      </c>
      <c r="BG4" s="19" t="s">
        <v>313</v>
      </c>
      <c r="BH4" s="19" t="s">
        <v>314</v>
      </c>
      <c r="BI4" s="19" t="s">
        <v>313</v>
      </c>
      <c r="BJ4" s="78" t="s">
        <v>314</v>
      </c>
      <c r="BK4" s="79" t="s">
        <v>313</v>
      </c>
      <c r="BL4" s="79" t="s">
        <v>314</v>
      </c>
      <c r="BM4" s="79" t="s">
        <v>313</v>
      </c>
      <c r="BN4" s="18" t="s">
        <v>313</v>
      </c>
      <c r="BO4" s="19" t="s">
        <v>314</v>
      </c>
      <c r="BP4" s="19" t="s">
        <v>313</v>
      </c>
      <c r="BQ4" s="78" t="s">
        <v>313</v>
      </c>
    </row>
    <row r="5" spans="1:69" x14ac:dyDescent="0.35">
      <c r="A5" s="61" t="s">
        <v>315</v>
      </c>
      <c r="B5" s="61" t="s">
        <v>150</v>
      </c>
      <c r="C5" s="61">
        <v>115</v>
      </c>
      <c r="D5" s="61" t="str" cm="1">
        <f t="array" ref="D5">INDEX(SubList_ResAreas!$D$5:$D$332,MATCH(1,(B5=SubList_ResAreas!$B$5:$B$332)*(C5=SubList_ResAreas!$C$5:$C$332),0))</f>
        <v>SPGE_Kern</v>
      </c>
      <c r="E5" s="20">
        <v>0</v>
      </c>
      <c r="F5">
        <v>0</v>
      </c>
      <c r="G5">
        <v>0</v>
      </c>
      <c r="H5">
        <v>0</v>
      </c>
      <c r="I5">
        <v>0</v>
      </c>
      <c r="J5">
        <v>0</v>
      </c>
      <c r="K5">
        <v>0</v>
      </c>
      <c r="L5">
        <v>0</v>
      </c>
      <c r="M5">
        <v>0</v>
      </c>
      <c r="N5">
        <v>0</v>
      </c>
      <c r="O5">
        <v>0</v>
      </c>
      <c r="P5">
        <v>0</v>
      </c>
      <c r="Q5">
        <v>0</v>
      </c>
      <c r="R5" s="75">
        <v>0</v>
      </c>
      <c r="S5" s="10">
        <v>0</v>
      </c>
      <c r="T5" s="10">
        <v>0</v>
      </c>
      <c r="U5" s="10">
        <v>0</v>
      </c>
      <c r="V5" s="10">
        <v>0</v>
      </c>
      <c r="W5" s="10">
        <v>0</v>
      </c>
      <c r="X5" s="10">
        <v>0</v>
      </c>
      <c r="Y5" s="10">
        <v>0</v>
      </c>
      <c r="Z5" s="10">
        <v>0</v>
      </c>
      <c r="AA5" s="10">
        <v>0</v>
      </c>
      <c r="AB5" s="10">
        <v>0</v>
      </c>
      <c r="AC5" s="10">
        <v>0</v>
      </c>
      <c r="AD5" s="10">
        <v>0</v>
      </c>
      <c r="AE5" s="87">
        <v>0</v>
      </c>
      <c r="AF5" s="17">
        <v>0</v>
      </c>
      <c r="AG5" s="17">
        <v>0</v>
      </c>
      <c r="AH5" s="17">
        <v>0</v>
      </c>
      <c r="AI5" s="17">
        <v>0</v>
      </c>
      <c r="AJ5" s="17">
        <v>0</v>
      </c>
      <c r="AK5" s="17">
        <v>0</v>
      </c>
      <c r="AL5" s="17">
        <v>0</v>
      </c>
      <c r="AM5" s="17">
        <v>0</v>
      </c>
      <c r="AN5" s="17">
        <v>0</v>
      </c>
      <c r="AO5" s="17">
        <v>0</v>
      </c>
      <c r="AP5" s="17">
        <v>0</v>
      </c>
      <c r="AQ5" s="17">
        <v>0</v>
      </c>
      <c r="AR5" s="20">
        <v>0</v>
      </c>
      <c r="AS5" s="20">
        <v>0</v>
      </c>
      <c r="AT5" s="20">
        <v>0</v>
      </c>
      <c r="AU5" s="20">
        <v>0</v>
      </c>
      <c r="AV5" s="20">
        <v>0</v>
      </c>
      <c r="AW5" s="20">
        <v>0</v>
      </c>
      <c r="AX5" s="20">
        <v>0</v>
      </c>
      <c r="AY5" s="20">
        <v>0</v>
      </c>
      <c r="AZ5" s="20">
        <v>0</v>
      </c>
      <c r="BA5" s="20">
        <v>0</v>
      </c>
      <c r="BB5" s="20">
        <v>0</v>
      </c>
      <c r="BC5" s="20">
        <v>0</v>
      </c>
      <c r="BD5" s="20">
        <v>0</v>
      </c>
      <c r="BE5" s="20">
        <v>0</v>
      </c>
      <c r="BF5" s="20">
        <v>0</v>
      </c>
      <c r="BG5" s="20">
        <v>0</v>
      </c>
      <c r="BH5" s="20">
        <v>0</v>
      </c>
      <c r="BI5" s="20">
        <v>0</v>
      </c>
      <c r="BJ5" s="20">
        <v>0</v>
      </c>
      <c r="BK5" s="20">
        <v>0</v>
      </c>
      <c r="BL5" s="20">
        <v>0</v>
      </c>
      <c r="BM5" s="20">
        <v>0</v>
      </c>
      <c r="BN5" s="20">
        <v>0</v>
      </c>
      <c r="BO5" s="20">
        <v>0</v>
      </c>
      <c r="BP5" s="20">
        <v>0</v>
      </c>
      <c r="BQ5" s="20">
        <v>0</v>
      </c>
    </row>
    <row r="6" spans="1:69" x14ac:dyDescent="0.35">
      <c r="A6" s="61" t="s">
        <v>318</v>
      </c>
      <c r="B6" s="61" t="s">
        <v>62</v>
      </c>
      <c r="C6" s="61">
        <v>230</v>
      </c>
      <c r="D6" s="61" t="str" cm="1">
        <f t="array" ref="D6">INDEX(SubList_ResAreas!$D$5:$D$332,MATCH(1,(B6=SubList_ResAreas!$B$5:$B$332)*(C6=SubList_ResAreas!$C$5:$C$332),0))</f>
        <v>Greater_LA</v>
      </c>
      <c r="E6" s="20">
        <v>0</v>
      </c>
      <c r="F6">
        <v>0</v>
      </c>
      <c r="G6">
        <v>0</v>
      </c>
      <c r="H6">
        <v>0</v>
      </c>
      <c r="I6">
        <v>0</v>
      </c>
      <c r="J6">
        <v>0</v>
      </c>
      <c r="K6">
        <v>0</v>
      </c>
      <c r="L6">
        <v>0</v>
      </c>
      <c r="M6">
        <v>0</v>
      </c>
      <c r="N6">
        <v>0</v>
      </c>
      <c r="O6">
        <v>0</v>
      </c>
      <c r="P6">
        <v>0</v>
      </c>
      <c r="Q6">
        <v>0</v>
      </c>
      <c r="R6" s="75">
        <v>0</v>
      </c>
      <c r="S6" s="10">
        <v>0</v>
      </c>
      <c r="T6" s="10">
        <v>0</v>
      </c>
      <c r="U6" s="10">
        <v>0</v>
      </c>
      <c r="V6" s="10">
        <v>0</v>
      </c>
      <c r="W6" s="10">
        <v>0</v>
      </c>
      <c r="X6" s="10">
        <v>0</v>
      </c>
      <c r="Y6" s="10">
        <v>0</v>
      </c>
      <c r="Z6" s="10">
        <v>0</v>
      </c>
      <c r="AA6" s="10">
        <v>0</v>
      </c>
      <c r="AB6" s="10">
        <v>0</v>
      </c>
      <c r="AC6" s="10">
        <v>82</v>
      </c>
      <c r="AD6" s="10">
        <v>0</v>
      </c>
      <c r="AE6" s="87">
        <v>0</v>
      </c>
      <c r="AF6" s="17">
        <v>0</v>
      </c>
      <c r="AG6" s="17">
        <v>0</v>
      </c>
      <c r="AH6" s="17">
        <v>0</v>
      </c>
      <c r="AI6" s="17">
        <v>0</v>
      </c>
      <c r="AJ6" s="17">
        <v>0</v>
      </c>
      <c r="AK6" s="17">
        <v>0</v>
      </c>
      <c r="AL6" s="17">
        <v>0</v>
      </c>
      <c r="AM6" s="17">
        <v>0</v>
      </c>
      <c r="AN6" s="17">
        <v>0</v>
      </c>
      <c r="AO6" s="17">
        <v>0</v>
      </c>
      <c r="AP6" s="17">
        <v>0</v>
      </c>
      <c r="AQ6" s="17">
        <v>0</v>
      </c>
      <c r="AR6" s="20">
        <v>0</v>
      </c>
      <c r="AS6" s="20">
        <v>0</v>
      </c>
      <c r="AT6" s="20">
        <v>0</v>
      </c>
      <c r="AU6" s="20">
        <v>0</v>
      </c>
      <c r="AV6" s="20">
        <v>0</v>
      </c>
      <c r="AW6" s="20">
        <v>0</v>
      </c>
      <c r="AX6" s="20">
        <v>0</v>
      </c>
      <c r="AY6" s="20">
        <v>0</v>
      </c>
      <c r="AZ6" s="20">
        <v>0</v>
      </c>
      <c r="BA6" s="20">
        <v>0</v>
      </c>
      <c r="BB6" s="20">
        <v>0</v>
      </c>
      <c r="BC6" s="20">
        <v>82</v>
      </c>
      <c r="BD6" s="20">
        <v>0</v>
      </c>
      <c r="BE6" s="20">
        <v>0</v>
      </c>
      <c r="BF6" s="20">
        <v>0</v>
      </c>
      <c r="BG6" s="20">
        <v>0</v>
      </c>
      <c r="BH6" s="20">
        <v>0</v>
      </c>
      <c r="BI6" s="20">
        <v>0</v>
      </c>
      <c r="BJ6" s="20">
        <v>0</v>
      </c>
      <c r="BK6" s="20">
        <v>0</v>
      </c>
      <c r="BL6" s="20">
        <v>0</v>
      </c>
      <c r="BM6" s="20">
        <v>0</v>
      </c>
      <c r="BN6" s="20">
        <v>0</v>
      </c>
      <c r="BO6" s="20">
        <v>0</v>
      </c>
      <c r="BP6" s="20">
        <v>82</v>
      </c>
      <c r="BQ6" s="20">
        <v>0</v>
      </c>
    </row>
    <row r="7" spans="1:69" x14ac:dyDescent="0.35">
      <c r="A7" s="61" t="s">
        <v>321</v>
      </c>
      <c r="B7" s="61" t="s">
        <v>169</v>
      </c>
      <c r="C7" s="61">
        <v>115</v>
      </c>
      <c r="D7" s="61" t="str" cm="1">
        <f t="array" ref="D7">INDEX(SubList_ResAreas!$D$5:$D$332,MATCH(1,(B7=SubList_ResAreas!$B$5:$B$332)*(C7=SubList_ResAreas!$C$5:$C$332),0))</f>
        <v>SPGE_Kern</v>
      </c>
      <c r="E7" s="20">
        <v>0</v>
      </c>
      <c r="F7">
        <v>0</v>
      </c>
      <c r="G7">
        <v>0</v>
      </c>
      <c r="H7">
        <v>0</v>
      </c>
      <c r="I7">
        <v>0</v>
      </c>
      <c r="J7">
        <v>0</v>
      </c>
      <c r="K7">
        <v>0</v>
      </c>
      <c r="L7">
        <v>0</v>
      </c>
      <c r="M7">
        <v>0</v>
      </c>
      <c r="N7">
        <v>0</v>
      </c>
      <c r="O7">
        <v>0</v>
      </c>
      <c r="P7">
        <v>0</v>
      </c>
      <c r="Q7">
        <v>0</v>
      </c>
      <c r="R7" s="75">
        <v>0</v>
      </c>
      <c r="S7" s="10">
        <v>0</v>
      </c>
      <c r="T7" s="10">
        <v>0</v>
      </c>
      <c r="U7" s="10">
        <v>0</v>
      </c>
      <c r="V7" s="10">
        <v>0</v>
      </c>
      <c r="W7" s="10">
        <v>0</v>
      </c>
      <c r="X7" s="10">
        <v>0</v>
      </c>
      <c r="Y7" s="10">
        <v>0</v>
      </c>
      <c r="Z7" s="10">
        <v>3</v>
      </c>
      <c r="AA7" s="10">
        <v>0</v>
      </c>
      <c r="AB7" s="10">
        <v>0</v>
      </c>
      <c r="AC7" s="10">
        <v>10</v>
      </c>
      <c r="AD7" s="10">
        <v>0</v>
      </c>
      <c r="AE7" s="87">
        <v>0</v>
      </c>
      <c r="AF7" s="17">
        <v>0</v>
      </c>
      <c r="AG7" s="17">
        <v>0</v>
      </c>
      <c r="AH7" s="17">
        <v>0</v>
      </c>
      <c r="AI7" s="17">
        <v>0</v>
      </c>
      <c r="AJ7" s="17">
        <v>0</v>
      </c>
      <c r="AK7" s="17">
        <v>0</v>
      </c>
      <c r="AL7" s="17">
        <v>0</v>
      </c>
      <c r="AM7" s="17">
        <v>0</v>
      </c>
      <c r="AN7" s="17">
        <v>20</v>
      </c>
      <c r="AO7" s="17">
        <v>125</v>
      </c>
      <c r="AP7" s="17">
        <v>60</v>
      </c>
      <c r="AQ7" s="17">
        <v>0</v>
      </c>
      <c r="AR7" s="20">
        <v>0</v>
      </c>
      <c r="AS7" s="20">
        <v>0</v>
      </c>
      <c r="AT7" s="20">
        <v>0</v>
      </c>
      <c r="AU7" s="20">
        <v>0</v>
      </c>
      <c r="AV7" s="20">
        <v>0</v>
      </c>
      <c r="AW7" s="20">
        <v>0</v>
      </c>
      <c r="AX7" s="20">
        <v>0</v>
      </c>
      <c r="AY7" s="20">
        <v>0</v>
      </c>
      <c r="AZ7" s="20">
        <v>3</v>
      </c>
      <c r="BA7" s="20">
        <v>20</v>
      </c>
      <c r="BB7" s="20">
        <v>125</v>
      </c>
      <c r="BC7" s="20">
        <v>70</v>
      </c>
      <c r="BD7" s="20">
        <v>0</v>
      </c>
      <c r="BE7" s="20">
        <v>0</v>
      </c>
      <c r="BF7" s="20">
        <v>0</v>
      </c>
      <c r="BG7" s="20">
        <v>0</v>
      </c>
      <c r="BH7" s="20">
        <v>0</v>
      </c>
      <c r="BI7" s="20">
        <v>0</v>
      </c>
      <c r="BJ7" s="20">
        <v>0</v>
      </c>
      <c r="BK7" s="20">
        <v>0</v>
      </c>
      <c r="BL7" s="20">
        <v>0</v>
      </c>
      <c r="BM7" s="20">
        <v>3</v>
      </c>
      <c r="BN7" s="20">
        <v>20</v>
      </c>
      <c r="BO7" s="20">
        <v>125</v>
      </c>
      <c r="BP7" s="20">
        <v>70</v>
      </c>
      <c r="BQ7" s="20">
        <v>0</v>
      </c>
    </row>
    <row r="8" spans="1:69" x14ac:dyDescent="0.35">
      <c r="A8" s="61" t="s">
        <v>322</v>
      </c>
      <c r="B8" s="61" t="s">
        <v>112</v>
      </c>
      <c r="C8" s="61">
        <v>500</v>
      </c>
      <c r="D8" s="61" t="str" cm="1">
        <f t="array" ref="D8">INDEX(SubList_ResAreas!$D$5:$D$332,MATCH(1,(B8=SubList_ResAreas!$B$5:$B$332)*(C8=SubList_ResAreas!$C$5:$C$332),0))</f>
        <v>Greater_Tehachapi</v>
      </c>
      <c r="E8" s="20">
        <v>0</v>
      </c>
      <c r="F8">
        <v>0</v>
      </c>
      <c r="G8">
        <v>0</v>
      </c>
      <c r="H8">
        <v>0</v>
      </c>
      <c r="I8">
        <v>0</v>
      </c>
      <c r="J8">
        <v>0</v>
      </c>
      <c r="K8">
        <v>0</v>
      </c>
      <c r="L8">
        <v>0</v>
      </c>
      <c r="M8">
        <v>0</v>
      </c>
      <c r="N8">
        <v>0</v>
      </c>
      <c r="O8">
        <v>0</v>
      </c>
      <c r="P8">
        <v>0</v>
      </c>
      <c r="Q8">
        <v>0</v>
      </c>
      <c r="R8" s="75">
        <v>0</v>
      </c>
      <c r="S8" s="10">
        <v>0</v>
      </c>
      <c r="T8" s="10">
        <v>0</v>
      </c>
      <c r="U8" s="10">
        <v>0</v>
      </c>
      <c r="V8" s="10">
        <v>0</v>
      </c>
      <c r="W8" s="10">
        <v>0</v>
      </c>
      <c r="X8" s="10">
        <v>0</v>
      </c>
      <c r="Y8" s="10">
        <v>0</v>
      </c>
      <c r="Z8" s="10">
        <v>0</v>
      </c>
      <c r="AA8" s="10">
        <v>0</v>
      </c>
      <c r="AB8" s="10">
        <v>0</v>
      </c>
      <c r="AC8" s="10">
        <v>0</v>
      </c>
      <c r="AD8" s="10">
        <v>0</v>
      </c>
      <c r="AE8" s="87">
        <v>0</v>
      </c>
      <c r="AF8" s="17">
        <v>0</v>
      </c>
      <c r="AG8" s="17">
        <v>0</v>
      </c>
      <c r="AH8" s="17">
        <v>0</v>
      </c>
      <c r="AI8" s="17">
        <v>0</v>
      </c>
      <c r="AJ8" s="17">
        <v>0</v>
      </c>
      <c r="AK8" s="17">
        <v>0</v>
      </c>
      <c r="AL8" s="17">
        <v>0</v>
      </c>
      <c r="AM8" s="17">
        <v>0</v>
      </c>
      <c r="AN8" s="17">
        <v>0</v>
      </c>
      <c r="AO8" s="17">
        <v>0</v>
      </c>
      <c r="AP8" s="17">
        <v>0</v>
      </c>
      <c r="AQ8" s="17">
        <v>0</v>
      </c>
      <c r="AR8" s="20">
        <v>0</v>
      </c>
      <c r="AS8" s="20">
        <v>0</v>
      </c>
      <c r="AT8" s="20">
        <v>0</v>
      </c>
      <c r="AU8" s="20">
        <v>0</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20">
        <v>0</v>
      </c>
      <c r="BO8" s="20">
        <v>0</v>
      </c>
      <c r="BP8" s="20">
        <v>0</v>
      </c>
      <c r="BQ8" s="20">
        <v>0</v>
      </c>
    </row>
    <row r="9" spans="1:69" x14ac:dyDescent="0.35">
      <c r="A9" s="61" t="s">
        <v>322</v>
      </c>
      <c r="B9" s="61" t="s">
        <v>112</v>
      </c>
      <c r="C9" s="61">
        <v>230</v>
      </c>
      <c r="D9" s="61" t="str" cm="1">
        <f t="array" ref="D9">INDEX(SubList_ResAreas!$D$5:$D$332,MATCH(1,(B9=SubList_ResAreas!$B$5:$B$332)*(C9=SubList_ResAreas!$C$5:$C$332),0))</f>
        <v>Greater_Tehachapi</v>
      </c>
      <c r="E9" s="20">
        <v>0</v>
      </c>
      <c r="F9">
        <v>0</v>
      </c>
      <c r="G9">
        <v>0</v>
      </c>
      <c r="H9">
        <v>0</v>
      </c>
      <c r="I9">
        <v>0</v>
      </c>
      <c r="J9">
        <v>0</v>
      </c>
      <c r="K9">
        <v>0</v>
      </c>
      <c r="L9">
        <v>0</v>
      </c>
      <c r="M9">
        <v>0</v>
      </c>
      <c r="N9">
        <v>0</v>
      </c>
      <c r="O9">
        <v>0</v>
      </c>
      <c r="P9">
        <v>227</v>
      </c>
      <c r="Q9">
        <v>0</v>
      </c>
      <c r="R9" s="75">
        <v>0</v>
      </c>
      <c r="S9" s="10">
        <v>0</v>
      </c>
      <c r="T9" s="10">
        <v>3</v>
      </c>
      <c r="U9" s="10">
        <v>0</v>
      </c>
      <c r="V9" s="10">
        <v>0</v>
      </c>
      <c r="W9" s="10">
        <v>0</v>
      </c>
      <c r="X9" s="10">
        <v>0</v>
      </c>
      <c r="Y9" s="10">
        <v>0</v>
      </c>
      <c r="Z9" s="10">
        <v>3</v>
      </c>
      <c r="AA9" s="10">
        <v>200</v>
      </c>
      <c r="AB9" s="10">
        <v>0</v>
      </c>
      <c r="AC9" s="10">
        <v>188</v>
      </c>
      <c r="AD9" s="10">
        <v>0</v>
      </c>
      <c r="AE9" s="87">
        <v>0</v>
      </c>
      <c r="AF9" s="17">
        <v>0</v>
      </c>
      <c r="AG9" s="17">
        <v>0</v>
      </c>
      <c r="AH9" s="17">
        <v>0</v>
      </c>
      <c r="AI9" s="17">
        <v>0</v>
      </c>
      <c r="AJ9" s="17">
        <v>0</v>
      </c>
      <c r="AK9" s="17">
        <v>0</v>
      </c>
      <c r="AL9" s="17">
        <v>0</v>
      </c>
      <c r="AM9" s="17">
        <v>0</v>
      </c>
      <c r="AN9" s="17">
        <v>570</v>
      </c>
      <c r="AO9" s="17">
        <v>402</v>
      </c>
      <c r="AP9" s="17">
        <v>8.7999999999999652</v>
      </c>
      <c r="AQ9" s="17">
        <v>0</v>
      </c>
      <c r="AR9" s="20">
        <v>0</v>
      </c>
      <c r="AS9" s="20">
        <v>0</v>
      </c>
      <c r="AT9" s="20">
        <v>3</v>
      </c>
      <c r="AU9" s="20">
        <v>0</v>
      </c>
      <c r="AV9" s="20">
        <v>0</v>
      </c>
      <c r="AW9" s="20">
        <v>0</v>
      </c>
      <c r="AX9" s="20">
        <v>0</v>
      </c>
      <c r="AY9" s="20">
        <v>0</v>
      </c>
      <c r="AZ9" s="20">
        <v>3</v>
      </c>
      <c r="BA9" s="20">
        <v>770</v>
      </c>
      <c r="BB9" s="20">
        <v>402</v>
      </c>
      <c r="BC9" s="20">
        <v>196.79999999999995</v>
      </c>
      <c r="BD9" s="20">
        <v>0</v>
      </c>
      <c r="BE9" s="20">
        <v>0</v>
      </c>
      <c r="BF9" s="20">
        <v>0</v>
      </c>
      <c r="BG9" s="20">
        <v>3</v>
      </c>
      <c r="BH9" s="20">
        <v>0</v>
      </c>
      <c r="BI9" s="20">
        <v>0</v>
      </c>
      <c r="BJ9" s="20">
        <v>0</v>
      </c>
      <c r="BK9" s="20">
        <v>0</v>
      </c>
      <c r="BL9" s="20">
        <v>0</v>
      </c>
      <c r="BM9" s="20">
        <v>3</v>
      </c>
      <c r="BN9" s="20">
        <v>770</v>
      </c>
      <c r="BO9" s="20">
        <v>402</v>
      </c>
      <c r="BP9" s="20">
        <v>423.79999999999995</v>
      </c>
      <c r="BQ9" s="20">
        <v>0</v>
      </c>
    </row>
    <row r="10" spans="1:69" x14ac:dyDescent="0.35">
      <c r="A10" s="61" t="s">
        <v>315</v>
      </c>
      <c r="B10" s="61" t="s">
        <v>165</v>
      </c>
      <c r="C10" s="61">
        <v>230</v>
      </c>
      <c r="D10" s="61" t="str" cm="1">
        <f t="array" ref="D10">INDEX(SubList_ResAreas!$D$5:$D$332,MATCH(1,(B10=SubList_ResAreas!$B$5:$B$332)*(C10=SubList_ResAreas!$C$5:$C$332),0))</f>
        <v>SPGE_Kern</v>
      </c>
      <c r="E10" s="20">
        <v>0</v>
      </c>
      <c r="F10">
        <v>0</v>
      </c>
      <c r="G10">
        <v>0</v>
      </c>
      <c r="H10">
        <v>0</v>
      </c>
      <c r="I10">
        <v>0</v>
      </c>
      <c r="J10">
        <v>0</v>
      </c>
      <c r="K10">
        <v>0</v>
      </c>
      <c r="L10">
        <v>0</v>
      </c>
      <c r="M10">
        <v>0</v>
      </c>
      <c r="N10">
        <v>0</v>
      </c>
      <c r="O10">
        <v>0</v>
      </c>
      <c r="P10">
        <v>0</v>
      </c>
      <c r="Q10">
        <v>0</v>
      </c>
      <c r="R10" s="75">
        <v>0</v>
      </c>
      <c r="S10" s="10">
        <v>0</v>
      </c>
      <c r="T10" s="10">
        <v>0</v>
      </c>
      <c r="U10" s="10">
        <v>0</v>
      </c>
      <c r="V10" s="10">
        <v>0</v>
      </c>
      <c r="W10" s="10">
        <v>0</v>
      </c>
      <c r="X10" s="10">
        <v>0</v>
      </c>
      <c r="Y10" s="10">
        <v>0</v>
      </c>
      <c r="Z10" s="10">
        <v>4.79</v>
      </c>
      <c r="AA10" s="10">
        <v>96.5</v>
      </c>
      <c r="AB10" s="10">
        <v>28.4</v>
      </c>
      <c r="AC10" s="10">
        <v>80.2</v>
      </c>
      <c r="AD10" s="10">
        <v>0</v>
      </c>
      <c r="AE10" s="87">
        <v>0</v>
      </c>
      <c r="AF10" s="17">
        <v>0</v>
      </c>
      <c r="AG10" s="17">
        <v>0</v>
      </c>
      <c r="AH10" s="17">
        <v>0</v>
      </c>
      <c r="AI10" s="17">
        <v>0</v>
      </c>
      <c r="AJ10" s="17">
        <v>0</v>
      </c>
      <c r="AK10" s="17">
        <v>0</v>
      </c>
      <c r="AL10" s="17">
        <v>0</v>
      </c>
      <c r="AM10" s="17">
        <v>0.51</v>
      </c>
      <c r="AN10" s="17">
        <v>33.5</v>
      </c>
      <c r="AO10" s="17">
        <v>492.6</v>
      </c>
      <c r="AP10" s="17">
        <v>138.44</v>
      </c>
      <c r="AQ10" s="17">
        <v>0</v>
      </c>
      <c r="AR10" s="20">
        <v>0</v>
      </c>
      <c r="AS10" s="20">
        <v>0</v>
      </c>
      <c r="AT10" s="20">
        <v>0</v>
      </c>
      <c r="AU10" s="20">
        <v>0</v>
      </c>
      <c r="AV10" s="20">
        <v>0</v>
      </c>
      <c r="AW10" s="20">
        <v>0</v>
      </c>
      <c r="AX10" s="20">
        <v>0</v>
      </c>
      <c r="AY10" s="20">
        <v>0</v>
      </c>
      <c r="AZ10" s="20">
        <v>5.3</v>
      </c>
      <c r="BA10" s="20">
        <v>130</v>
      </c>
      <c r="BB10" s="20">
        <v>521</v>
      </c>
      <c r="BC10" s="20">
        <v>218.64</v>
      </c>
      <c r="BD10" s="20">
        <v>0</v>
      </c>
      <c r="BE10" s="20">
        <v>0</v>
      </c>
      <c r="BF10" s="20">
        <v>0</v>
      </c>
      <c r="BG10" s="20">
        <v>0</v>
      </c>
      <c r="BH10" s="20">
        <v>0</v>
      </c>
      <c r="BI10" s="20">
        <v>0</v>
      </c>
      <c r="BJ10" s="20">
        <v>0</v>
      </c>
      <c r="BK10" s="20">
        <v>0</v>
      </c>
      <c r="BL10" s="20">
        <v>0</v>
      </c>
      <c r="BM10" s="20">
        <v>5.3</v>
      </c>
      <c r="BN10" s="20">
        <v>130</v>
      </c>
      <c r="BO10" s="20">
        <v>521</v>
      </c>
      <c r="BP10" s="20">
        <v>218.64</v>
      </c>
      <c r="BQ10" s="20">
        <v>0</v>
      </c>
    </row>
    <row r="11" spans="1:69" x14ac:dyDescent="0.35">
      <c r="A11" s="61" t="s">
        <v>318</v>
      </c>
      <c r="B11" s="61" t="s">
        <v>67</v>
      </c>
      <c r="C11" s="61">
        <v>230</v>
      </c>
      <c r="D11" s="61" t="str" cm="1">
        <f t="array" ref="D11">INDEX(SubList_ResAreas!$D$5:$D$332,MATCH(1,(B11=SubList_ResAreas!$B$5:$B$332)*(C11=SubList_ResAreas!$C$5:$C$332),0))</f>
        <v>Greater_LA</v>
      </c>
      <c r="E11" s="20">
        <v>0</v>
      </c>
      <c r="F11">
        <v>0</v>
      </c>
      <c r="G11">
        <v>0</v>
      </c>
      <c r="H11">
        <v>0</v>
      </c>
      <c r="I11">
        <v>0</v>
      </c>
      <c r="J11">
        <v>0</v>
      </c>
      <c r="K11">
        <v>0</v>
      </c>
      <c r="L11">
        <v>0</v>
      </c>
      <c r="M11">
        <v>0</v>
      </c>
      <c r="N11">
        <v>0</v>
      </c>
      <c r="O11">
        <v>0</v>
      </c>
      <c r="P11">
        <v>0</v>
      </c>
      <c r="Q11">
        <v>0</v>
      </c>
      <c r="R11" s="75">
        <v>0</v>
      </c>
      <c r="S11" s="10">
        <v>0</v>
      </c>
      <c r="T11" s="10">
        <v>0</v>
      </c>
      <c r="U11" s="10">
        <v>0</v>
      </c>
      <c r="V11" s="10">
        <v>0</v>
      </c>
      <c r="W11" s="10">
        <v>0</v>
      </c>
      <c r="X11" s="10">
        <v>0</v>
      </c>
      <c r="Y11" s="10">
        <v>0</v>
      </c>
      <c r="Z11" s="10">
        <v>0</v>
      </c>
      <c r="AA11" s="10">
        <v>0</v>
      </c>
      <c r="AB11" s="10">
        <v>0</v>
      </c>
      <c r="AC11" s="10">
        <v>0</v>
      </c>
      <c r="AD11" s="10">
        <v>0</v>
      </c>
      <c r="AE11" s="87">
        <v>0</v>
      </c>
      <c r="AF11" s="17">
        <v>0</v>
      </c>
      <c r="AG11" s="17">
        <v>0</v>
      </c>
      <c r="AH11" s="17">
        <v>0</v>
      </c>
      <c r="AI11" s="17">
        <v>0</v>
      </c>
      <c r="AJ11" s="17">
        <v>0</v>
      </c>
      <c r="AK11" s="17">
        <v>0</v>
      </c>
      <c r="AL11" s="17">
        <v>0</v>
      </c>
      <c r="AM11" s="17">
        <v>0</v>
      </c>
      <c r="AN11" s="17">
        <v>0</v>
      </c>
      <c r="AO11" s="17">
        <v>0</v>
      </c>
      <c r="AP11" s="17">
        <v>0</v>
      </c>
      <c r="AQ11" s="17">
        <v>0</v>
      </c>
      <c r="AR11" s="20">
        <v>0</v>
      </c>
      <c r="AS11" s="20">
        <v>0</v>
      </c>
      <c r="AT11" s="20">
        <v>0</v>
      </c>
      <c r="AU11" s="20">
        <v>0</v>
      </c>
      <c r="AV11" s="20">
        <v>0</v>
      </c>
      <c r="AW11" s="20">
        <v>0</v>
      </c>
      <c r="AX11" s="20">
        <v>0</v>
      </c>
      <c r="AY11" s="20">
        <v>0</v>
      </c>
      <c r="AZ11" s="20">
        <v>0</v>
      </c>
      <c r="BA11" s="20">
        <v>0</v>
      </c>
      <c r="BB11" s="20">
        <v>0</v>
      </c>
      <c r="BC11" s="20">
        <v>0</v>
      </c>
      <c r="BD11" s="20">
        <v>0</v>
      </c>
      <c r="BE11" s="20">
        <v>0</v>
      </c>
      <c r="BF11" s="20">
        <v>0</v>
      </c>
      <c r="BG11" s="20">
        <v>0</v>
      </c>
      <c r="BH11" s="20">
        <v>0</v>
      </c>
      <c r="BI11" s="20">
        <v>0</v>
      </c>
      <c r="BJ11" s="20">
        <v>0</v>
      </c>
      <c r="BK11" s="20">
        <v>0</v>
      </c>
      <c r="BL11" s="20">
        <v>0</v>
      </c>
      <c r="BM11" s="20">
        <v>0</v>
      </c>
      <c r="BN11" s="20">
        <v>0</v>
      </c>
      <c r="BO11" s="20">
        <v>0</v>
      </c>
      <c r="BP11" s="20">
        <v>0</v>
      </c>
      <c r="BQ11" s="20">
        <v>0</v>
      </c>
    </row>
    <row r="12" spans="1:69" x14ac:dyDescent="0.35">
      <c r="A12" s="61" t="s">
        <v>315</v>
      </c>
      <c r="B12" s="61" t="s">
        <v>170</v>
      </c>
      <c r="C12" s="61">
        <v>115</v>
      </c>
      <c r="D12" s="61" t="str" cm="1">
        <f t="array" ref="D12">INDEX(SubList_ResAreas!$D$5:$D$332,MATCH(1,(B12=SubList_ResAreas!$B$5:$B$332)*(C12=SubList_ResAreas!$C$5:$C$332),0))</f>
        <v>SPGE_Kern</v>
      </c>
      <c r="E12" s="20">
        <v>0</v>
      </c>
      <c r="F12">
        <v>0</v>
      </c>
      <c r="G12">
        <v>0</v>
      </c>
      <c r="H12">
        <v>0</v>
      </c>
      <c r="I12">
        <v>0</v>
      </c>
      <c r="J12">
        <v>0</v>
      </c>
      <c r="K12">
        <v>0</v>
      </c>
      <c r="L12">
        <v>0</v>
      </c>
      <c r="M12">
        <v>0</v>
      </c>
      <c r="N12">
        <v>0</v>
      </c>
      <c r="O12">
        <v>0</v>
      </c>
      <c r="P12">
        <v>0</v>
      </c>
      <c r="Q12">
        <v>0</v>
      </c>
      <c r="R12" s="75">
        <v>0</v>
      </c>
      <c r="S12" s="10">
        <v>0</v>
      </c>
      <c r="T12" s="10">
        <v>0</v>
      </c>
      <c r="U12" s="10">
        <v>0</v>
      </c>
      <c r="V12" s="10">
        <v>0</v>
      </c>
      <c r="W12" s="10">
        <v>0</v>
      </c>
      <c r="X12" s="10">
        <v>0</v>
      </c>
      <c r="Y12" s="10">
        <v>0</v>
      </c>
      <c r="Z12" s="10">
        <v>0</v>
      </c>
      <c r="AA12" s="10">
        <v>0</v>
      </c>
      <c r="AB12" s="10">
        <v>0</v>
      </c>
      <c r="AC12" s="10">
        <v>9.8800000000000008</v>
      </c>
      <c r="AD12" s="10">
        <v>0</v>
      </c>
      <c r="AE12" s="87">
        <v>0</v>
      </c>
      <c r="AF12" s="17">
        <v>0</v>
      </c>
      <c r="AG12" s="17">
        <v>0</v>
      </c>
      <c r="AH12" s="17">
        <v>0</v>
      </c>
      <c r="AI12" s="17">
        <v>0</v>
      </c>
      <c r="AJ12" s="17">
        <v>0</v>
      </c>
      <c r="AK12" s="17">
        <v>0</v>
      </c>
      <c r="AL12" s="17">
        <v>0</v>
      </c>
      <c r="AM12" s="17">
        <v>0</v>
      </c>
      <c r="AN12" s="17">
        <v>0</v>
      </c>
      <c r="AO12" s="17">
        <v>0</v>
      </c>
      <c r="AP12" s="17">
        <v>0</v>
      </c>
      <c r="AQ12" s="17">
        <v>0</v>
      </c>
      <c r="AR12" s="20">
        <v>0</v>
      </c>
      <c r="AS12" s="20">
        <v>0</v>
      </c>
      <c r="AT12" s="20">
        <v>0</v>
      </c>
      <c r="AU12" s="20">
        <v>0</v>
      </c>
      <c r="AV12" s="20">
        <v>0</v>
      </c>
      <c r="AW12" s="20">
        <v>0</v>
      </c>
      <c r="AX12" s="20">
        <v>0</v>
      </c>
      <c r="AY12" s="20">
        <v>0</v>
      </c>
      <c r="AZ12" s="20">
        <v>0</v>
      </c>
      <c r="BA12" s="20">
        <v>0</v>
      </c>
      <c r="BB12" s="20">
        <v>0</v>
      </c>
      <c r="BC12" s="20">
        <v>9.8800000000000008</v>
      </c>
      <c r="BD12" s="20">
        <v>0</v>
      </c>
      <c r="BE12" s="20">
        <v>0</v>
      </c>
      <c r="BF12" s="20">
        <v>0</v>
      </c>
      <c r="BG12" s="20">
        <v>0</v>
      </c>
      <c r="BH12" s="20">
        <v>0</v>
      </c>
      <c r="BI12" s="20">
        <v>0</v>
      </c>
      <c r="BJ12" s="20">
        <v>0</v>
      </c>
      <c r="BK12" s="20">
        <v>0</v>
      </c>
      <c r="BL12" s="20">
        <v>0</v>
      </c>
      <c r="BM12" s="20">
        <v>0</v>
      </c>
      <c r="BN12" s="20">
        <v>0</v>
      </c>
      <c r="BO12" s="20">
        <v>0</v>
      </c>
      <c r="BP12" s="20">
        <v>9.8800000000000008</v>
      </c>
      <c r="BQ12" s="20">
        <v>0</v>
      </c>
    </row>
    <row r="13" spans="1:69" x14ac:dyDescent="0.35">
      <c r="A13" s="61" t="s">
        <v>322</v>
      </c>
      <c r="B13" s="61" t="s">
        <v>114</v>
      </c>
      <c r="C13" s="61">
        <v>230</v>
      </c>
      <c r="D13" s="61" t="str" cm="1">
        <f t="array" ref="D13">INDEX(SubList_ResAreas!$D$5:$D$332,MATCH(1,(B13=SubList_ResAreas!$B$5:$B$332)*(C13=SubList_ResAreas!$C$5:$C$332),0))</f>
        <v>Greater_Tehachapi</v>
      </c>
      <c r="E13" s="20">
        <v>0</v>
      </c>
      <c r="F13">
        <v>0</v>
      </c>
      <c r="G13">
        <v>0</v>
      </c>
      <c r="H13">
        <v>0</v>
      </c>
      <c r="I13">
        <v>0</v>
      </c>
      <c r="J13">
        <v>0</v>
      </c>
      <c r="K13">
        <v>0</v>
      </c>
      <c r="L13">
        <v>0</v>
      </c>
      <c r="M13">
        <v>0</v>
      </c>
      <c r="N13">
        <v>0</v>
      </c>
      <c r="O13">
        <v>0</v>
      </c>
      <c r="P13">
        <v>0</v>
      </c>
      <c r="Q13">
        <v>0</v>
      </c>
      <c r="R13" s="75">
        <v>0</v>
      </c>
      <c r="S13" s="10">
        <v>0</v>
      </c>
      <c r="T13" s="10">
        <v>0</v>
      </c>
      <c r="U13" s="10">
        <v>0</v>
      </c>
      <c r="V13" s="10">
        <v>0</v>
      </c>
      <c r="W13" s="10">
        <v>0</v>
      </c>
      <c r="X13" s="10">
        <v>0</v>
      </c>
      <c r="Y13" s="10">
        <v>0</v>
      </c>
      <c r="Z13" s="10">
        <v>0</v>
      </c>
      <c r="AA13" s="10">
        <v>0</v>
      </c>
      <c r="AB13" s="10">
        <v>0</v>
      </c>
      <c r="AC13" s="10">
        <v>0</v>
      </c>
      <c r="AD13" s="10">
        <v>0</v>
      </c>
      <c r="AE13" s="87">
        <v>0</v>
      </c>
      <c r="AF13" s="17">
        <v>0</v>
      </c>
      <c r="AG13" s="17">
        <v>0</v>
      </c>
      <c r="AH13" s="17">
        <v>0</v>
      </c>
      <c r="AI13" s="17">
        <v>0</v>
      </c>
      <c r="AJ13" s="17">
        <v>0</v>
      </c>
      <c r="AK13" s="17">
        <v>0</v>
      </c>
      <c r="AL13" s="17">
        <v>0</v>
      </c>
      <c r="AM13" s="17">
        <v>0</v>
      </c>
      <c r="AN13" s="17">
        <v>0</v>
      </c>
      <c r="AO13" s="17">
        <v>0</v>
      </c>
      <c r="AP13" s="17">
        <v>0</v>
      </c>
      <c r="AQ13" s="17">
        <v>0</v>
      </c>
      <c r="AR13" s="20">
        <v>0</v>
      </c>
      <c r="AS13" s="20">
        <v>0</v>
      </c>
      <c r="AT13" s="20">
        <v>0</v>
      </c>
      <c r="AU13" s="20">
        <v>0</v>
      </c>
      <c r="AV13" s="20">
        <v>0</v>
      </c>
      <c r="AW13" s="20">
        <v>0</v>
      </c>
      <c r="AX13" s="20">
        <v>0</v>
      </c>
      <c r="AY13" s="20">
        <v>0</v>
      </c>
      <c r="AZ13" s="20">
        <v>0</v>
      </c>
      <c r="BA13" s="20">
        <v>0</v>
      </c>
      <c r="BB13" s="20">
        <v>0</v>
      </c>
      <c r="BC13" s="20">
        <v>0</v>
      </c>
      <c r="BD13" s="20">
        <v>0</v>
      </c>
      <c r="BE13" s="20">
        <v>0</v>
      </c>
      <c r="BF13" s="20">
        <v>0</v>
      </c>
      <c r="BG13" s="20">
        <v>0</v>
      </c>
      <c r="BH13" s="20">
        <v>0</v>
      </c>
      <c r="BI13" s="20">
        <v>0</v>
      </c>
      <c r="BJ13" s="20">
        <v>0</v>
      </c>
      <c r="BK13" s="20">
        <v>0</v>
      </c>
      <c r="BL13" s="20">
        <v>0</v>
      </c>
      <c r="BM13" s="20">
        <v>0</v>
      </c>
      <c r="BN13" s="20">
        <v>0</v>
      </c>
      <c r="BO13" s="20">
        <v>0</v>
      </c>
      <c r="BP13" s="20">
        <v>0</v>
      </c>
      <c r="BQ13" s="20">
        <v>0</v>
      </c>
    </row>
    <row r="14" spans="1:69" x14ac:dyDescent="0.35">
      <c r="A14" s="61" t="s">
        <v>315</v>
      </c>
      <c r="B14" s="61" t="s">
        <v>145</v>
      </c>
      <c r="C14" s="61">
        <v>230</v>
      </c>
      <c r="D14" s="61" t="str" cm="1">
        <f t="array" ref="D14">INDEX(SubList_ResAreas!$D$5:$D$332,MATCH(1,(B14=SubList_ResAreas!$B$5:$B$332)*(C14=SubList_ResAreas!$C$5:$C$332),0))</f>
        <v>SPGE_Kern</v>
      </c>
      <c r="E14" s="20">
        <v>0</v>
      </c>
      <c r="F14">
        <v>0</v>
      </c>
      <c r="G14">
        <v>0</v>
      </c>
      <c r="H14">
        <v>0</v>
      </c>
      <c r="I14">
        <v>0</v>
      </c>
      <c r="J14">
        <v>0</v>
      </c>
      <c r="K14">
        <v>0</v>
      </c>
      <c r="L14">
        <v>0</v>
      </c>
      <c r="M14">
        <v>0</v>
      </c>
      <c r="N14">
        <v>0</v>
      </c>
      <c r="O14">
        <v>0</v>
      </c>
      <c r="P14">
        <v>0</v>
      </c>
      <c r="Q14">
        <v>0</v>
      </c>
      <c r="R14" s="75">
        <v>0</v>
      </c>
      <c r="S14" s="10">
        <v>0</v>
      </c>
      <c r="T14" s="10">
        <v>0</v>
      </c>
      <c r="U14" s="10">
        <v>0</v>
      </c>
      <c r="V14" s="10">
        <v>0</v>
      </c>
      <c r="W14" s="10">
        <v>0</v>
      </c>
      <c r="X14" s="10">
        <v>0</v>
      </c>
      <c r="Y14" s="10">
        <v>0</v>
      </c>
      <c r="Z14" s="10">
        <v>0</v>
      </c>
      <c r="AA14" s="10">
        <v>0</v>
      </c>
      <c r="AB14" s="10">
        <v>0</v>
      </c>
      <c r="AC14" s="10">
        <v>0</v>
      </c>
      <c r="AD14" s="10">
        <v>0</v>
      </c>
      <c r="AE14" s="87">
        <v>0</v>
      </c>
      <c r="AF14" s="17">
        <v>0</v>
      </c>
      <c r="AG14" s="17">
        <v>0</v>
      </c>
      <c r="AH14" s="17">
        <v>0</v>
      </c>
      <c r="AI14" s="17">
        <v>0</v>
      </c>
      <c r="AJ14" s="17">
        <v>0</v>
      </c>
      <c r="AK14" s="17">
        <v>0</v>
      </c>
      <c r="AL14" s="17">
        <v>0</v>
      </c>
      <c r="AM14" s="17">
        <v>0</v>
      </c>
      <c r="AN14" s="17">
        <v>0</v>
      </c>
      <c r="AO14" s="17">
        <v>0</v>
      </c>
      <c r="AP14" s="17">
        <v>0</v>
      </c>
      <c r="AQ14" s="17">
        <v>0</v>
      </c>
      <c r="AR14" s="20">
        <v>0</v>
      </c>
      <c r="AS14" s="20">
        <v>0</v>
      </c>
      <c r="AT14" s="20">
        <v>0</v>
      </c>
      <c r="AU14" s="20">
        <v>0</v>
      </c>
      <c r="AV14" s="20">
        <v>0</v>
      </c>
      <c r="AW14" s="20">
        <v>0</v>
      </c>
      <c r="AX14" s="20">
        <v>0</v>
      </c>
      <c r="AY14" s="20">
        <v>0</v>
      </c>
      <c r="AZ14" s="20">
        <v>0</v>
      </c>
      <c r="BA14" s="20">
        <v>0</v>
      </c>
      <c r="BB14" s="20">
        <v>0</v>
      </c>
      <c r="BC14" s="20">
        <v>0</v>
      </c>
      <c r="BD14" s="20">
        <v>0</v>
      </c>
      <c r="BE14" s="20">
        <v>0</v>
      </c>
      <c r="BF14" s="20">
        <v>0</v>
      </c>
      <c r="BG14" s="20">
        <v>0</v>
      </c>
      <c r="BH14" s="20">
        <v>0</v>
      </c>
      <c r="BI14" s="20">
        <v>0</v>
      </c>
      <c r="BJ14" s="20">
        <v>0</v>
      </c>
      <c r="BK14" s="20">
        <v>0</v>
      </c>
      <c r="BL14" s="20">
        <v>0</v>
      </c>
      <c r="BM14" s="20">
        <v>0</v>
      </c>
      <c r="BN14" s="20">
        <v>0</v>
      </c>
      <c r="BO14" s="20">
        <v>0</v>
      </c>
      <c r="BP14" s="20">
        <v>0</v>
      </c>
      <c r="BQ14" s="20">
        <v>0</v>
      </c>
    </row>
    <row r="15" spans="1:69" x14ac:dyDescent="0.35">
      <c r="A15" s="61" t="s">
        <v>318</v>
      </c>
      <c r="B15" s="61" t="s">
        <v>64</v>
      </c>
      <c r="C15" s="61">
        <v>230</v>
      </c>
      <c r="D15" s="61" t="str" cm="1">
        <f t="array" ref="D15">INDEX(SubList_ResAreas!$D$5:$D$332,MATCH(1,(B15=SubList_ResAreas!$B$5:$B$332)*(C15=SubList_ResAreas!$C$5:$C$332),0))</f>
        <v>Greater_LA</v>
      </c>
      <c r="E15" s="20">
        <v>0</v>
      </c>
      <c r="F15">
        <v>0</v>
      </c>
      <c r="G15">
        <v>0</v>
      </c>
      <c r="H15">
        <v>0</v>
      </c>
      <c r="I15">
        <v>0</v>
      </c>
      <c r="J15">
        <v>0</v>
      </c>
      <c r="K15">
        <v>0</v>
      </c>
      <c r="L15">
        <v>0</v>
      </c>
      <c r="M15">
        <v>0</v>
      </c>
      <c r="N15">
        <v>0</v>
      </c>
      <c r="O15">
        <v>0</v>
      </c>
      <c r="P15">
        <v>1.2999999999999972</v>
      </c>
      <c r="Q15">
        <v>0</v>
      </c>
      <c r="R15" s="75">
        <v>0</v>
      </c>
      <c r="S15" s="10">
        <v>0</v>
      </c>
      <c r="T15" s="10">
        <v>0</v>
      </c>
      <c r="U15" s="10">
        <v>0</v>
      </c>
      <c r="V15" s="10">
        <v>0</v>
      </c>
      <c r="W15" s="10">
        <v>0</v>
      </c>
      <c r="X15" s="10">
        <v>0</v>
      </c>
      <c r="Y15" s="10">
        <v>0</v>
      </c>
      <c r="Z15" s="10">
        <v>20</v>
      </c>
      <c r="AA15" s="10">
        <v>0</v>
      </c>
      <c r="AB15" s="10">
        <v>0</v>
      </c>
      <c r="AC15" s="10">
        <v>20</v>
      </c>
      <c r="AD15" s="10">
        <v>0</v>
      </c>
      <c r="AE15" s="87">
        <v>0</v>
      </c>
      <c r="AF15" s="17">
        <v>0</v>
      </c>
      <c r="AG15" s="17">
        <v>0</v>
      </c>
      <c r="AH15" s="17">
        <v>0</v>
      </c>
      <c r="AI15" s="17">
        <v>0</v>
      </c>
      <c r="AJ15" s="17">
        <v>0</v>
      </c>
      <c r="AK15" s="17">
        <v>0</v>
      </c>
      <c r="AL15" s="17">
        <v>0</v>
      </c>
      <c r="AM15" s="17">
        <v>0</v>
      </c>
      <c r="AN15" s="17">
        <v>0</v>
      </c>
      <c r="AO15" s="17">
        <v>0</v>
      </c>
      <c r="AP15" s="17">
        <v>0</v>
      </c>
      <c r="AQ15" s="17">
        <v>0</v>
      </c>
      <c r="AR15" s="20">
        <v>0</v>
      </c>
      <c r="AS15" s="20">
        <v>0</v>
      </c>
      <c r="AT15" s="20">
        <v>0</v>
      </c>
      <c r="AU15" s="20">
        <v>0</v>
      </c>
      <c r="AV15" s="20">
        <v>0</v>
      </c>
      <c r="AW15" s="20">
        <v>0</v>
      </c>
      <c r="AX15" s="20">
        <v>0</v>
      </c>
      <c r="AY15" s="20">
        <v>0</v>
      </c>
      <c r="AZ15" s="20">
        <v>20</v>
      </c>
      <c r="BA15" s="20">
        <v>0</v>
      </c>
      <c r="BB15" s="20">
        <v>0</v>
      </c>
      <c r="BC15" s="20">
        <v>20</v>
      </c>
      <c r="BD15" s="20">
        <v>0</v>
      </c>
      <c r="BE15" s="20">
        <v>0</v>
      </c>
      <c r="BF15" s="20">
        <v>0</v>
      </c>
      <c r="BG15" s="20">
        <v>0</v>
      </c>
      <c r="BH15" s="20">
        <v>0</v>
      </c>
      <c r="BI15" s="20">
        <v>0</v>
      </c>
      <c r="BJ15" s="20">
        <v>0</v>
      </c>
      <c r="BK15" s="20">
        <v>0</v>
      </c>
      <c r="BL15" s="20">
        <v>0</v>
      </c>
      <c r="BM15" s="20">
        <v>20</v>
      </c>
      <c r="BN15" s="20">
        <v>0</v>
      </c>
      <c r="BO15" s="20">
        <v>0</v>
      </c>
      <c r="BP15" s="20">
        <v>21.299999999999997</v>
      </c>
      <c r="BQ15" s="20">
        <v>0</v>
      </c>
    </row>
    <row r="16" spans="1:69" x14ac:dyDescent="0.35">
      <c r="A16" s="61" t="s">
        <v>326</v>
      </c>
      <c r="B16" s="61" t="s">
        <v>23</v>
      </c>
      <c r="C16" s="61">
        <v>230</v>
      </c>
      <c r="D16" s="61" t="str" cm="1">
        <f t="array" ref="D16">INDEX(SubList_ResAreas!$D$5:$D$332,MATCH(1,(B16=SubList_ResAreas!$B$5:$B$332)*(C16=SubList_ResAreas!$C$5:$C$332),0))</f>
        <v>San_Diego</v>
      </c>
      <c r="E16" s="20">
        <v>0</v>
      </c>
      <c r="F16">
        <v>0</v>
      </c>
      <c r="G16">
        <v>0</v>
      </c>
      <c r="H16">
        <v>0</v>
      </c>
      <c r="I16">
        <v>0</v>
      </c>
      <c r="J16">
        <v>0</v>
      </c>
      <c r="K16">
        <v>0</v>
      </c>
      <c r="L16">
        <v>0</v>
      </c>
      <c r="M16">
        <v>0</v>
      </c>
      <c r="N16">
        <v>0</v>
      </c>
      <c r="O16">
        <v>0</v>
      </c>
      <c r="P16">
        <v>0</v>
      </c>
      <c r="Q16">
        <v>0</v>
      </c>
      <c r="R16" s="75">
        <v>0</v>
      </c>
      <c r="S16" s="10">
        <v>0</v>
      </c>
      <c r="T16" s="10">
        <v>0</v>
      </c>
      <c r="U16" s="10">
        <v>0</v>
      </c>
      <c r="V16" s="10">
        <v>0</v>
      </c>
      <c r="W16" s="10">
        <v>0</v>
      </c>
      <c r="X16" s="10">
        <v>0</v>
      </c>
      <c r="Y16" s="10">
        <v>0</v>
      </c>
      <c r="Z16" s="10">
        <v>0</v>
      </c>
      <c r="AA16" s="10">
        <v>0</v>
      </c>
      <c r="AB16" s="10">
        <v>0</v>
      </c>
      <c r="AC16" s="10">
        <v>0</v>
      </c>
      <c r="AD16" s="10">
        <v>0</v>
      </c>
      <c r="AE16" s="87">
        <v>0</v>
      </c>
      <c r="AF16" s="17">
        <v>0</v>
      </c>
      <c r="AG16" s="17">
        <v>0</v>
      </c>
      <c r="AH16" s="17">
        <v>0</v>
      </c>
      <c r="AI16" s="17">
        <v>0</v>
      </c>
      <c r="AJ16" s="17">
        <v>0</v>
      </c>
      <c r="AK16" s="17">
        <v>0</v>
      </c>
      <c r="AL16" s="17">
        <v>0</v>
      </c>
      <c r="AM16" s="17">
        <v>0</v>
      </c>
      <c r="AN16" s="17">
        <v>0</v>
      </c>
      <c r="AO16" s="17">
        <v>0</v>
      </c>
      <c r="AP16" s="17">
        <v>0</v>
      </c>
      <c r="AQ16" s="17">
        <v>0</v>
      </c>
      <c r="AR16" s="20">
        <v>0</v>
      </c>
      <c r="AS16" s="20">
        <v>0</v>
      </c>
      <c r="AT16" s="20">
        <v>0</v>
      </c>
      <c r="AU16" s="20">
        <v>0</v>
      </c>
      <c r="AV16" s="20">
        <v>0</v>
      </c>
      <c r="AW16" s="20">
        <v>0</v>
      </c>
      <c r="AX16" s="20">
        <v>0</v>
      </c>
      <c r="AY16" s="20">
        <v>0</v>
      </c>
      <c r="AZ16" s="20">
        <v>0</v>
      </c>
      <c r="BA16" s="20">
        <v>0</v>
      </c>
      <c r="BB16" s="20">
        <v>0</v>
      </c>
      <c r="BC16" s="20">
        <v>0</v>
      </c>
      <c r="BD16" s="20">
        <v>0</v>
      </c>
      <c r="BE16" s="20">
        <v>0</v>
      </c>
      <c r="BF16" s="20">
        <v>0</v>
      </c>
      <c r="BG16" s="20">
        <v>0</v>
      </c>
      <c r="BH16" s="20">
        <v>0</v>
      </c>
      <c r="BI16" s="20">
        <v>0</v>
      </c>
      <c r="BJ16" s="20">
        <v>0</v>
      </c>
      <c r="BK16" s="20">
        <v>0</v>
      </c>
      <c r="BL16" s="20">
        <v>0</v>
      </c>
      <c r="BM16" s="20">
        <v>0</v>
      </c>
      <c r="BN16" s="20">
        <v>0</v>
      </c>
      <c r="BO16" s="20">
        <v>0</v>
      </c>
      <c r="BP16" s="20">
        <v>0</v>
      </c>
      <c r="BQ16" s="20">
        <v>0</v>
      </c>
    </row>
    <row r="17" spans="1:69" x14ac:dyDescent="0.35">
      <c r="A17" s="61" t="s">
        <v>329</v>
      </c>
      <c r="B17" s="61" t="s">
        <v>208</v>
      </c>
      <c r="C17" s="61">
        <v>138</v>
      </c>
      <c r="D17" s="61" t="str" cm="1">
        <f t="array" ref="D17">INDEX(SubList_ResAreas!$D$5:$D$332,MATCH(1,(B17=SubList_ResAreas!$B$5:$B$332)*(C17=SubList_ResAreas!$C$5:$C$332),0))</f>
        <v>SouthernNV_Desert</v>
      </c>
      <c r="E17" s="20">
        <v>0</v>
      </c>
      <c r="F17">
        <v>0</v>
      </c>
      <c r="G17">
        <v>0</v>
      </c>
      <c r="H17">
        <v>0</v>
      </c>
      <c r="I17">
        <v>0</v>
      </c>
      <c r="J17">
        <v>0</v>
      </c>
      <c r="K17">
        <v>0</v>
      </c>
      <c r="L17">
        <v>0</v>
      </c>
      <c r="M17">
        <v>0</v>
      </c>
      <c r="N17">
        <v>0</v>
      </c>
      <c r="O17">
        <v>0</v>
      </c>
      <c r="P17">
        <v>0</v>
      </c>
      <c r="Q17">
        <v>0</v>
      </c>
      <c r="R17" s="75">
        <v>0</v>
      </c>
      <c r="S17" s="10">
        <v>0</v>
      </c>
      <c r="T17" s="10">
        <v>0</v>
      </c>
      <c r="U17" s="10">
        <v>0</v>
      </c>
      <c r="V17" s="10">
        <v>0</v>
      </c>
      <c r="W17" s="10">
        <v>0</v>
      </c>
      <c r="X17" s="10">
        <v>0</v>
      </c>
      <c r="Y17" s="10">
        <v>0</v>
      </c>
      <c r="Z17" s="10">
        <v>0</v>
      </c>
      <c r="AA17" s="10">
        <v>0</v>
      </c>
      <c r="AB17" s="10">
        <v>0</v>
      </c>
      <c r="AC17" s="10">
        <v>0</v>
      </c>
      <c r="AD17" s="10">
        <v>0</v>
      </c>
      <c r="AE17" s="87">
        <v>500</v>
      </c>
      <c r="AF17" s="17">
        <v>0</v>
      </c>
      <c r="AG17" s="17">
        <v>0</v>
      </c>
      <c r="AH17" s="17">
        <v>0</v>
      </c>
      <c r="AI17" s="17">
        <v>0</v>
      </c>
      <c r="AJ17" s="17">
        <v>0</v>
      </c>
      <c r="AK17" s="17">
        <v>0</v>
      </c>
      <c r="AL17" s="17">
        <v>0</v>
      </c>
      <c r="AM17" s="17">
        <v>0</v>
      </c>
      <c r="AN17" s="17">
        <v>0</v>
      </c>
      <c r="AO17" s="17">
        <v>0</v>
      </c>
      <c r="AP17" s="17">
        <v>0</v>
      </c>
      <c r="AQ17" s="17">
        <v>0</v>
      </c>
      <c r="AR17" s="20">
        <v>500</v>
      </c>
      <c r="AS17" s="20">
        <v>0</v>
      </c>
      <c r="AT17" s="20">
        <v>0</v>
      </c>
      <c r="AU17" s="20">
        <v>0</v>
      </c>
      <c r="AV17" s="20">
        <v>0</v>
      </c>
      <c r="AW17" s="20">
        <v>0</v>
      </c>
      <c r="AX17" s="20">
        <v>0</v>
      </c>
      <c r="AY17" s="20">
        <v>0</v>
      </c>
      <c r="AZ17" s="20">
        <v>0</v>
      </c>
      <c r="BA17" s="20">
        <v>0</v>
      </c>
      <c r="BB17" s="20">
        <v>0</v>
      </c>
      <c r="BC17" s="20">
        <v>0</v>
      </c>
      <c r="BD17" s="20">
        <v>0</v>
      </c>
      <c r="BE17" s="20">
        <v>500</v>
      </c>
      <c r="BF17" s="20">
        <v>0</v>
      </c>
      <c r="BG17" s="20">
        <v>0</v>
      </c>
      <c r="BH17" s="20">
        <v>0</v>
      </c>
      <c r="BI17" s="20">
        <v>0</v>
      </c>
      <c r="BJ17" s="20">
        <v>0</v>
      </c>
      <c r="BK17" s="20">
        <v>0</v>
      </c>
      <c r="BL17" s="20">
        <v>0</v>
      </c>
      <c r="BM17" s="20">
        <v>0</v>
      </c>
      <c r="BN17" s="20">
        <v>0</v>
      </c>
      <c r="BO17" s="20">
        <v>0</v>
      </c>
      <c r="BP17" s="20">
        <v>0</v>
      </c>
      <c r="BQ17" s="20">
        <v>0</v>
      </c>
    </row>
    <row r="18" spans="1:69" x14ac:dyDescent="0.35">
      <c r="A18" s="61" t="s">
        <v>333</v>
      </c>
      <c r="B18" s="61" t="s">
        <v>240</v>
      </c>
      <c r="C18" s="61">
        <v>230</v>
      </c>
      <c r="D18" s="61" t="str" cm="1">
        <f t="array" ref="D18">INDEX(SubList_ResAreas!$D$5:$D$332,MATCH(1,(B18=SubList_ResAreas!$B$5:$B$332)*(C18=SubList_ResAreas!$C$5:$C$332),0))</f>
        <v>Central_Valley_LosBanos</v>
      </c>
      <c r="E18" s="20">
        <v>0</v>
      </c>
      <c r="F18">
        <v>0</v>
      </c>
      <c r="G18">
        <v>0</v>
      </c>
      <c r="H18">
        <v>0</v>
      </c>
      <c r="I18">
        <v>0</v>
      </c>
      <c r="J18">
        <v>0</v>
      </c>
      <c r="K18">
        <v>0</v>
      </c>
      <c r="L18">
        <v>0</v>
      </c>
      <c r="M18">
        <v>0</v>
      </c>
      <c r="N18">
        <v>0</v>
      </c>
      <c r="O18">
        <v>0</v>
      </c>
      <c r="P18">
        <v>0</v>
      </c>
      <c r="Q18">
        <v>0</v>
      </c>
      <c r="R18" s="75">
        <v>0</v>
      </c>
      <c r="S18" s="10">
        <v>0</v>
      </c>
      <c r="T18" s="10">
        <v>0</v>
      </c>
      <c r="U18" s="10">
        <v>0</v>
      </c>
      <c r="V18" s="10">
        <v>0</v>
      </c>
      <c r="W18" s="10">
        <v>0</v>
      </c>
      <c r="X18" s="10">
        <v>0</v>
      </c>
      <c r="Y18" s="10">
        <v>0</v>
      </c>
      <c r="Z18" s="10">
        <v>0</v>
      </c>
      <c r="AA18" s="10">
        <v>0</v>
      </c>
      <c r="AB18" s="10">
        <v>0</v>
      </c>
      <c r="AC18" s="10">
        <v>0</v>
      </c>
      <c r="AD18" s="10">
        <v>0</v>
      </c>
      <c r="AE18" s="87">
        <v>0</v>
      </c>
      <c r="AF18" s="17">
        <v>0</v>
      </c>
      <c r="AG18" s="17">
        <v>0</v>
      </c>
      <c r="AH18" s="17">
        <v>0</v>
      </c>
      <c r="AI18" s="17">
        <v>0</v>
      </c>
      <c r="AJ18" s="17">
        <v>0</v>
      </c>
      <c r="AK18" s="17">
        <v>0</v>
      </c>
      <c r="AL18" s="17">
        <v>0</v>
      </c>
      <c r="AM18" s="17">
        <v>0</v>
      </c>
      <c r="AN18" s="17">
        <v>100</v>
      </c>
      <c r="AO18" s="17">
        <v>0</v>
      </c>
      <c r="AP18" s="17">
        <v>0</v>
      </c>
      <c r="AQ18" s="17">
        <v>0</v>
      </c>
      <c r="AR18" s="20">
        <v>0</v>
      </c>
      <c r="AS18" s="20">
        <v>0</v>
      </c>
      <c r="AT18" s="20">
        <v>0</v>
      </c>
      <c r="AU18" s="20">
        <v>0</v>
      </c>
      <c r="AV18" s="20">
        <v>0</v>
      </c>
      <c r="AW18" s="20">
        <v>0</v>
      </c>
      <c r="AX18" s="20">
        <v>0</v>
      </c>
      <c r="AY18" s="20">
        <v>0</v>
      </c>
      <c r="AZ18" s="20">
        <v>0</v>
      </c>
      <c r="BA18" s="20">
        <v>100</v>
      </c>
      <c r="BB18" s="20">
        <v>0</v>
      </c>
      <c r="BC18" s="20">
        <v>0</v>
      </c>
      <c r="BD18" s="20">
        <v>0</v>
      </c>
      <c r="BE18" s="20">
        <v>0</v>
      </c>
      <c r="BF18" s="20">
        <v>0</v>
      </c>
      <c r="BG18" s="20">
        <v>0</v>
      </c>
      <c r="BH18" s="20">
        <v>0</v>
      </c>
      <c r="BI18" s="20">
        <v>0</v>
      </c>
      <c r="BJ18" s="20">
        <v>0</v>
      </c>
      <c r="BK18" s="20">
        <v>0</v>
      </c>
      <c r="BL18" s="20">
        <v>0</v>
      </c>
      <c r="BM18" s="20">
        <v>0</v>
      </c>
      <c r="BN18" s="20">
        <v>100</v>
      </c>
      <c r="BO18" s="20">
        <v>0</v>
      </c>
      <c r="BP18" s="20">
        <v>0</v>
      </c>
      <c r="BQ18" s="20">
        <v>0</v>
      </c>
    </row>
    <row r="19" spans="1:69" x14ac:dyDescent="0.35">
      <c r="A19" s="61" t="s">
        <v>333</v>
      </c>
      <c r="B19" s="61" t="s">
        <v>240</v>
      </c>
      <c r="C19" s="61">
        <v>115</v>
      </c>
      <c r="D19" s="61" t="str" cm="1">
        <f t="array" ref="D19">INDEX(SubList_ResAreas!$D$5:$D$332,MATCH(1,(B19=SubList_ResAreas!$B$5:$B$332)*(C19=SubList_ResAreas!$C$5:$C$332),0))</f>
        <v>Central_Valley_LosBanos</v>
      </c>
      <c r="E19" s="20">
        <v>0</v>
      </c>
      <c r="F19">
        <v>0</v>
      </c>
      <c r="G19">
        <v>0</v>
      </c>
      <c r="H19">
        <v>0</v>
      </c>
      <c r="I19">
        <v>0</v>
      </c>
      <c r="J19">
        <v>0</v>
      </c>
      <c r="K19">
        <v>0</v>
      </c>
      <c r="L19">
        <v>0</v>
      </c>
      <c r="M19">
        <v>0</v>
      </c>
      <c r="N19">
        <v>0</v>
      </c>
      <c r="O19">
        <v>0</v>
      </c>
      <c r="P19">
        <v>0</v>
      </c>
      <c r="Q19">
        <v>0</v>
      </c>
      <c r="R19" s="75">
        <v>0</v>
      </c>
      <c r="S19" s="10">
        <v>0</v>
      </c>
      <c r="T19" s="10">
        <v>0</v>
      </c>
      <c r="U19" s="10">
        <v>0</v>
      </c>
      <c r="V19" s="10">
        <v>0</v>
      </c>
      <c r="W19" s="10">
        <v>0</v>
      </c>
      <c r="X19" s="10">
        <v>0</v>
      </c>
      <c r="Y19" s="10">
        <v>0</v>
      </c>
      <c r="Z19" s="10">
        <v>0</v>
      </c>
      <c r="AA19" s="10">
        <v>0</v>
      </c>
      <c r="AB19" s="10">
        <v>0</v>
      </c>
      <c r="AC19" s="10">
        <v>157</v>
      </c>
      <c r="AD19" s="10">
        <v>0</v>
      </c>
      <c r="AE19" s="87">
        <v>0</v>
      </c>
      <c r="AF19" s="17">
        <v>4</v>
      </c>
      <c r="AG19" s="17">
        <v>0</v>
      </c>
      <c r="AH19" s="17">
        <v>0</v>
      </c>
      <c r="AI19" s="17">
        <v>0</v>
      </c>
      <c r="AJ19" s="17">
        <v>0</v>
      </c>
      <c r="AK19" s="17">
        <v>0</v>
      </c>
      <c r="AL19" s="17">
        <v>0</v>
      </c>
      <c r="AM19" s="17">
        <v>0</v>
      </c>
      <c r="AN19" s="17">
        <v>0</v>
      </c>
      <c r="AO19" s="17">
        <v>238.4</v>
      </c>
      <c r="AP19" s="17">
        <v>0</v>
      </c>
      <c r="AQ19" s="17">
        <v>0</v>
      </c>
      <c r="AR19" s="20">
        <v>0</v>
      </c>
      <c r="AS19" s="20">
        <v>4</v>
      </c>
      <c r="AT19" s="20">
        <v>0</v>
      </c>
      <c r="AU19" s="20">
        <v>0</v>
      </c>
      <c r="AV19" s="20">
        <v>0</v>
      </c>
      <c r="AW19" s="20">
        <v>0</v>
      </c>
      <c r="AX19" s="20">
        <v>0</v>
      </c>
      <c r="AY19" s="20">
        <v>0</v>
      </c>
      <c r="AZ19" s="20">
        <v>0</v>
      </c>
      <c r="BA19" s="20">
        <v>0</v>
      </c>
      <c r="BB19" s="20">
        <v>238.4</v>
      </c>
      <c r="BC19" s="20">
        <v>157</v>
      </c>
      <c r="BD19" s="20">
        <v>0</v>
      </c>
      <c r="BE19" s="20">
        <v>0</v>
      </c>
      <c r="BF19" s="20">
        <v>4</v>
      </c>
      <c r="BG19" s="20">
        <v>0</v>
      </c>
      <c r="BH19" s="20">
        <v>0</v>
      </c>
      <c r="BI19" s="20">
        <v>0</v>
      </c>
      <c r="BJ19" s="20">
        <v>0</v>
      </c>
      <c r="BK19" s="20">
        <v>0</v>
      </c>
      <c r="BL19" s="20">
        <v>0</v>
      </c>
      <c r="BM19" s="20">
        <v>0</v>
      </c>
      <c r="BN19" s="20">
        <v>0</v>
      </c>
      <c r="BO19" s="20">
        <v>238.4</v>
      </c>
      <c r="BP19" s="20">
        <v>157</v>
      </c>
      <c r="BQ19" s="20">
        <v>0</v>
      </c>
    </row>
    <row r="20" spans="1:69" x14ac:dyDescent="0.35">
      <c r="A20" s="61" t="s">
        <v>333</v>
      </c>
      <c r="B20" s="61" t="s">
        <v>250</v>
      </c>
      <c r="C20" s="61">
        <v>115</v>
      </c>
      <c r="D20" s="61" t="str" cm="1">
        <f t="array" ref="D20">INDEX(SubList_ResAreas!$D$5:$D$332,MATCH(1,(B20=SubList_ResAreas!$B$5:$B$332)*(C20=SubList_ResAreas!$C$5:$C$332),0))</f>
        <v>Northern_CA</v>
      </c>
      <c r="E20" s="20">
        <v>0</v>
      </c>
      <c r="F20">
        <v>0</v>
      </c>
      <c r="G20">
        <v>0</v>
      </c>
      <c r="H20">
        <v>0</v>
      </c>
      <c r="I20">
        <v>0</v>
      </c>
      <c r="J20">
        <v>0</v>
      </c>
      <c r="K20">
        <v>0</v>
      </c>
      <c r="L20">
        <v>0</v>
      </c>
      <c r="M20">
        <v>0.96</v>
      </c>
      <c r="N20">
        <v>0</v>
      </c>
      <c r="O20">
        <v>0</v>
      </c>
      <c r="P20">
        <v>0</v>
      </c>
      <c r="Q20">
        <v>0</v>
      </c>
      <c r="R20" s="75">
        <v>0</v>
      </c>
      <c r="S20" s="10">
        <v>0</v>
      </c>
      <c r="T20" s="10">
        <v>0</v>
      </c>
      <c r="U20" s="10">
        <v>0</v>
      </c>
      <c r="V20" s="10">
        <v>0</v>
      </c>
      <c r="W20" s="10">
        <v>0</v>
      </c>
      <c r="X20" s="10">
        <v>0</v>
      </c>
      <c r="Y20" s="10">
        <v>0</v>
      </c>
      <c r="Z20" s="10">
        <v>0</v>
      </c>
      <c r="AA20" s="10">
        <v>0</v>
      </c>
      <c r="AB20" s="10">
        <v>0</v>
      </c>
      <c r="AC20" s="10">
        <v>0</v>
      </c>
      <c r="AD20" s="10">
        <v>0</v>
      </c>
      <c r="AE20" s="87">
        <v>0</v>
      </c>
      <c r="AF20" s="17">
        <v>0</v>
      </c>
      <c r="AG20" s="17">
        <v>0</v>
      </c>
      <c r="AH20" s="17">
        <v>0</v>
      </c>
      <c r="AI20" s="17">
        <v>0</v>
      </c>
      <c r="AJ20" s="17">
        <v>0</v>
      </c>
      <c r="AK20" s="17">
        <v>0</v>
      </c>
      <c r="AL20" s="17">
        <v>0</v>
      </c>
      <c r="AM20" s="17">
        <v>0</v>
      </c>
      <c r="AN20" s="17">
        <v>0</v>
      </c>
      <c r="AO20" s="17">
        <v>0</v>
      </c>
      <c r="AP20" s="17">
        <v>0</v>
      </c>
      <c r="AQ20" s="17">
        <v>0</v>
      </c>
      <c r="AR20" s="20">
        <v>0</v>
      </c>
      <c r="AS20" s="20">
        <v>0</v>
      </c>
      <c r="AT20" s="20">
        <v>0</v>
      </c>
      <c r="AU20" s="20">
        <v>0</v>
      </c>
      <c r="AV20" s="20">
        <v>0</v>
      </c>
      <c r="AW20" s="20">
        <v>0</v>
      </c>
      <c r="AX20" s="20">
        <v>0</v>
      </c>
      <c r="AY20" s="20">
        <v>0</v>
      </c>
      <c r="AZ20" s="20">
        <v>0</v>
      </c>
      <c r="BA20" s="20">
        <v>0</v>
      </c>
      <c r="BB20" s="20">
        <v>0</v>
      </c>
      <c r="BC20" s="20">
        <v>0</v>
      </c>
      <c r="BD20" s="20">
        <v>0</v>
      </c>
      <c r="BE20" s="20">
        <v>0</v>
      </c>
      <c r="BF20" s="20">
        <v>0</v>
      </c>
      <c r="BG20" s="20">
        <v>0</v>
      </c>
      <c r="BH20" s="20">
        <v>0</v>
      </c>
      <c r="BI20" s="20">
        <v>0</v>
      </c>
      <c r="BJ20" s="20">
        <v>0</v>
      </c>
      <c r="BK20" s="20">
        <v>0</v>
      </c>
      <c r="BL20" s="20">
        <v>0</v>
      </c>
      <c r="BM20" s="20">
        <v>0.96</v>
      </c>
      <c r="BN20" s="20">
        <v>0</v>
      </c>
      <c r="BO20" s="20">
        <v>0</v>
      </c>
      <c r="BP20" s="20">
        <v>0</v>
      </c>
      <c r="BQ20" s="20">
        <v>0</v>
      </c>
    </row>
    <row r="21" spans="1:69" x14ac:dyDescent="0.35">
      <c r="A21" s="61" t="s">
        <v>322</v>
      </c>
      <c r="B21" s="61" t="s">
        <v>214</v>
      </c>
      <c r="C21" s="61">
        <v>230</v>
      </c>
      <c r="D21" s="61" t="str" cm="1">
        <f t="array" ref="D21">INDEX(SubList_ResAreas!$D$5:$D$332,MATCH(1,(B21=SubList_ResAreas!$B$5:$B$332)*(C21=SubList_ResAreas!$C$5:$C$332),0))</f>
        <v>Big_Creek-Magunden</v>
      </c>
      <c r="E21" s="20">
        <v>0</v>
      </c>
      <c r="F21">
        <v>0</v>
      </c>
      <c r="G21">
        <v>0</v>
      </c>
      <c r="H21">
        <v>0</v>
      </c>
      <c r="I21">
        <v>0</v>
      </c>
      <c r="J21">
        <v>0</v>
      </c>
      <c r="K21">
        <v>0</v>
      </c>
      <c r="L21">
        <v>0</v>
      </c>
      <c r="M21">
        <v>0</v>
      </c>
      <c r="N21">
        <v>0</v>
      </c>
      <c r="O21">
        <v>0</v>
      </c>
      <c r="P21">
        <v>0</v>
      </c>
      <c r="Q21">
        <v>0</v>
      </c>
      <c r="R21" s="75">
        <v>0</v>
      </c>
      <c r="S21" s="10">
        <v>0</v>
      </c>
      <c r="T21" s="10">
        <v>0</v>
      </c>
      <c r="U21" s="10">
        <v>0</v>
      </c>
      <c r="V21" s="10">
        <v>0</v>
      </c>
      <c r="W21" s="10">
        <v>0</v>
      </c>
      <c r="X21" s="10">
        <v>0</v>
      </c>
      <c r="Y21" s="10">
        <v>0</v>
      </c>
      <c r="Z21" s="10">
        <v>0</v>
      </c>
      <c r="AA21" s="10">
        <v>0</v>
      </c>
      <c r="AB21" s="10">
        <v>0</v>
      </c>
      <c r="AC21" s="10">
        <v>0</v>
      </c>
      <c r="AD21" s="10">
        <v>0</v>
      </c>
      <c r="AE21" s="87">
        <v>0</v>
      </c>
      <c r="AF21" s="17">
        <v>4</v>
      </c>
      <c r="AG21" s="17">
        <v>0</v>
      </c>
      <c r="AH21" s="17">
        <v>0</v>
      </c>
      <c r="AI21" s="17">
        <v>0</v>
      </c>
      <c r="AJ21" s="17">
        <v>0</v>
      </c>
      <c r="AK21" s="17">
        <v>0</v>
      </c>
      <c r="AL21" s="17">
        <v>0</v>
      </c>
      <c r="AM21" s="17">
        <v>0</v>
      </c>
      <c r="AN21" s="17">
        <v>0</v>
      </c>
      <c r="AO21" s="17">
        <v>0</v>
      </c>
      <c r="AP21" s="17">
        <v>0</v>
      </c>
      <c r="AQ21" s="17">
        <v>0</v>
      </c>
      <c r="AR21" s="20">
        <v>0</v>
      </c>
      <c r="AS21" s="20">
        <v>4</v>
      </c>
      <c r="AT21" s="20">
        <v>0</v>
      </c>
      <c r="AU21" s="20">
        <v>0</v>
      </c>
      <c r="AV21" s="20">
        <v>0</v>
      </c>
      <c r="AW21" s="20">
        <v>0</v>
      </c>
      <c r="AX21" s="20">
        <v>0</v>
      </c>
      <c r="AY21" s="20">
        <v>0</v>
      </c>
      <c r="AZ21" s="20">
        <v>0</v>
      </c>
      <c r="BA21" s="20">
        <v>0</v>
      </c>
      <c r="BB21" s="20">
        <v>0</v>
      </c>
      <c r="BC21" s="20">
        <v>0</v>
      </c>
      <c r="BD21" s="20">
        <v>0</v>
      </c>
      <c r="BE21" s="20">
        <v>0</v>
      </c>
      <c r="BF21" s="20">
        <v>4</v>
      </c>
      <c r="BG21" s="20">
        <v>0</v>
      </c>
      <c r="BH21" s="20">
        <v>0</v>
      </c>
      <c r="BI21" s="20">
        <v>0</v>
      </c>
      <c r="BJ21" s="20">
        <v>0</v>
      </c>
      <c r="BK21" s="20">
        <v>0</v>
      </c>
      <c r="BL21" s="20">
        <v>0</v>
      </c>
      <c r="BM21" s="20">
        <v>0</v>
      </c>
      <c r="BN21" s="20">
        <v>0</v>
      </c>
      <c r="BO21" s="20">
        <v>0</v>
      </c>
      <c r="BP21" s="20">
        <v>0</v>
      </c>
      <c r="BQ21" s="20">
        <v>0</v>
      </c>
    </row>
    <row r="22" spans="1:69" x14ac:dyDescent="0.35">
      <c r="A22" s="61" t="s">
        <v>333</v>
      </c>
      <c r="B22" s="61" t="s">
        <v>243</v>
      </c>
      <c r="C22" s="61">
        <v>230</v>
      </c>
      <c r="D22" s="61" t="str" cm="1">
        <f t="array" ref="D22">INDEX(SubList_ResAreas!$D$5:$D$332,MATCH(1,(B22=SubList_ResAreas!$B$5:$B$332)*(C22=SubList_ResAreas!$C$5:$C$332),0))</f>
        <v>Northern_CA</v>
      </c>
      <c r="E22" s="20">
        <v>0</v>
      </c>
      <c r="F22">
        <v>0</v>
      </c>
      <c r="G22">
        <v>0</v>
      </c>
      <c r="H22">
        <v>0</v>
      </c>
      <c r="I22">
        <v>0</v>
      </c>
      <c r="J22">
        <v>0</v>
      </c>
      <c r="K22">
        <v>0</v>
      </c>
      <c r="L22">
        <v>0</v>
      </c>
      <c r="M22">
        <v>0</v>
      </c>
      <c r="N22">
        <v>0</v>
      </c>
      <c r="O22">
        <v>0</v>
      </c>
      <c r="P22">
        <v>0</v>
      </c>
      <c r="Q22">
        <v>0</v>
      </c>
      <c r="R22" s="75">
        <v>0</v>
      </c>
      <c r="S22" s="10">
        <v>0</v>
      </c>
      <c r="T22" s="10">
        <v>0</v>
      </c>
      <c r="U22" s="10">
        <v>0</v>
      </c>
      <c r="V22" s="10">
        <v>0</v>
      </c>
      <c r="W22" s="10">
        <v>0</v>
      </c>
      <c r="X22" s="10">
        <v>0</v>
      </c>
      <c r="Y22" s="10">
        <v>0</v>
      </c>
      <c r="Z22" s="10">
        <v>0</v>
      </c>
      <c r="AA22" s="10">
        <v>0</v>
      </c>
      <c r="AB22" s="10">
        <v>0</v>
      </c>
      <c r="AC22" s="10">
        <v>0</v>
      </c>
      <c r="AD22" s="10">
        <v>0</v>
      </c>
      <c r="AE22" s="87">
        <v>0</v>
      </c>
      <c r="AF22" s="17">
        <v>0</v>
      </c>
      <c r="AG22" s="17">
        <v>90</v>
      </c>
      <c r="AH22" s="17">
        <v>45</v>
      </c>
      <c r="AI22" s="17">
        <v>0</v>
      </c>
      <c r="AJ22" s="17">
        <v>0</v>
      </c>
      <c r="AK22" s="17">
        <v>0</v>
      </c>
      <c r="AL22" s="17">
        <v>0</v>
      </c>
      <c r="AM22" s="17">
        <v>0</v>
      </c>
      <c r="AN22" s="17">
        <v>0</v>
      </c>
      <c r="AO22" s="17">
        <v>0</v>
      </c>
      <c r="AP22" s="17">
        <v>0</v>
      </c>
      <c r="AQ22" s="17">
        <v>0</v>
      </c>
      <c r="AR22" s="20">
        <v>0</v>
      </c>
      <c r="AS22" s="20">
        <v>0</v>
      </c>
      <c r="AT22" s="20">
        <v>90</v>
      </c>
      <c r="AU22" s="20">
        <v>45</v>
      </c>
      <c r="AV22" s="20">
        <v>0</v>
      </c>
      <c r="AW22" s="20">
        <v>0</v>
      </c>
      <c r="AX22" s="20">
        <v>0</v>
      </c>
      <c r="AY22" s="20">
        <v>0</v>
      </c>
      <c r="AZ22" s="20">
        <v>0</v>
      </c>
      <c r="BA22" s="20">
        <v>0</v>
      </c>
      <c r="BB22" s="20">
        <v>0</v>
      </c>
      <c r="BC22" s="20">
        <v>0</v>
      </c>
      <c r="BD22" s="20">
        <v>0</v>
      </c>
      <c r="BE22" s="20">
        <v>0</v>
      </c>
      <c r="BF22" s="20">
        <v>0</v>
      </c>
      <c r="BG22" s="20">
        <v>90</v>
      </c>
      <c r="BH22" s="20">
        <v>45</v>
      </c>
      <c r="BI22" s="20">
        <v>0</v>
      </c>
      <c r="BJ22" s="20">
        <v>0</v>
      </c>
      <c r="BK22" s="20">
        <v>0</v>
      </c>
      <c r="BL22" s="20">
        <v>0</v>
      </c>
      <c r="BM22" s="20">
        <v>0</v>
      </c>
      <c r="BN22" s="20">
        <v>0</v>
      </c>
      <c r="BO22" s="20">
        <v>0</v>
      </c>
      <c r="BP22" s="20">
        <v>0</v>
      </c>
      <c r="BQ22" s="20">
        <v>0</v>
      </c>
    </row>
    <row r="23" spans="1:69" x14ac:dyDescent="0.35">
      <c r="A23" s="61" t="s">
        <v>326</v>
      </c>
      <c r="B23" s="61" t="s">
        <v>54</v>
      </c>
      <c r="C23" s="61">
        <v>161</v>
      </c>
      <c r="D23" s="61" t="str" cm="1">
        <f t="array" ref="D23">INDEX(SubList_ResAreas!$D$5:$D$332,MATCH(1,(B23=SubList_ResAreas!$B$5:$B$332)*(C23=SubList_ResAreas!$C$5:$C$332),0))</f>
        <v>Riverside</v>
      </c>
      <c r="E23" s="20">
        <v>0</v>
      </c>
      <c r="F23">
        <v>0</v>
      </c>
      <c r="G23">
        <v>0</v>
      </c>
      <c r="H23">
        <v>0</v>
      </c>
      <c r="I23">
        <v>0</v>
      </c>
      <c r="J23">
        <v>0</v>
      </c>
      <c r="K23">
        <v>0</v>
      </c>
      <c r="L23">
        <v>0</v>
      </c>
      <c r="M23">
        <v>0</v>
      </c>
      <c r="N23">
        <v>0</v>
      </c>
      <c r="O23">
        <v>0</v>
      </c>
      <c r="P23">
        <v>0</v>
      </c>
      <c r="Q23">
        <v>0</v>
      </c>
      <c r="R23" s="75">
        <v>0</v>
      </c>
      <c r="S23" s="10">
        <v>0</v>
      </c>
      <c r="T23" s="10">
        <v>0</v>
      </c>
      <c r="U23" s="10">
        <v>0</v>
      </c>
      <c r="V23" s="10">
        <v>0</v>
      </c>
      <c r="W23" s="10">
        <v>0</v>
      </c>
      <c r="X23" s="10">
        <v>0</v>
      </c>
      <c r="Y23" s="10">
        <v>0</v>
      </c>
      <c r="Z23" s="10">
        <v>0</v>
      </c>
      <c r="AA23" s="10">
        <v>0</v>
      </c>
      <c r="AB23" s="10">
        <v>0</v>
      </c>
      <c r="AC23" s="10">
        <v>0</v>
      </c>
      <c r="AD23" s="10">
        <v>0</v>
      </c>
      <c r="AE23" s="87">
        <v>0</v>
      </c>
      <c r="AF23" s="17">
        <v>0</v>
      </c>
      <c r="AG23" s="17">
        <v>0</v>
      </c>
      <c r="AH23" s="17">
        <v>0</v>
      </c>
      <c r="AI23" s="17">
        <v>0</v>
      </c>
      <c r="AJ23" s="17">
        <v>0</v>
      </c>
      <c r="AK23" s="17">
        <v>0</v>
      </c>
      <c r="AL23" s="17">
        <v>0</v>
      </c>
      <c r="AM23" s="17">
        <v>0</v>
      </c>
      <c r="AN23" s="17">
        <v>0</v>
      </c>
      <c r="AO23" s="17">
        <v>0</v>
      </c>
      <c r="AP23" s="17">
        <v>0</v>
      </c>
      <c r="AQ23" s="17">
        <v>0</v>
      </c>
      <c r="AR23" s="20">
        <v>0</v>
      </c>
      <c r="AS23" s="20">
        <v>0</v>
      </c>
      <c r="AT23" s="20">
        <v>0</v>
      </c>
      <c r="AU23" s="20">
        <v>0</v>
      </c>
      <c r="AV23" s="20">
        <v>0</v>
      </c>
      <c r="AW23" s="20">
        <v>0</v>
      </c>
      <c r="AX23" s="20">
        <v>0</v>
      </c>
      <c r="AY23" s="20">
        <v>0</v>
      </c>
      <c r="AZ23" s="20">
        <v>0</v>
      </c>
      <c r="BA23" s="20">
        <v>0</v>
      </c>
      <c r="BB23" s="20">
        <v>0</v>
      </c>
      <c r="BC23" s="20">
        <v>0</v>
      </c>
      <c r="BD23" s="20">
        <v>0</v>
      </c>
      <c r="BE23" s="20">
        <v>0</v>
      </c>
      <c r="BF23" s="20">
        <v>0</v>
      </c>
      <c r="BG23" s="20">
        <v>0</v>
      </c>
      <c r="BH23" s="20">
        <v>0</v>
      </c>
      <c r="BI23" s="20">
        <v>0</v>
      </c>
      <c r="BJ23" s="20">
        <v>0</v>
      </c>
      <c r="BK23" s="20">
        <v>0</v>
      </c>
      <c r="BL23" s="20">
        <v>0</v>
      </c>
      <c r="BM23" s="20">
        <v>0</v>
      </c>
      <c r="BN23" s="20">
        <v>0</v>
      </c>
      <c r="BO23" s="20">
        <v>0</v>
      </c>
      <c r="BP23" s="20">
        <v>0</v>
      </c>
      <c r="BQ23" s="20">
        <v>0</v>
      </c>
    </row>
    <row r="24" spans="1:69" x14ac:dyDescent="0.35">
      <c r="A24" s="61" t="s">
        <v>321</v>
      </c>
      <c r="B24" s="61" t="s">
        <v>209</v>
      </c>
      <c r="C24" s="61">
        <v>230</v>
      </c>
      <c r="D24" s="61" t="str" cm="1">
        <f t="array" ref="D24">INDEX(SubList_ResAreas!$D$5:$D$332,MATCH(1,(B24=SubList_ResAreas!$B$5:$B$332)*(C24=SubList_ResAreas!$C$5:$C$332),0))</f>
        <v>SPGE_Westlands_Fresno</v>
      </c>
      <c r="E24" s="20">
        <v>0</v>
      </c>
      <c r="F24">
        <v>0</v>
      </c>
      <c r="G24">
        <v>0</v>
      </c>
      <c r="H24">
        <v>0</v>
      </c>
      <c r="I24">
        <v>0</v>
      </c>
      <c r="J24">
        <v>0</v>
      </c>
      <c r="K24">
        <v>0</v>
      </c>
      <c r="L24">
        <v>0</v>
      </c>
      <c r="M24">
        <v>0</v>
      </c>
      <c r="N24">
        <v>0</v>
      </c>
      <c r="O24">
        <v>0</v>
      </c>
      <c r="P24">
        <v>0</v>
      </c>
      <c r="Q24">
        <v>0</v>
      </c>
      <c r="R24" s="75">
        <v>0</v>
      </c>
      <c r="S24" s="10">
        <v>0</v>
      </c>
      <c r="T24" s="10">
        <v>0</v>
      </c>
      <c r="U24" s="10">
        <v>0</v>
      </c>
      <c r="V24" s="10">
        <v>0</v>
      </c>
      <c r="W24" s="10">
        <v>0</v>
      </c>
      <c r="X24" s="10">
        <v>0</v>
      </c>
      <c r="Y24" s="10">
        <v>0</v>
      </c>
      <c r="Z24" s="10">
        <v>0</v>
      </c>
      <c r="AA24" s="10">
        <v>0</v>
      </c>
      <c r="AB24" s="10">
        <v>0</v>
      </c>
      <c r="AC24" s="10">
        <v>0</v>
      </c>
      <c r="AD24" s="10">
        <v>0</v>
      </c>
      <c r="AE24" s="87">
        <v>0</v>
      </c>
      <c r="AF24" s="17">
        <v>0</v>
      </c>
      <c r="AG24" s="17">
        <v>0</v>
      </c>
      <c r="AH24" s="17">
        <v>0</v>
      </c>
      <c r="AI24" s="17">
        <v>0</v>
      </c>
      <c r="AJ24" s="17">
        <v>0</v>
      </c>
      <c r="AK24" s="17">
        <v>0</v>
      </c>
      <c r="AL24" s="17">
        <v>0</v>
      </c>
      <c r="AM24" s="17">
        <v>0</v>
      </c>
      <c r="AN24" s="17">
        <v>100</v>
      </c>
      <c r="AO24" s="17">
        <v>100</v>
      </c>
      <c r="AP24" s="17">
        <v>0</v>
      </c>
      <c r="AQ24" s="17">
        <v>0</v>
      </c>
      <c r="AR24" s="20">
        <v>0</v>
      </c>
      <c r="AS24" s="20">
        <v>0</v>
      </c>
      <c r="AT24" s="20">
        <v>0</v>
      </c>
      <c r="AU24" s="20">
        <v>0</v>
      </c>
      <c r="AV24" s="20">
        <v>0</v>
      </c>
      <c r="AW24" s="20">
        <v>0</v>
      </c>
      <c r="AX24" s="20">
        <v>0</v>
      </c>
      <c r="AY24" s="20">
        <v>0</v>
      </c>
      <c r="AZ24" s="20">
        <v>0</v>
      </c>
      <c r="BA24" s="20">
        <v>100</v>
      </c>
      <c r="BB24" s="20">
        <v>100</v>
      </c>
      <c r="BC24" s="20">
        <v>0</v>
      </c>
      <c r="BD24" s="20">
        <v>0</v>
      </c>
      <c r="BE24" s="20">
        <v>0</v>
      </c>
      <c r="BF24" s="20">
        <v>0</v>
      </c>
      <c r="BG24" s="20">
        <v>0</v>
      </c>
      <c r="BH24" s="20">
        <v>0</v>
      </c>
      <c r="BI24" s="20">
        <v>0</v>
      </c>
      <c r="BJ24" s="20">
        <v>0</v>
      </c>
      <c r="BK24" s="20">
        <v>0</v>
      </c>
      <c r="BL24" s="20">
        <v>0</v>
      </c>
      <c r="BM24" s="20">
        <v>0</v>
      </c>
      <c r="BN24" s="20">
        <v>100</v>
      </c>
      <c r="BO24" s="20">
        <v>100</v>
      </c>
      <c r="BP24" s="20">
        <v>0</v>
      </c>
      <c r="BQ24" s="20">
        <v>0</v>
      </c>
    </row>
    <row r="25" spans="1:69" x14ac:dyDescent="0.35">
      <c r="A25" s="61" t="s">
        <v>333</v>
      </c>
      <c r="B25" s="61" t="s">
        <v>233</v>
      </c>
      <c r="C25" s="61">
        <v>230</v>
      </c>
      <c r="D25" s="61" t="str" cm="1">
        <f t="array" ref="D25">INDEX(SubList_ResAreas!$D$5:$D$332,MATCH(1,(B25=SubList_ResAreas!$B$5:$B$332)*(C25=SubList_ResAreas!$C$5:$C$332),0))</f>
        <v>Greater_Bay</v>
      </c>
      <c r="E25" s="20">
        <v>0</v>
      </c>
      <c r="F25">
        <v>0</v>
      </c>
      <c r="G25">
        <v>0</v>
      </c>
      <c r="H25">
        <v>0</v>
      </c>
      <c r="I25">
        <v>0</v>
      </c>
      <c r="J25">
        <v>0</v>
      </c>
      <c r="K25">
        <v>0</v>
      </c>
      <c r="L25">
        <v>0</v>
      </c>
      <c r="M25">
        <v>0</v>
      </c>
      <c r="N25">
        <v>0</v>
      </c>
      <c r="O25">
        <v>0</v>
      </c>
      <c r="P25">
        <v>0</v>
      </c>
      <c r="Q25">
        <v>0</v>
      </c>
      <c r="R25" s="75">
        <v>0</v>
      </c>
      <c r="S25" s="10">
        <v>0</v>
      </c>
      <c r="T25" s="10">
        <v>0</v>
      </c>
      <c r="U25" s="10">
        <v>0</v>
      </c>
      <c r="V25" s="10">
        <v>0</v>
      </c>
      <c r="W25" s="10">
        <v>0</v>
      </c>
      <c r="X25" s="10">
        <v>0</v>
      </c>
      <c r="Y25" s="10">
        <v>0</v>
      </c>
      <c r="Z25" s="10">
        <v>0</v>
      </c>
      <c r="AA25" s="10">
        <v>0</v>
      </c>
      <c r="AB25" s="10">
        <v>0</v>
      </c>
      <c r="AC25" s="10">
        <v>0</v>
      </c>
      <c r="AD25" s="10">
        <v>0</v>
      </c>
      <c r="AE25" s="87">
        <v>0</v>
      </c>
      <c r="AF25" s="17">
        <v>1</v>
      </c>
      <c r="AG25" s="17">
        <v>0</v>
      </c>
      <c r="AH25" s="17">
        <v>0</v>
      </c>
      <c r="AI25" s="17">
        <v>0</v>
      </c>
      <c r="AJ25" s="17">
        <v>0</v>
      </c>
      <c r="AK25" s="17">
        <v>0</v>
      </c>
      <c r="AL25" s="17">
        <v>0</v>
      </c>
      <c r="AM25" s="17">
        <v>0</v>
      </c>
      <c r="AN25" s="17">
        <v>0</v>
      </c>
      <c r="AO25" s="17">
        <v>0</v>
      </c>
      <c r="AP25" s="17">
        <v>0</v>
      </c>
      <c r="AQ25" s="17">
        <v>0</v>
      </c>
      <c r="AR25" s="20">
        <v>0</v>
      </c>
      <c r="AS25" s="20">
        <v>1</v>
      </c>
      <c r="AT25" s="20">
        <v>0</v>
      </c>
      <c r="AU25" s="20">
        <v>0</v>
      </c>
      <c r="AV25" s="20">
        <v>0</v>
      </c>
      <c r="AW25" s="20">
        <v>0</v>
      </c>
      <c r="AX25" s="20">
        <v>0</v>
      </c>
      <c r="AY25" s="20">
        <v>0</v>
      </c>
      <c r="AZ25" s="20">
        <v>0</v>
      </c>
      <c r="BA25" s="20">
        <v>0</v>
      </c>
      <c r="BB25" s="20">
        <v>0</v>
      </c>
      <c r="BC25" s="20">
        <v>0</v>
      </c>
      <c r="BD25" s="20">
        <v>0</v>
      </c>
      <c r="BE25" s="20">
        <v>0</v>
      </c>
      <c r="BF25" s="20">
        <v>1</v>
      </c>
      <c r="BG25" s="20">
        <v>0</v>
      </c>
      <c r="BH25" s="20">
        <v>0</v>
      </c>
      <c r="BI25" s="20">
        <v>0</v>
      </c>
      <c r="BJ25" s="20">
        <v>0</v>
      </c>
      <c r="BK25" s="20">
        <v>0</v>
      </c>
      <c r="BL25" s="20">
        <v>0</v>
      </c>
      <c r="BM25" s="20">
        <v>0</v>
      </c>
      <c r="BN25" s="20">
        <v>0</v>
      </c>
      <c r="BO25" s="20">
        <v>0</v>
      </c>
      <c r="BP25" s="20">
        <v>0</v>
      </c>
      <c r="BQ25" s="20">
        <v>0</v>
      </c>
    </row>
    <row r="26" spans="1:69" x14ac:dyDescent="0.35">
      <c r="A26" s="61" t="s">
        <v>333</v>
      </c>
      <c r="B26" s="61" t="s">
        <v>281</v>
      </c>
      <c r="C26" s="61">
        <v>115</v>
      </c>
      <c r="D26" s="61" t="str" cm="1">
        <f t="array" ref="D26">INDEX(SubList_ResAreas!$D$5:$D$332,MATCH(1,(B26=SubList_ResAreas!$B$5:$B$332)*(C26=SubList_ResAreas!$C$5:$C$332),0))</f>
        <v>Northern_CA</v>
      </c>
      <c r="E26" s="20">
        <v>0</v>
      </c>
      <c r="F26">
        <v>0</v>
      </c>
      <c r="G26">
        <v>0</v>
      </c>
      <c r="H26">
        <v>0</v>
      </c>
      <c r="I26">
        <v>0</v>
      </c>
      <c r="J26">
        <v>0</v>
      </c>
      <c r="K26">
        <v>0</v>
      </c>
      <c r="L26">
        <v>0</v>
      </c>
      <c r="M26">
        <v>0</v>
      </c>
      <c r="N26">
        <v>0</v>
      </c>
      <c r="O26">
        <v>0</v>
      </c>
      <c r="P26">
        <v>0</v>
      </c>
      <c r="Q26">
        <v>0</v>
      </c>
      <c r="R26" s="75">
        <v>0</v>
      </c>
      <c r="S26" s="10">
        <v>0</v>
      </c>
      <c r="T26" s="10">
        <v>0</v>
      </c>
      <c r="U26" s="10">
        <v>0</v>
      </c>
      <c r="V26" s="10">
        <v>0</v>
      </c>
      <c r="W26" s="10">
        <v>0</v>
      </c>
      <c r="X26" s="10">
        <v>0</v>
      </c>
      <c r="Y26" s="10">
        <v>0</v>
      </c>
      <c r="Z26" s="10">
        <v>0</v>
      </c>
      <c r="AA26" s="10">
        <v>0</v>
      </c>
      <c r="AB26" s="10">
        <v>0</v>
      </c>
      <c r="AC26" s="10">
        <v>0</v>
      </c>
      <c r="AD26" s="10">
        <v>0</v>
      </c>
      <c r="AE26" s="87">
        <v>0</v>
      </c>
      <c r="AF26" s="17">
        <v>2</v>
      </c>
      <c r="AG26" s="17">
        <v>0</v>
      </c>
      <c r="AH26" s="17">
        <v>0</v>
      </c>
      <c r="AI26" s="17">
        <v>0</v>
      </c>
      <c r="AJ26" s="17">
        <v>0</v>
      </c>
      <c r="AK26" s="17">
        <v>0</v>
      </c>
      <c r="AL26" s="17">
        <v>0</v>
      </c>
      <c r="AM26" s="17">
        <v>0</v>
      </c>
      <c r="AN26" s="17">
        <v>0</v>
      </c>
      <c r="AO26" s="17">
        <v>0</v>
      </c>
      <c r="AP26" s="17">
        <v>0</v>
      </c>
      <c r="AQ26" s="17">
        <v>0</v>
      </c>
      <c r="AR26" s="20">
        <v>0</v>
      </c>
      <c r="AS26" s="20">
        <v>2</v>
      </c>
      <c r="AT26" s="20">
        <v>0</v>
      </c>
      <c r="AU26" s="20">
        <v>0</v>
      </c>
      <c r="AV26" s="20">
        <v>0</v>
      </c>
      <c r="AW26" s="20">
        <v>0</v>
      </c>
      <c r="AX26" s="20">
        <v>0</v>
      </c>
      <c r="AY26" s="20">
        <v>0</v>
      </c>
      <c r="AZ26" s="20">
        <v>0</v>
      </c>
      <c r="BA26" s="20">
        <v>0</v>
      </c>
      <c r="BB26" s="20">
        <v>0</v>
      </c>
      <c r="BC26" s="20">
        <v>0</v>
      </c>
      <c r="BD26" s="20">
        <v>0</v>
      </c>
      <c r="BE26" s="20">
        <v>0</v>
      </c>
      <c r="BF26" s="20">
        <v>2</v>
      </c>
      <c r="BG26" s="20">
        <v>0</v>
      </c>
      <c r="BH26" s="20">
        <v>0</v>
      </c>
      <c r="BI26" s="20">
        <v>0</v>
      </c>
      <c r="BJ26" s="20">
        <v>0</v>
      </c>
      <c r="BK26" s="20">
        <v>0</v>
      </c>
      <c r="BL26" s="20">
        <v>0</v>
      </c>
      <c r="BM26" s="20">
        <v>0</v>
      </c>
      <c r="BN26" s="20">
        <v>0</v>
      </c>
      <c r="BO26" s="20">
        <v>0</v>
      </c>
      <c r="BP26" s="20">
        <v>0</v>
      </c>
      <c r="BQ26" s="20">
        <v>0</v>
      </c>
    </row>
    <row r="27" spans="1:69" ht="15.5" customHeight="1" x14ac:dyDescent="0.35">
      <c r="A27" s="61" t="s">
        <v>321</v>
      </c>
      <c r="B27" s="61" t="s">
        <v>110</v>
      </c>
      <c r="C27" s="61">
        <v>115</v>
      </c>
      <c r="D27" s="61" t="str" cm="1">
        <f t="array" ref="D27">INDEX(SubList_ResAreas!$D$5:$D$332,MATCH(1,(B27=SubList_ResAreas!$B$5:$B$332)*(C27=SubList_ResAreas!$C$5:$C$332),0))</f>
        <v>SPGE_Greater_Carrizo</v>
      </c>
      <c r="E27" s="20">
        <v>0</v>
      </c>
      <c r="F27">
        <v>0</v>
      </c>
      <c r="G27">
        <v>0</v>
      </c>
      <c r="H27">
        <v>0</v>
      </c>
      <c r="I27">
        <v>0</v>
      </c>
      <c r="J27">
        <v>0</v>
      </c>
      <c r="K27">
        <v>0</v>
      </c>
      <c r="L27">
        <v>0</v>
      </c>
      <c r="M27">
        <v>0</v>
      </c>
      <c r="N27">
        <v>0</v>
      </c>
      <c r="O27">
        <v>0</v>
      </c>
      <c r="P27">
        <v>0</v>
      </c>
      <c r="Q27">
        <v>0</v>
      </c>
      <c r="R27" s="75">
        <v>0</v>
      </c>
      <c r="S27" s="10">
        <v>0</v>
      </c>
      <c r="T27" s="10">
        <v>99</v>
      </c>
      <c r="U27" s="10">
        <v>0</v>
      </c>
      <c r="V27" s="10">
        <v>0</v>
      </c>
      <c r="W27" s="10">
        <v>0</v>
      </c>
      <c r="X27" s="10">
        <v>0</v>
      </c>
      <c r="Y27" s="10">
        <v>0</v>
      </c>
      <c r="Z27" s="10">
        <v>0</v>
      </c>
      <c r="AA27" s="10">
        <v>0</v>
      </c>
      <c r="AB27" s="10">
        <v>0</v>
      </c>
      <c r="AC27" s="10">
        <v>0</v>
      </c>
      <c r="AD27" s="10">
        <v>0</v>
      </c>
      <c r="AE27" s="87">
        <v>0</v>
      </c>
      <c r="AF27" s="17">
        <v>0</v>
      </c>
      <c r="AG27" s="17">
        <v>0</v>
      </c>
      <c r="AH27" s="17">
        <v>0</v>
      </c>
      <c r="AI27" s="17">
        <v>0</v>
      </c>
      <c r="AJ27" s="17">
        <v>0</v>
      </c>
      <c r="AK27" s="17">
        <v>0</v>
      </c>
      <c r="AL27" s="17">
        <v>0</v>
      </c>
      <c r="AM27" s="17">
        <v>0</v>
      </c>
      <c r="AN27" s="17">
        <v>0</v>
      </c>
      <c r="AO27" s="17">
        <v>0</v>
      </c>
      <c r="AP27" s="17">
        <v>0</v>
      </c>
      <c r="AQ27" s="17">
        <v>0</v>
      </c>
      <c r="AR27" s="20">
        <v>0</v>
      </c>
      <c r="AS27" s="20">
        <v>0</v>
      </c>
      <c r="AT27" s="20">
        <v>99</v>
      </c>
      <c r="AU27" s="20">
        <v>0</v>
      </c>
      <c r="AV27" s="20">
        <v>0</v>
      </c>
      <c r="AW27" s="20">
        <v>0</v>
      </c>
      <c r="AX27" s="20">
        <v>0</v>
      </c>
      <c r="AY27" s="20">
        <v>0</v>
      </c>
      <c r="AZ27" s="20">
        <v>0</v>
      </c>
      <c r="BA27" s="20">
        <v>0</v>
      </c>
      <c r="BB27" s="20">
        <v>0</v>
      </c>
      <c r="BC27" s="20">
        <v>0</v>
      </c>
      <c r="BD27" s="20">
        <v>0</v>
      </c>
      <c r="BE27" s="20">
        <v>0</v>
      </c>
      <c r="BF27" s="20">
        <v>0</v>
      </c>
      <c r="BG27" s="20">
        <v>99</v>
      </c>
      <c r="BH27" s="20">
        <v>0</v>
      </c>
      <c r="BI27" s="20">
        <v>0</v>
      </c>
      <c r="BJ27" s="20">
        <v>0</v>
      </c>
      <c r="BK27" s="20">
        <v>0</v>
      </c>
      <c r="BL27" s="20">
        <v>0</v>
      </c>
      <c r="BM27" s="20">
        <v>0</v>
      </c>
      <c r="BN27" s="20">
        <v>0</v>
      </c>
      <c r="BO27" s="20">
        <v>0</v>
      </c>
      <c r="BP27" s="20">
        <v>0</v>
      </c>
      <c r="BQ27" s="20">
        <v>0</v>
      </c>
    </row>
    <row r="28" spans="1:69" x14ac:dyDescent="0.35">
      <c r="A28" s="61" t="s">
        <v>321</v>
      </c>
      <c r="B28" s="61" t="s">
        <v>203</v>
      </c>
      <c r="C28" s="61">
        <v>115</v>
      </c>
      <c r="D28" s="61" cm="1">
        <f t="array" ref="D28">INDEX(SubList_ResAreas!$D$5:$D$332,MATCH(1,(B28=SubList_ResAreas!$B$5:$B$332)*(C28=SubList_ResAreas!$C$5:$C$332),0))</f>
        <v>0</v>
      </c>
      <c r="E28" s="20">
        <v>0</v>
      </c>
      <c r="F28">
        <v>0</v>
      </c>
      <c r="G28">
        <v>0</v>
      </c>
      <c r="H28">
        <v>0</v>
      </c>
      <c r="I28">
        <v>0</v>
      </c>
      <c r="J28">
        <v>0</v>
      </c>
      <c r="K28">
        <v>0</v>
      </c>
      <c r="L28">
        <v>0</v>
      </c>
      <c r="M28">
        <v>0</v>
      </c>
      <c r="N28">
        <v>0</v>
      </c>
      <c r="O28">
        <v>0</v>
      </c>
      <c r="P28">
        <v>0</v>
      </c>
      <c r="Q28">
        <v>0</v>
      </c>
      <c r="R28" s="75">
        <v>0</v>
      </c>
      <c r="S28" s="10">
        <v>0</v>
      </c>
      <c r="T28" s="10">
        <v>0</v>
      </c>
      <c r="U28" s="10">
        <v>0</v>
      </c>
      <c r="V28" s="10">
        <v>0</v>
      </c>
      <c r="W28" s="10">
        <v>0</v>
      </c>
      <c r="X28" s="10">
        <v>0</v>
      </c>
      <c r="Y28" s="10">
        <v>0</v>
      </c>
      <c r="Z28" s="10">
        <v>0</v>
      </c>
      <c r="AA28" s="10">
        <v>0</v>
      </c>
      <c r="AB28" s="10">
        <v>0</v>
      </c>
      <c r="AC28" s="10">
        <v>0</v>
      </c>
      <c r="AD28" s="10">
        <v>0</v>
      </c>
      <c r="AE28" s="87">
        <v>0</v>
      </c>
      <c r="AF28" s="17">
        <v>0</v>
      </c>
      <c r="AG28" s="17">
        <v>0</v>
      </c>
      <c r="AH28" s="17">
        <v>0</v>
      </c>
      <c r="AI28" s="17">
        <v>0</v>
      </c>
      <c r="AJ28" s="17">
        <v>0</v>
      </c>
      <c r="AK28" s="17">
        <v>0</v>
      </c>
      <c r="AL28" s="17">
        <v>0</v>
      </c>
      <c r="AM28" s="17">
        <v>0</v>
      </c>
      <c r="AN28" s="17">
        <v>0</v>
      </c>
      <c r="AO28" s="17">
        <v>0</v>
      </c>
      <c r="AP28" s="17">
        <v>0</v>
      </c>
      <c r="AQ28" s="17">
        <v>0</v>
      </c>
      <c r="AR28" s="20">
        <v>0</v>
      </c>
      <c r="AS28" s="20">
        <v>0</v>
      </c>
      <c r="AT28" s="20">
        <v>0</v>
      </c>
      <c r="AU28" s="20">
        <v>0</v>
      </c>
      <c r="AV28" s="20">
        <v>0</v>
      </c>
      <c r="AW28" s="20">
        <v>0</v>
      </c>
      <c r="AX28" s="20">
        <v>0</v>
      </c>
      <c r="AY28" s="20">
        <v>0</v>
      </c>
      <c r="AZ28" s="20">
        <v>0</v>
      </c>
      <c r="BA28" s="20">
        <v>0</v>
      </c>
      <c r="BB28" s="20">
        <v>0</v>
      </c>
      <c r="BC28" s="20">
        <v>0</v>
      </c>
      <c r="BD28" s="20">
        <v>0</v>
      </c>
      <c r="BE28" s="20">
        <v>0</v>
      </c>
      <c r="BF28" s="20">
        <v>0</v>
      </c>
      <c r="BG28" s="20">
        <v>0</v>
      </c>
      <c r="BH28" s="20">
        <v>0</v>
      </c>
      <c r="BI28" s="20">
        <v>0</v>
      </c>
      <c r="BJ28" s="20">
        <v>0</v>
      </c>
      <c r="BK28" s="20">
        <v>0</v>
      </c>
      <c r="BL28" s="20">
        <v>0</v>
      </c>
      <c r="BM28" s="20">
        <v>0</v>
      </c>
      <c r="BN28" s="20">
        <v>0</v>
      </c>
      <c r="BO28" s="20">
        <v>0</v>
      </c>
      <c r="BP28" s="20">
        <v>0</v>
      </c>
      <c r="BQ28" s="20">
        <v>0</v>
      </c>
    </row>
    <row r="29" spans="1:69" x14ac:dyDescent="0.35">
      <c r="A29" s="61" t="s">
        <v>341</v>
      </c>
      <c r="B29" s="61" t="s">
        <v>108</v>
      </c>
      <c r="C29" s="61">
        <v>230</v>
      </c>
      <c r="D29" s="61" t="str" cm="1">
        <f t="array" ref="D29">INDEX(SubList_ResAreas!$D$5:$D$332,MATCH(1,(B29=SubList_ResAreas!$B$5:$B$332)*(C29=SubList_ResAreas!$C$5:$C$332),0))</f>
        <v>Greater_Kramer</v>
      </c>
      <c r="E29" s="20">
        <v>0</v>
      </c>
      <c r="F29">
        <v>0</v>
      </c>
      <c r="G29">
        <v>0</v>
      </c>
      <c r="H29">
        <v>0</v>
      </c>
      <c r="I29">
        <v>0</v>
      </c>
      <c r="J29">
        <v>0</v>
      </c>
      <c r="K29">
        <v>0</v>
      </c>
      <c r="L29">
        <v>0</v>
      </c>
      <c r="M29">
        <v>0</v>
      </c>
      <c r="N29">
        <v>0</v>
      </c>
      <c r="O29">
        <v>0</v>
      </c>
      <c r="P29">
        <v>0</v>
      </c>
      <c r="Q29">
        <v>0</v>
      </c>
      <c r="R29" s="75">
        <v>0</v>
      </c>
      <c r="S29" s="10">
        <v>0</v>
      </c>
      <c r="T29" s="10">
        <v>0</v>
      </c>
      <c r="U29" s="10">
        <v>0</v>
      </c>
      <c r="V29" s="10">
        <v>0</v>
      </c>
      <c r="W29" s="10">
        <v>0</v>
      </c>
      <c r="X29" s="10">
        <v>0</v>
      </c>
      <c r="Y29" s="10">
        <v>0</v>
      </c>
      <c r="Z29" s="10">
        <v>0</v>
      </c>
      <c r="AA29" s="10">
        <v>0</v>
      </c>
      <c r="AB29" s="10">
        <v>0</v>
      </c>
      <c r="AC29" s="10">
        <v>0</v>
      </c>
      <c r="AD29" s="10">
        <v>0</v>
      </c>
      <c r="AE29" s="87">
        <v>0</v>
      </c>
      <c r="AF29" s="17">
        <v>0</v>
      </c>
      <c r="AG29" s="17">
        <v>0</v>
      </c>
      <c r="AH29" s="17">
        <v>0</v>
      </c>
      <c r="AI29" s="17">
        <v>0</v>
      </c>
      <c r="AJ29" s="17">
        <v>0</v>
      </c>
      <c r="AK29" s="17">
        <v>0</v>
      </c>
      <c r="AL29" s="17">
        <v>0</v>
      </c>
      <c r="AM29" s="17">
        <v>0</v>
      </c>
      <c r="AN29" s="17">
        <v>200</v>
      </c>
      <c r="AO29" s="17">
        <v>250</v>
      </c>
      <c r="AP29" s="17">
        <v>200</v>
      </c>
      <c r="AQ29" s="17">
        <v>0</v>
      </c>
      <c r="AR29" s="20">
        <v>0</v>
      </c>
      <c r="AS29" s="20">
        <v>0</v>
      </c>
      <c r="AT29" s="20">
        <v>0</v>
      </c>
      <c r="AU29" s="20">
        <v>0</v>
      </c>
      <c r="AV29" s="20">
        <v>0</v>
      </c>
      <c r="AW29" s="20">
        <v>0</v>
      </c>
      <c r="AX29" s="20">
        <v>0</v>
      </c>
      <c r="AY29" s="20">
        <v>0</v>
      </c>
      <c r="AZ29" s="20">
        <v>0</v>
      </c>
      <c r="BA29" s="20">
        <v>200</v>
      </c>
      <c r="BB29" s="20">
        <v>250</v>
      </c>
      <c r="BC29" s="20">
        <v>200</v>
      </c>
      <c r="BD29" s="20">
        <v>0</v>
      </c>
      <c r="BE29" s="20">
        <v>0</v>
      </c>
      <c r="BF29" s="20">
        <v>0</v>
      </c>
      <c r="BG29" s="20">
        <v>0</v>
      </c>
      <c r="BH29" s="20">
        <v>0</v>
      </c>
      <c r="BI29" s="20">
        <v>0</v>
      </c>
      <c r="BJ29" s="20">
        <v>0</v>
      </c>
      <c r="BK29" s="20">
        <v>0</v>
      </c>
      <c r="BL29" s="20">
        <v>0</v>
      </c>
      <c r="BM29" s="20">
        <v>0</v>
      </c>
      <c r="BN29" s="20">
        <v>200</v>
      </c>
      <c r="BO29" s="20">
        <v>250</v>
      </c>
      <c r="BP29" s="20">
        <v>200</v>
      </c>
      <c r="BQ29" s="20">
        <v>0</v>
      </c>
    </row>
    <row r="30" spans="1:69" x14ac:dyDescent="0.35">
      <c r="A30" s="61" t="s">
        <v>315</v>
      </c>
      <c r="B30" s="61" t="s">
        <v>142</v>
      </c>
      <c r="C30" s="61">
        <v>230</v>
      </c>
      <c r="D30" s="61" t="str" cm="1">
        <f t="array" ref="D30">INDEX(SubList_ResAreas!$D$5:$D$332,MATCH(1,(B30=SubList_ResAreas!$B$5:$B$332)*(C30=SubList_ResAreas!$C$5:$C$332),0))</f>
        <v>SPGE_Greater_Carrizo</v>
      </c>
      <c r="E30" s="20">
        <v>0</v>
      </c>
      <c r="F30">
        <v>0</v>
      </c>
      <c r="G30">
        <v>0</v>
      </c>
      <c r="H30">
        <v>0</v>
      </c>
      <c r="I30">
        <v>0</v>
      </c>
      <c r="J30">
        <v>0</v>
      </c>
      <c r="K30">
        <v>0</v>
      </c>
      <c r="L30">
        <v>0</v>
      </c>
      <c r="M30">
        <v>0</v>
      </c>
      <c r="N30">
        <v>0</v>
      </c>
      <c r="O30">
        <v>0</v>
      </c>
      <c r="P30">
        <v>0</v>
      </c>
      <c r="Q30">
        <v>0</v>
      </c>
      <c r="R30" s="75">
        <v>0</v>
      </c>
      <c r="S30" s="10">
        <v>0</v>
      </c>
      <c r="T30" s="10">
        <v>0</v>
      </c>
      <c r="U30" s="10">
        <v>0</v>
      </c>
      <c r="V30" s="10">
        <v>0</v>
      </c>
      <c r="W30" s="10">
        <v>0</v>
      </c>
      <c r="X30" s="10">
        <v>0</v>
      </c>
      <c r="Y30" s="10">
        <v>0</v>
      </c>
      <c r="Z30" s="10">
        <v>0</v>
      </c>
      <c r="AA30" s="10">
        <v>0</v>
      </c>
      <c r="AB30" s="10">
        <v>0</v>
      </c>
      <c r="AC30" s="10">
        <v>0</v>
      </c>
      <c r="AD30" s="10">
        <v>0</v>
      </c>
      <c r="AE30" s="87">
        <v>0</v>
      </c>
      <c r="AF30" s="17">
        <v>2</v>
      </c>
      <c r="AG30" s="17">
        <v>180</v>
      </c>
      <c r="AH30" s="17">
        <v>0</v>
      </c>
      <c r="AI30" s="17">
        <v>0</v>
      </c>
      <c r="AJ30" s="17">
        <v>0</v>
      </c>
      <c r="AK30" s="17">
        <v>0</v>
      </c>
      <c r="AL30" s="17">
        <v>0</v>
      </c>
      <c r="AM30" s="17">
        <v>0</v>
      </c>
      <c r="AN30" s="17">
        <v>100</v>
      </c>
      <c r="AO30" s="17">
        <v>0</v>
      </c>
      <c r="AP30" s="17">
        <v>0</v>
      </c>
      <c r="AQ30" s="17">
        <v>0</v>
      </c>
      <c r="AR30" s="20">
        <v>0</v>
      </c>
      <c r="AS30" s="20">
        <v>2</v>
      </c>
      <c r="AT30" s="20">
        <v>180</v>
      </c>
      <c r="AU30" s="20">
        <v>0</v>
      </c>
      <c r="AV30" s="20">
        <v>0</v>
      </c>
      <c r="AW30" s="20">
        <v>0</v>
      </c>
      <c r="AX30" s="20">
        <v>0</v>
      </c>
      <c r="AY30" s="20">
        <v>0</v>
      </c>
      <c r="AZ30" s="20">
        <v>0</v>
      </c>
      <c r="BA30" s="20">
        <v>100</v>
      </c>
      <c r="BB30" s="20">
        <v>0</v>
      </c>
      <c r="BC30" s="20">
        <v>0</v>
      </c>
      <c r="BD30" s="20">
        <v>0</v>
      </c>
      <c r="BE30" s="20">
        <v>0</v>
      </c>
      <c r="BF30" s="20">
        <v>2</v>
      </c>
      <c r="BG30" s="20">
        <v>180</v>
      </c>
      <c r="BH30" s="20">
        <v>0</v>
      </c>
      <c r="BI30" s="20">
        <v>0</v>
      </c>
      <c r="BJ30" s="20">
        <v>0</v>
      </c>
      <c r="BK30" s="20">
        <v>0</v>
      </c>
      <c r="BL30" s="20">
        <v>0</v>
      </c>
      <c r="BM30" s="20">
        <v>0</v>
      </c>
      <c r="BN30" s="20">
        <v>100</v>
      </c>
      <c r="BO30" s="20">
        <v>0</v>
      </c>
      <c r="BP30" s="20">
        <v>0</v>
      </c>
      <c r="BQ30" s="20">
        <v>0</v>
      </c>
    </row>
    <row r="31" spans="1:69" x14ac:dyDescent="0.35">
      <c r="A31" s="61" t="s">
        <v>315</v>
      </c>
      <c r="B31" s="61" t="s">
        <v>149</v>
      </c>
      <c r="C31" s="61">
        <v>115</v>
      </c>
      <c r="D31" s="61" t="str" cm="1">
        <f t="array" ref="D31">INDEX(SubList_ResAreas!$D$5:$D$332,MATCH(1,(B31=SubList_ResAreas!$B$5:$B$332)*(C31=SubList_ResAreas!$C$5:$C$332),0))</f>
        <v>SPGE_Kern</v>
      </c>
      <c r="E31" s="20">
        <v>0</v>
      </c>
      <c r="F31">
        <v>0</v>
      </c>
      <c r="G31">
        <v>0</v>
      </c>
      <c r="H31">
        <v>0</v>
      </c>
      <c r="I31">
        <v>0</v>
      </c>
      <c r="J31">
        <v>0</v>
      </c>
      <c r="K31">
        <v>0</v>
      </c>
      <c r="L31">
        <v>0</v>
      </c>
      <c r="M31">
        <v>0</v>
      </c>
      <c r="N31">
        <v>0</v>
      </c>
      <c r="O31">
        <v>0</v>
      </c>
      <c r="P31">
        <v>0</v>
      </c>
      <c r="Q31">
        <v>0</v>
      </c>
      <c r="R31" s="75">
        <v>0</v>
      </c>
      <c r="S31" s="10">
        <v>0</v>
      </c>
      <c r="T31" s="10">
        <v>0</v>
      </c>
      <c r="U31" s="10">
        <v>0</v>
      </c>
      <c r="V31" s="10">
        <v>0</v>
      </c>
      <c r="W31" s="10">
        <v>0</v>
      </c>
      <c r="X31" s="10">
        <v>0</v>
      </c>
      <c r="Y31" s="10">
        <v>0</v>
      </c>
      <c r="Z31" s="10">
        <v>0</v>
      </c>
      <c r="AA31" s="10">
        <v>0</v>
      </c>
      <c r="AB31" s="10">
        <v>0</v>
      </c>
      <c r="AC31" s="10">
        <v>0</v>
      </c>
      <c r="AD31" s="10">
        <v>0</v>
      </c>
      <c r="AE31" s="87">
        <v>0</v>
      </c>
      <c r="AF31" s="17">
        <v>0</v>
      </c>
      <c r="AG31" s="17">
        <v>0</v>
      </c>
      <c r="AH31" s="17">
        <v>0</v>
      </c>
      <c r="AI31" s="17">
        <v>0</v>
      </c>
      <c r="AJ31" s="17">
        <v>0</v>
      </c>
      <c r="AK31" s="17">
        <v>0</v>
      </c>
      <c r="AL31" s="17">
        <v>0</v>
      </c>
      <c r="AM31" s="17">
        <v>0</v>
      </c>
      <c r="AN31" s="17">
        <v>0</v>
      </c>
      <c r="AO31" s="17">
        <v>0</v>
      </c>
      <c r="AP31" s="17">
        <v>0</v>
      </c>
      <c r="AQ31" s="17">
        <v>0</v>
      </c>
      <c r="AR31" s="20">
        <v>0</v>
      </c>
      <c r="AS31" s="20">
        <v>0</v>
      </c>
      <c r="AT31" s="20">
        <v>0</v>
      </c>
      <c r="AU31" s="20">
        <v>0</v>
      </c>
      <c r="AV31" s="20">
        <v>0</v>
      </c>
      <c r="AW31" s="20">
        <v>0</v>
      </c>
      <c r="AX31" s="20">
        <v>0</v>
      </c>
      <c r="AY31" s="20">
        <v>0</v>
      </c>
      <c r="AZ31" s="20">
        <v>0</v>
      </c>
      <c r="BA31" s="20">
        <v>0</v>
      </c>
      <c r="BB31" s="20">
        <v>0</v>
      </c>
      <c r="BC31" s="20">
        <v>0</v>
      </c>
      <c r="BD31" s="20">
        <v>0</v>
      </c>
      <c r="BE31" s="20">
        <v>0</v>
      </c>
      <c r="BF31" s="20">
        <v>0</v>
      </c>
      <c r="BG31" s="20">
        <v>0</v>
      </c>
      <c r="BH31" s="20">
        <v>0</v>
      </c>
      <c r="BI31" s="20">
        <v>0</v>
      </c>
      <c r="BJ31" s="20">
        <v>0</v>
      </c>
      <c r="BK31" s="20">
        <v>0</v>
      </c>
      <c r="BL31" s="20">
        <v>0</v>
      </c>
      <c r="BM31" s="20">
        <v>0</v>
      </c>
      <c r="BN31" s="20">
        <v>0</v>
      </c>
      <c r="BO31" s="20">
        <v>0</v>
      </c>
      <c r="BP31" s="20">
        <v>0</v>
      </c>
      <c r="BQ31" s="20">
        <v>0</v>
      </c>
    </row>
    <row r="32" spans="1:69" x14ac:dyDescent="0.35">
      <c r="A32" s="61" t="s">
        <v>321</v>
      </c>
      <c r="B32" s="61" t="s">
        <v>186</v>
      </c>
      <c r="C32" s="61">
        <v>115</v>
      </c>
      <c r="D32" s="61" t="str" cm="1">
        <f t="array" ref="D32">INDEX(SubList_ResAreas!$D$5:$D$332,MATCH(1,(B32=SubList_ResAreas!$B$5:$B$332)*(C32=SubList_ResAreas!$C$5:$C$332),0))</f>
        <v>SPGE_Westlands_Fresno</v>
      </c>
      <c r="E32" s="20">
        <v>0</v>
      </c>
      <c r="F32">
        <v>0</v>
      </c>
      <c r="G32">
        <v>0</v>
      </c>
      <c r="H32">
        <v>0</v>
      </c>
      <c r="I32">
        <v>0</v>
      </c>
      <c r="J32">
        <v>0</v>
      </c>
      <c r="K32">
        <v>0</v>
      </c>
      <c r="L32">
        <v>0</v>
      </c>
      <c r="M32">
        <v>0</v>
      </c>
      <c r="N32">
        <v>0</v>
      </c>
      <c r="O32">
        <v>0</v>
      </c>
      <c r="P32">
        <v>0</v>
      </c>
      <c r="Q32">
        <v>0</v>
      </c>
      <c r="R32" s="75">
        <v>0</v>
      </c>
      <c r="S32" s="10">
        <v>0</v>
      </c>
      <c r="T32" s="10">
        <v>0</v>
      </c>
      <c r="U32" s="10">
        <v>0</v>
      </c>
      <c r="V32" s="10">
        <v>0</v>
      </c>
      <c r="W32" s="10">
        <v>0</v>
      </c>
      <c r="X32" s="10">
        <v>0</v>
      </c>
      <c r="Y32" s="10">
        <v>0</v>
      </c>
      <c r="Z32" s="10">
        <v>0</v>
      </c>
      <c r="AA32" s="10">
        <v>0</v>
      </c>
      <c r="AB32" s="10">
        <v>0</v>
      </c>
      <c r="AC32" s="10">
        <v>0</v>
      </c>
      <c r="AD32" s="10">
        <v>0</v>
      </c>
      <c r="AE32" s="87">
        <v>0</v>
      </c>
      <c r="AF32" s="17">
        <v>0</v>
      </c>
      <c r="AG32" s="17">
        <v>0</v>
      </c>
      <c r="AH32" s="17">
        <v>0</v>
      </c>
      <c r="AI32" s="17">
        <v>0</v>
      </c>
      <c r="AJ32" s="17">
        <v>0</v>
      </c>
      <c r="AK32" s="17">
        <v>0</v>
      </c>
      <c r="AL32" s="17">
        <v>0</v>
      </c>
      <c r="AM32" s="17">
        <v>0</v>
      </c>
      <c r="AN32" s="17">
        <v>0</v>
      </c>
      <c r="AO32" s="17">
        <v>0</v>
      </c>
      <c r="AP32" s="17">
        <v>0</v>
      </c>
      <c r="AQ32" s="17">
        <v>0</v>
      </c>
      <c r="AR32" s="20">
        <v>0</v>
      </c>
      <c r="AS32" s="20">
        <v>0</v>
      </c>
      <c r="AT32" s="20">
        <v>0</v>
      </c>
      <c r="AU32" s="20">
        <v>0</v>
      </c>
      <c r="AV32" s="20">
        <v>0</v>
      </c>
      <c r="AW32" s="20">
        <v>0</v>
      </c>
      <c r="AX32" s="20">
        <v>0</v>
      </c>
      <c r="AY32" s="20">
        <v>0</v>
      </c>
      <c r="AZ32" s="20">
        <v>0</v>
      </c>
      <c r="BA32" s="20">
        <v>0</v>
      </c>
      <c r="BB32" s="20">
        <v>0</v>
      </c>
      <c r="BC32" s="20">
        <v>0</v>
      </c>
      <c r="BD32" s="20">
        <v>0</v>
      </c>
      <c r="BE32" s="20">
        <v>0</v>
      </c>
      <c r="BF32" s="20">
        <v>0</v>
      </c>
      <c r="BG32" s="20">
        <v>0</v>
      </c>
      <c r="BH32" s="20">
        <v>0</v>
      </c>
      <c r="BI32" s="20">
        <v>0</v>
      </c>
      <c r="BJ32" s="20">
        <v>0</v>
      </c>
      <c r="BK32" s="20">
        <v>0</v>
      </c>
      <c r="BL32" s="20">
        <v>0</v>
      </c>
      <c r="BM32" s="20">
        <v>0</v>
      </c>
      <c r="BN32" s="20">
        <v>0</v>
      </c>
      <c r="BO32" s="20">
        <v>0</v>
      </c>
      <c r="BP32" s="20">
        <v>0</v>
      </c>
      <c r="BQ32" s="20">
        <v>0</v>
      </c>
    </row>
    <row r="33" spans="1:69" x14ac:dyDescent="0.35">
      <c r="A33" s="61" t="s">
        <v>345</v>
      </c>
      <c r="B33" s="61" t="s">
        <v>50</v>
      </c>
      <c r="C33" s="61">
        <v>230</v>
      </c>
      <c r="D33" s="61" t="str" cm="1">
        <f t="array" ref="D33">INDEX(SubList_ResAreas!$D$5:$D$332,MATCH(1,(B33=SubList_ResAreas!$B$5:$B$332)*(C33=SubList_ResAreas!$C$5:$C$332),0))</f>
        <v>Greater_LA</v>
      </c>
      <c r="E33" s="20">
        <v>0</v>
      </c>
      <c r="F33">
        <v>0</v>
      </c>
      <c r="G33">
        <v>0</v>
      </c>
      <c r="H33">
        <v>0</v>
      </c>
      <c r="I33">
        <v>0</v>
      </c>
      <c r="J33">
        <v>0</v>
      </c>
      <c r="K33">
        <v>0</v>
      </c>
      <c r="L33">
        <v>0</v>
      </c>
      <c r="M33">
        <v>0</v>
      </c>
      <c r="N33">
        <v>0</v>
      </c>
      <c r="O33">
        <v>0</v>
      </c>
      <c r="P33">
        <v>0</v>
      </c>
      <c r="Q33">
        <v>0</v>
      </c>
      <c r="R33" s="75">
        <v>0</v>
      </c>
      <c r="S33" s="10">
        <v>0</v>
      </c>
      <c r="T33" s="10">
        <v>0</v>
      </c>
      <c r="U33" s="10">
        <v>0</v>
      </c>
      <c r="V33" s="10">
        <v>0</v>
      </c>
      <c r="W33" s="10">
        <v>0</v>
      </c>
      <c r="X33" s="10">
        <v>0</v>
      </c>
      <c r="Y33" s="10">
        <v>0</v>
      </c>
      <c r="Z33" s="10">
        <v>0</v>
      </c>
      <c r="AA33" s="10">
        <v>0</v>
      </c>
      <c r="AB33" s="10">
        <v>0</v>
      </c>
      <c r="AC33" s="10">
        <v>0</v>
      </c>
      <c r="AD33" s="10">
        <v>0</v>
      </c>
      <c r="AE33" s="87">
        <v>0</v>
      </c>
      <c r="AF33" s="17">
        <v>0</v>
      </c>
      <c r="AG33" s="17">
        <v>0</v>
      </c>
      <c r="AH33" s="17">
        <v>0</v>
      </c>
      <c r="AI33" s="17">
        <v>0</v>
      </c>
      <c r="AJ33" s="17">
        <v>0</v>
      </c>
      <c r="AK33" s="17">
        <v>0</v>
      </c>
      <c r="AL33" s="17">
        <v>0</v>
      </c>
      <c r="AM33" s="17">
        <v>0</v>
      </c>
      <c r="AN33" s="17">
        <v>0</v>
      </c>
      <c r="AO33" s="17">
        <v>0</v>
      </c>
      <c r="AP33" s="17">
        <v>0</v>
      </c>
      <c r="AQ33" s="17">
        <v>0</v>
      </c>
      <c r="AR33" s="20">
        <v>0</v>
      </c>
      <c r="AS33" s="20">
        <v>0</v>
      </c>
      <c r="AT33" s="20">
        <v>0</v>
      </c>
      <c r="AU33" s="20">
        <v>0</v>
      </c>
      <c r="AV33" s="20">
        <v>0</v>
      </c>
      <c r="AW33" s="20">
        <v>0</v>
      </c>
      <c r="AX33" s="20">
        <v>0</v>
      </c>
      <c r="AY33" s="20">
        <v>0</v>
      </c>
      <c r="AZ33" s="20">
        <v>0</v>
      </c>
      <c r="BA33" s="20">
        <v>0</v>
      </c>
      <c r="BB33" s="20">
        <v>0</v>
      </c>
      <c r="BC33" s="20">
        <v>0</v>
      </c>
      <c r="BD33" s="20">
        <v>0</v>
      </c>
      <c r="BE33" s="20">
        <v>0</v>
      </c>
      <c r="BF33" s="20">
        <v>0</v>
      </c>
      <c r="BG33" s="20">
        <v>0</v>
      </c>
      <c r="BH33" s="20">
        <v>0</v>
      </c>
      <c r="BI33" s="20">
        <v>0</v>
      </c>
      <c r="BJ33" s="20">
        <v>0</v>
      </c>
      <c r="BK33" s="20">
        <v>0</v>
      </c>
      <c r="BL33" s="20">
        <v>0</v>
      </c>
      <c r="BM33" s="20">
        <v>0</v>
      </c>
      <c r="BN33" s="20">
        <v>0</v>
      </c>
      <c r="BO33" s="20">
        <v>0</v>
      </c>
      <c r="BP33" s="20">
        <v>0</v>
      </c>
      <c r="BQ33" s="20">
        <v>0</v>
      </c>
    </row>
    <row r="34" spans="1:69" x14ac:dyDescent="0.35">
      <c r="A34" s="61" t="s">
        <v>345</v>
      </c>
      <c r="B34" s="61" t="s">
        <v>50</v>
      </c>
      <c r="C34" s="61">
        <v>138</v>
      </c>
      <c r="D34" s="61" t="str" cm="1">
        <f t="array" ref="D34">INDEX(SubList_ResAreas!$D$5:$D$332,MATCH(1,(B34=SubList_ResAreas!$B$5:$B$332)*(C34=SubList_ResAreas!$C$5:$C$332),0))</f>
        <v>Greater_LA</v>
      </c>
      <c r="E34" s="20">
        <v>0</v>
      </c>
      <c r="F34">
        <v>0</v>
      </c>
      <c r="G34">
        <v>0</v>
      </c>
      <c r="H34">
        <v>0</v>
      </c>
      <c r="I34">
        <v>0</v>
      </c>
      <c r="J34">
        <v>0</v>
      </c>
      <c r="K34">
        <v>0</v>
      </c>
      <c r="L34">
        <v>0</v>
      </c>
      <c r="M34">
        <v>0</v>
      </c>
      <c r="N34">
        <v>0</v>
      </c>
      <c r="O34">
        <v>0</v>
      </c>
      <c r="P34">
        <v>0</v>
      </c>
      <c r="Q34">
        <v>0</v>
      </c>
      <c r="R34" s="75">
        <v>0</v>
      </c>
      <c r="S34" s="10">
        <v>0</v>
      </c>
      <c r="T34" s="10">
        <v>0</v>
      </c>
      <c r="U34" s="10">
        <v>0</v>
      </c>
      <c r="V34" s="10">
        <v>0</v>
      </c>
      <c r="W34" s="10">
        <v>0</v>
      </c>
      <c r="X34" s="10">
        <v>0</v>
      </c>
      <c r="Y34" s="10">
        <v>0</v>
      </c>
      <c r="Z34" s="10">
        <v>0</v>
      </c>
      <c r="AA34" s="10">
        <v>0</v>
      </c>
      <c r="AB34" s="10">
        <v>0</v>
      </c>
      <c r="AC34" s="10">
        <v>250</v>
      </c>
      <c r="AD34" s="10">
        <v>0</v>
      </c>
      <c r="AE34" s="87">
        <v>0</v>
      </c>
      <c r="AF34" s="17">
        <v>0</v>
      </c>
      <c r="AG34" s="17">
        <v>0</v>
      </c>
      <c r="AH34" s="17">
        <v>0</v>
      </c>
      <c r="AI34" s="17">
        <v>0</v>
      </c>
      <c r="AJ34" s="17">
        <v>0</v>
      </c>
      <c r="AK34" s="17">
        <v>0</v>
      </c>
      <c r="AL34" s="17">
        <v>0</v>
      </c>
      <c r="AM34" s="17">
        <v>0</v>
      </c>
      <c r="AN34" s="17">
        <v>0</v>
      </c>
      <c r="AO34" s="17">
        <v>0</v>
      </c>
      <c r="AP34" s="17">
        <v>0</v>
      </c>
      <c r="AQ34" s="17">
        <v>0</v>
      </c>
      <c r="AR34" s="20">
        <v>0</v>
      </c>
      <c r="AS34" s="20">
        <v>0</v>
      </c>
      <c r="AT34" s="20">
        <v>0</v>
      </c>
      <c r="AU34" s="20">
        <v>0</v>
      </c>
      <c r="AV34" s="20">
        <v>0</v>
      </c>
      <c r="AW34" s="20">
        <v>0</v>
      </c>
      <c r="AX34" s="20">
        <v>0</v>
      </c>
      <c r="AY34" s="20">
        <v>0</v>
      </c>
      <c r="AZ34" s="20">
        <v>0</v>
      </c>
      <c r="BA34" s="20">
        <v>0</v>
      </c>
      <c r="BB34" s="20">
        <v>0</v>
      </c>
      <c r="BC34" s="20">
        <v>250</v>
      </c>
      <c r="BD34" s="20">
        <v>0</v>
      </c>
      <c r="BE34" s="20">
        <v>0</v>
      </c>
      <c r="BF34" s="20">
        <v>0</v>
      </c>
      <c r="BG34" s="20">
        <v>0</v>
      </c>
      <c r="BH34" s="20">
        <v>0</v>
      </c>
      <c r="BI34" s="20">
        <v>0</v>
      </c>
      <c r="BJ34" s="20">
        <v>0</v>
      </c>
      <c r="BK34" s="20">
        <v>0</v>
      </c>
      <c r="BL34" s="20">
        <v>0</v>
      </c>
      <c r="BM34" s="20">
        <v>0</v>
      </c>
      <c r="BN34" s="20">
        <v>0</v>
      </c>
      <c r="BO34" s="20">
        <v>0</v>
      </c>
      <c r="BP34" s="20">
        <v>250</v>
      </c>
      <c r="BQ34" s="20">
        <v>0</v>
      </c>
    </row>
    <row r="35" spans="1:69" x14ac:dyDescent="0.35">
      <c r="A35" s="61" t="s">
        <v>329</v>
      </c>
      <c r="B35" s="61" t="s">
        <v>176</v>
      </c>
      <c r="C35" s="61">
        <v>230</v>
      </c>
      <c r="D35" s="61" t="str" cm="1">
        <f t="array" ref="D35">INDEX(SubList_ResAreas!$D$5:$D$332,MATCH(1,(B35=SubList_ResAreas!$B$5:$B$332)*(C35=SubList_ResAreas!$C$5:$C$332),0))</f>
        <v>SouthernNV_Desert</v>
      </c>
      <c r="E35" s="20">
        <v>0</v>
      </c>
      <c r="F35">
        <v>0</v>
      </c>
      <c r="G35">
        <v>0</v>
      </c>
      <c r="H35">
        <v>0</v>
      </c>
      <c r="I35">
        <v>0</v>
      </c>
      <c r="J35">
        <v>0</v>
      </c>
      <c r="K35">
        <v>0</v>
      </c>
      <c r="L35">
        <v>0</v>
      </c>
      <c r="M35">
        <v>0</v>
      </c>
      <c r="N35">
        <v>0</v>
      </c>
      <c r="O35">
        <v>0</v>
      </c>
      <c r="P35">
        <v>0</v>
      </c>
      <c r="Q35">
        <v>0</v>
      </c>
      <c r="R35" s="75">
        <v>0</v>
      </c>
      <c r="S35" s="10">
        <v>0</v>
      </c>
      <c r="T35" s="10">
        <v>0</v>
      </c>
      <c r="U35" s="10">
        <v>0</v>
      </c>
      <c r="V35" s="10">
        <v>0</v>
      </c>
      <c r="W35" s="10">
        <v>0</v>
      </c>
      <c r="X35" s="10">
        <v>0</v>
      </c>
      <c r="Y35" s="10">
        <v>0</v>
      </c>
      <c r="Z35" s="10">
        <v>0</v>
      </c>
      <c r="AA35" s="10">
        <v>0</v>
      </c>
      <c r="AB35" s="10">
        <v>0</v>
      </c>
      <c r="AC35" s="10">
        <v>0</v>
      </c>
      <c r="AD35" s="10">
        <v>0</v>
      </c>
      <c r="AE35" s="87">
        <v>0</v>
      </c>
      <c r="AF35" s="17">
        <v>0</v>
      </c>
      <c r="AG35" s="17">
        <v>0</v>
      </c>
      <c r="AH35" s="17">
        <v>0</v>
      </c>
      <c r="AI35" s="17">
        <v>0</v>
      </c>
      <c r="AJ35" s="17">
        <v>0</v>
      </c>
      <c r="AK35" s="17">
        <v>0</v>
      </c>
      <c r="AL35" s="17">
        <v>0</v>
      </c>
      <c r="AM35" s="17">
        <v>0</v>
      </c>
      <c r="AN35" s="17">
        <v>250</v>
      </c>
      <c r="AO35" s="17">
        <v>215</v>
      </c>
      <c r="AP35" s="17">
        <v>200</v>
      </c>
      <c r="AQ35" s="17">
        <v>0</v>
      </c>
      <c r="AR35" s="20">
        <v>0</v>
      </c>
      <c r="AS35" s="20">
        <v>0</v>
      </c>
      <c r="AT35" s="20">
        <v>0</v>
      </c>
      <c r="AU35" s="20">
        <v>0</v>
      </c>
      <c r="AV35" s="20">
        <v>0</v>
      </c>
      <c r="AW35" s="20">
        <v>0</v>
      </c>
      <c r="AX35" s="20">
        <v>0</v>
      </c>
      <c r="AY35" s="20">
        <v>0</v>
      </c>
      <c r="AZ35" s="20">
        <v>0</v>
      </c>
      <c r="BA35" s="20">
        <v>250</v>
      </c>
      <c r="BB35" s="20">
        <v>215</v>
      </c>
      <c r="BC35" s="20">
        <v>200</v>
      </c>
      <c r="BD35" s="20">
        <v>0</v>
      </c>
      <c r="BE35" s="20">
        <v>0</v>
      </c>
      <c r="BF35" s="20">
        <v>0</v>
      </c>
      <c r="BG35" s="20">
        <v>0</v>
      </c>
      <c r="BH35" s="20">
        <v>0</v>
      </c>
      <c r="BI35" s="20">
        <v>0</v>
      </c>
      <c r="BJ35" s="20">
        <v>0</v>
      </c>
      <c r="BK35" s="20">
        <v>0</v>
      </c>
      <c r="BL35" s="20">
        <v>0</v>
      </c>
      <c r="BM35" s="20">
        <v>0</v>
      </c>
      <c r="BN35" s="20">
        <v>250</v>
      </c>
      <c r="BO35" s="20">
        <v>215</v>
      </c>
      <c r="BP35" s="20">
        <v>200</v>
      </c>
      <c r="BQ35" s="20">
        <v>0</v>
      </c>
    </row>
    <row r="36" spans="1:69" x14ac:dyDescent="0.35">
      <c r="A36" s="61" t="s">
        <v>333</v>
      </c>
      <c r="B36" s="61" t="s">
        <v>347</v>
      </c>
      <c r="C36" s="61">
        <v>115</v>
      </c>
      <c r="D36" s="61" t="str" cm="1">
        <f t="array" ref="D36">INDEX(SubList_ResAreas!$D$5:$D$332,MATCH(1,(B36=SubList_ResAreas!$B$5:$B$332)*(C36=SubList_ResAreas!$C$5:$C$332),0))</f>
        <v>Greater_Bay</v>
      </c>
      <c r="E36" s="20">
        <v>0</v>
      </c>
      <c r="F36">
        <v>0</v>
      </c>
      <c r="G36">
        <v>0</v>
      </c>
      <c r="H36">
        <v>0</v>
      </c>
      <c r="I36">
        <v>0</v>
      </c>
      <c r="J36">
        <v>0</v>
      </c>
      <c r="K36">
        <v>0</v>
      </c>
      <c r="L36">
        <v>0</v>
      </c>
      <c r="M36">
        <v>0</v>
      </c>
      <c r="N36">
        <v>0</v>
      </c>
      <c r="O36">
        <v>0</v>
      </c>
      <c r="P36">
        <v>0</v>
      </c>
      <c r="Q36">
        <v>0</v>
      </c>
      <c r="R36" s="75">
        <v>0</v>
      </c>
      <c r="S36" s="10">
        <v>0</v>
      </c>
      <c r="T36" s="10">
        <v>0</v>
      </c>
      <c r="U36" s="10">
        <v>0</v>
      </c>
      <c r="V36" s="10">
        <v>0</v>
      </c>
      <c r="W36" s="10">
        <v>0</v>
      </c>
      <c r="X36" s="10">
        <v>0</v>
      </c>
      <c r="Y36" s="10">
        <v>0</v>
      </c>
      <c r="Z36" s="10">
        <v>5</v>
      </c>
      <c r="AA36" s="10">
        <v>0</v>
      </c>
      <c r="AB36" s="10">
        <v>0</v>
      </c>
      <c r="AC36" s="10">
        <v>0</v>
      </c>
      <c r="AD36" s="10">
        <v>0</v>
      </c>
      <c r="AE36" s="87">
        <v>0</v>
      </c>
      <c r="AF36" s="17">
        <v>1</v>
      </c>
      <c r="AG36" s="17">
        <v>0</v>
      </c>
      <c r="AH36" s="17">
        <v>0</v>
      </c>
      <c r="AI36" s="17">
        <v>0</v>
      </c>
      <c r="AJ36" s="17">
        <v>0</v>
      </c>
      <c r="AK36" s="17">
        <v>0</v>
      </c>
      <c r="AL36" s="17">
        <v>0</v>
      </c>
      <c r="AM36" s="17">
        <v>0</v>
      </c>
      <c r="AN36" s="17">
        <v>0</v>
      </c>
      <c r="AO36" s="17">
        <v>0</v>
      </c>
      <c r="AP36" s="17">
        <v>0</v>
      </c>
      <c r="AQ36" s="17">
        <v>0</v>
      </c>
      <c r="AR36" s="20">
        <v>0</v>
      </c>
      <c r="AS36" s="20">
        <v>1</v>
      </c>
      <c r="AT36" s="20">
        <v>0</v>
      </c>
      <c r="AU36" s="20">
        <v>0</v>
      </c>
      <c r="AV36" s="20">
        <v>0</v>
      </c>
      <c r="AW36" s="20">
        <v>0</v>
      </c>
      <c r="AX36" s="20">
        <v>0</v>
      </c>
      <c r="AY36" s="20">
        <v>0</v>
      </c>
      <c r="AZ36" s="20">
        <v>5</v>
      </c>
      <c r="BA36" s="20">
        <v>0</v>
      </c>
      <c r="BB36" s="20">
        <v>0</v>
      </c>
      <c r="BC36" s="20">
        <v>0</v>
      </c>
      <c r="BD36" s="20">
        <v>0</v>
      </c>
      <c r="BE36" s="20">
        <v>0</v>
      </c>
      <c r="BF36" s="20">
        <v>1</v>
      </c>
      <c r="BG36" s="20">
        <v>0</v>
      </c>
      <c r="BH36" s="20">
        <v>0</v>
      </c>
      <c r="BI36" s="20">
        <v>0</v>
      </c>
      <c r="BJ36" s="20">
        <v>0</v>
      </c>
      <c r="BK36" s="20">
        <v>0</v>
      </c>
      <c r="BL36" s="20">
        <v>0</v>
      </c>
      <c r="BM36" s="20">
        <v>5</v>
      </c>
      <c r="BN36" s="20">
        <v>0</v>
      </c>
      <c r="BO36" s="20">
        <v>0</v>
      </c>
      <c r="BP36" s="20">
        <v>0</v>
      </c>
      <c r="BQ36" s="20">
        <v>0</v>
      </c>
    </row>
    <row r="37" spans="1:69" x14ac:dyDescent="0.35">
      <c r="A37" s="61" t="s">
        <v>333</v>
      </c>
      <c r="B37" s="61" t="s">
        <v>225</v>
      </c>
      <c r="C37" s="61">
        <v>230</v>
      </c>
      <c r="D37" s="61" t="str" cm="1">
        <f t="array" ref="D37">INDEX(SubList_ResAreas!$D$5:$D$332,MATCH(1,(B37=SubList_ResAreas!$B$5:$B$332)*(C37=SubList_ResAreas!$C$5:$C$332),0))</f>
        <v>Greater_Bay</v>
      </c>
      <c r="E37" s="20">
        <v>0</v>
      </c>
      <c r="F37">
        <v>0</v>
      </c>
      <c r="G37">
        <v>0</v>
      </c>
      <c r="H37">
        <v>0</v>
      </c>
      <c r="I37">
        <v>0</v>
      </c>
      <c r="J37">
        <v>0</v>
      </c>
      <c r="K37">
        <v>0</v>
      </c>
      <c r="L37">
        <v>0</v>
      </c>
      <c r="M37">
        <v>0</v>
      </c>
      <c r="N37">
        <v>0</v>
      </c>
      <c r="O37">
        <v>0</v>
      </c>
      <c r="P37">
        <v>0</v>
      </c>
      <c r="Q37">
        <v>0</v>
      </c>
      <c r="R37" s="75">
        <v>0</v>
      </c>
      <c r="S37" s="10">
        <v>0</v>
      </c>
      <c r="T37" s="10">
        <v>0</v>
      </c>
      <c r="U37" s="10">
        <v>0</v>
      </c>
      <c r="V37" s="10">
        <v>0</v>
      </c>
      <c r="W37" s="10">
        <v>0</v>
      </c>
      <c r="X37" s="10">
        <v>0</v>
      </c>
      <c r="Y37" s="10">
        <v>0</v>
      </c>
      <c r="Z37" s="10">
        <v>0</v>
      </c>
      <c r="AA37" s="10">
        <v>0</v>
      </c>
      <c r="AB37" s="10">
        <v>100</v>
      </c>
      <c r="AC37" s="10">
        <v>100</v>
      </c>
      <c r="AD37" s="10">
        <v>0</v>
      </c>
      <c r="AE37" s="87">
        <v>0</v>
      </c>
      <c r="AF37" s="17">
        <v>0</v>
      </c>
      <c r="AG37" s="17">
        <v>0</v>
      </c>
      <c r="AH37" s="17">
        <v>0</v>
      </c>
      <c r="AI37" s="17">
        <v>0</v>
      </c>
      <c r="AJ37" s="17">
        <v>0</v>
      </c>
      <c r="AK37" s="17">
        <v>0</v>
      </c>
      <c r="AL37" s="17">
        <v>0</v>
      </c>
      <c r="AM37" s="17">
        <v>0</v>
      </c>
      <c r="AN37" s="17">
        <v>0</v>
      </c>
      <c r="AO37" s="17">
        <v>0</v>
      </c>
      <c r="AP37" s="17">
        <v>0</v>
      </c>
      <c r="AQ37" s="17">
        <v>0</v>
      </c>
      <c r="AR37" s="20">
        <v>0</v>
      </c>
      <c r="AS37" s="20">
        <v>0</v>
      </c>
      <c r="AT37" s="20">
        <v>0</v>
      </c>
      <c r="AU37" s="20">
        <v>0</v>
      </c>
      <c r="AV37" s="20">
        <v>0</v>
      </c>
      <c r="AW37" s="20">
        <v>0</v>
      </c>
      <c r="AX37" s="20">
        <v>0</v>
      </c>
      <c r="AY37" s="20">
        <v>0</v>
      </c>
      <c r="AZ37" s="20">
        <v>0</v>
      </c>
      <c r="BA37" s="20">
        <v>0</v>
      </c>
      <c r="BB37" s="20">
        <v>100</v>
      </c>
      <c r="BC37" s="20">
        <v>100</v>
      </c>
      <c r="BD37" s="20">
        <v>0</v>
      </c>
      <c r="BE37" s="20">
        <v>0</v>
      </c>
      <c r="BF37" s="20">
        <v>0</v>
      </c>
      <c r="BG37" s="20">
        <v>0</v>
      </c>
      <c r="BH37" s="20">
        <v>0</v>
      </c>
      <c r="BI37" s="20">
        <v>0</v>
      </c>
      <c r="BJ37" s="20">
        <v>0</v>
      </c>
      <c r="BK37" s="20">
        <v>0</v>
      </c>
      <c r="BL37" s="20">
        <v>0</v>
      </c>
      <c r="BM37" s="20">
        <v>0</v>
      </c>
      <c r="BN37" s="20">
        <v>0</v>
      </c>
      <c r="BO37" s="20">
        <v>100</v>
      </c>
      <c r="BP37" s="20">
        <v>100</v>
      </c>
      <c r="BQ37" s="20">
        <v>0</v>
      </c>
    </row>
    <row r="38" spans="1:69" x14ac:dyDescent="0.35">
      <c r="A38" s="61" t="s">
        <v>318</v>
      </c>
      <c r="B38" s="61" t="s">
        <v>78</v>
      </c>
      <c r="C38" s="61">
        <v>230</v>
      </c>
      <c r="D38" s="61" t="str" cm="1">
        <f t="array" ref="D38">INDEX(SubList_ResAreas!$D$5:$D$332,MATCH(1,(B38=SubList_ResAreas!$B$5:$B$332)*(C38=SubList_ResAreas!$C$5:$C$332),0))</f>
        <v>Greater_LA</v>
      </c>
      <c r="E38" s="20">
        <v>0</v>
      </c>
      <c r="F38">
        <v>0</v>
      </c>
      <c r="G38">
        <v>0</v>
      </c>
      <c r="H38">
        <v>0</v>
      </c>
      <c r="I38">
        <v>0</v>
      </c>
      <c r="J38">
        <v>0</v>
      </c>
      <c r="K38">
        <v>0</v>
      </c>
      <c r="L38">
        <v>0</v>
      </c>
      <c r="M38">
        <v>0</v>
      </c>
      <c r="N38">
        <v>0</v>
      </c>
      <c r="O38">
        <v>0</v>
      </c>
      <c r="P38">
        <v>0</v>
      </c>
      <c r="Q38">
        <v>0</v>
      </c>
      <c r="R38" s="75">
        <v>0</v>
      </c>
      <c r="S38" s="10">
        <v>0</v>
      </c>
      <c r="T38" s="10">
        <v>0</v>
      </c>
      <c r="U38" s="10">
        <v>0</v>
      </c>
      <c r="V38" s="10">
        <v>0</v>
      </c>
      <c r="W38" s="10">
        <v>0</v>
      </c>
      <c r="X38" s="10">
        <v>0</v>
      </c>
      <c r="Y38" s="10">
        <v>0</v>
      </c>
      <c r="Z38" s="10">
        <v>0</v>
      </c>
      <c r="AA38" s="10">
        <v>0</v>
      </c>
      <c r="AB38" s="10">
        <v>0</v>
      </c>
      <c r="AC38" s="10">
        <v>0</v>
      </c>
      <c r="AD38" s="10">
        <v>0</v>
      </c>
      <c r="AE38" s="87">
        <v>0</v>
      </c>
      <c r="AF38" s="17">
        <v>1</v>
      </c>
      <c r="AG38" s="17">
        <v>0</v>
      </c>
      <c r="AH38" s="17">
        <v>0</v>
      </c>
      <c r="AI38" s="17">
        <v>0</v>
      </c>
      <c r="AJ38" s="17">
        <v>0</v>
      </c>
      <c r="AK38" s="17">
        <v>0</v>
      </c>
      <c r="AL38" s="17">
        <v>0</v>
      </c>
      <c r="AM38" s="17">
        <v>0</v>
      </c>
      <c r="AN38" s="17">
        <v>0</v>
      </c>
      <c r="AO38" s="17">
        <v>0</v>
      </c>
      <c r="AP38" s="17">
        <v>0</v>
      </c>
      <c r="AQ38" s="17">
        <v>0</v>
      </c>
      <c r="AR38" s="20">
        <v>0</v>
      </c>
      <c r="AS38" s="20">
        <v>1</v>
      </c>
      <c r="AT38" s="20">
        <v>0</v>
      </c>
      <c r="AU38" s="20">
        <v>0</v>
      </c>
      <c r="AV38" s="20">
        <v>0</v>
      </c>
      <c r="AW38" s="20">
        <v>0</v>
      </c>
      <c r="AX38" s="20">
        <v>0</v>
      </c>
      <c r="AY38" s="20">
        <v>0</v>
      </c>
      <c r="AZ38" s="20">
        <v>0</v>
      </c>
      <c r="BA38" s="20">
        <v>0</v>
      </c>
      <c r="BB38" s="20">
        <v>0</v>
      </c>
      <c r="BC38" s="20">
        <v>0</v>
      </c>
      <c r="BD38" s="20">
        <v>0</v>
      </c>
      <c r="BE38" s="20">
        <v>0</v>
      </c>
      <c r="BF38" s="20">
        <v>1</v>
      </c>
      <c r="BG38" s="20">
        <v>0</v>
      </c>
      <c r="BH38" s="20">
        <v>0</v>
      </c>
      <c r="BI38" s="20">
        <v>0</v>
      </c>
      <c r="BJ38" s="20">
        <v>0</v>
      </c>
      <c r="BK38" s="20">
        <v>0</v>
      </c>
      <c r="BL38" s="20">
        <v>0</v>
      </c>
      <c r="BM38" s="20">
        <v>0</v>
      </c>
      <c r="BN38" s="20">
        <v>0</v>
      </c>
      <c r="BO38" s="20">
        <v>0</v>
      </c>
      <c r="BP38" s="20">
        <v>0</v>
      </c>
      <c r="BQ38" s="20">
        <v>0</v>
      </c>
    </row>
    <row r="39" spans="1:69" x14ac:dyDescent="0.35">
      <c r="A39" s="61" t="s">
        <v>321</v>
      </c>
      <c r="B39" s="61" t="s">
        <v>196</v>
      </c>
      <c r="C39" s="61">
        <v>115</v>
      </c>
      <c r="D39" s="61" t="str" cm="1">
        <f t="array" ref="D39">INDEX(SubList_ResAreas!$D$5:$D$332,MATCH(1,(B39=SubList_ResAreas!$B$5:$B$332)*(C39=SubList_ResAreas!$C$5:$C$332),0))</f>
        <v>SPGE_Westlands_Fresno</v>
      </c>
      <c r="E39" s="20">
        <v>0</v>
      </c>
      <c r="F39">
        <v>0</v>
      </c>
      <c r="G39">
        <v>0</v>
      </c>
      <c r="H39">
        <v>0</v>
      </c>
      <c r="I39">
        <v>0</v>
      </c>
      <c r="J39">
        <v>0</v>
      </c>
      <c r="K39">
        <v>0</v>
      </c>
      <c r="L39">
        <v>0</v>
      </c>
      <c r="M39">
        <v>0</v>
      </c>
      <c r="N39">
        <v>0</v>
      </c>
      <c r="O39">
        <v>0</v>
      </c>
      <c r="P39">
        <v>0</v>
      </c>
      <c r="Q39">
        <v>0</v>
      </c>
      <c r="R39" s="75">
        <v>0</v>
      </c>
      <c r="S39" s="10">
        <v>0</v>
      </c>
      <c r="T39" s="10">
        <v>0</v>
      </c>
      <c r="U39" s="10">
        <v>0</v>
      </c>
      <c r="V39" s="10">
        <v>0</v>
      </c>
      <c r="W39" s="10">
        <v>0</v>
      </c>
      <c r="X39" s="10">
        <v>0</v>
      </c>
      <c r="Y39" s="10">
        <v>0</v>
      </c>
      <c r="Z39" s="10">
        <v>0</v>
      </c>
      <c r="AA39" s="10">
        <v>0</v>
      </c>
      <c r="AB39" s="10">
        <v>0</v>
      </c>
      <c r="AC39" s="10">
        <v>0</v>
      </c>
      <c r="AD39" s="10">
        <v>0</v>
      </c>
      <c r="AE39" s="87">
        <v>0</v>
      </c>
      <c r="AF39" s="17">
        <v>0</v>
      </c>
      <c r="AG39" s="17">
        <v>0</v>
      </c>
      <c r="AH39" s="17">
        <v>0</v>
      </c>
      <c r="AI39" s="17">
        <v>0</v>
      </c>
      <c r="AJ39" s="17">
        <v>0</v>
      </c>
      <c r="AK39" s="17">
        <v>0</v>
      </c>
      <c r="AL39" s="17">
        <v>0</v>
      </c>
      <c r="AM39" s="17">
        <v>0</v>
      </c>
      <c r="AN39" s="17">
        <v>0</v>
      </c>
      <c r="AO39" s="17">
        <v>0</v>
      </c>
      <c r="AP39" s="17">
        <v>0</v>
      </c>
      <c r="AQ39" s="17">
        <v>0</v>
      </c>
      <c r="AR39" s="20">
        <v>0</v>
      </c>
      <c r="AS39" s="20">
        <v>0</v>
      </c>
      <c r="AT39" s="20">
        <v>0</v>
      </c>
      <c r="AU39" s="20">
        <v>0</v>
      </c>
      <c r="AV39" s="20">
        <v>0</v>
      </c>
      <c r="AW39" s="20">
        <v>0</v>
      </c>
      <c r="AX39" s="20">
        <v>0</v>
      </c>
      <c r="AY39" s="20">
        <v>0</v>
      </c>
      <c r="AZ39" s="20">
        <v>0</v>
      </c>
      <c r="BA39" s="20">
        <v>0</v>
      </c>
      <c r="BB39" s="20">
        <v>0</v>
      </c>
      <c r="BC39" s="20">
        <v>0</v>
      </c>
      <c r="BD39" s="20">
        <v>0</v>
      </c>
      <c r="BE39" s="20">
        <v>0</v>
      </c>
      <c r="BF39" s="20">
        <v>0</v>
      </c>
      <c r="BG39" s="20">
        <v>0</v>
      </c>
      <c r="BH39" s="20">
        <v>0</v>
      </c>
      <c r="BI39" s="20">
        <v>0</v>
      </c>
      <c r="BJ39" s="20">
        <v>0</v>
      </c>
      <c r="BK39" s="20">
        <v>0</v>
      </c>
      <c r="BL39" s="20">
        <v>0</v>
      </c>
      <c r="BM39" s="20">
        <v>0</v>
      </c>
      <c r="BN39" s="20">
        <v>0</v>
      </c>
      <c r="BO39" s="20">
        <v>0</v>
      </c>
      <c r="BP39" s="20">
        <v>0</v>
      </c>
      <c r="BQ39" s="20">
        <v>0</v>
      </c>
    </row>
    <row r="40" spans="1:69" x14ac:dyDescent="0.35">
      <c r="A40" s="61" t="s">
        <v>318</v>
      </c>
      <c r="B40" s="61" t="s">
        <v>76</v>
      </c>
      <c r="C40" s="61">
        <v>230</v>
      </c>
      <c r="D40" s="61" t="str" cm="1">
        <f t="array" ref="D40">INDEX(SubList_ResAreas!$D$5:$D$332,MATCH(1,(B40=SubList_ResAreas!$B$5:$B$332)*(C40=SubList_ResAreas!$C$5:$C$332),0))</f>
        <v>Greater_LA</v>
      </c>
      <c r="E40" s="20">
        <v>0</v>
      </c>
      <c r="F40">
        <v>0</v>
      </c>
      <c r="G40">
        <v>0</v>
      </c>
      <c r="H40">
        <v>0</v>
      </c>
      <c r="I40">
        <v>0</v>
      </c>
      <c r="J40">
        <v>0</v>
      </c>
      <c r="K40">
        <v>0</v>
      </c>
      <c r="L40">
        <v>0</v>
      </c>
      <c r="M40">
        <v>0</v>
      </c>
      <c r="N40">
        <v>0</v>
      </c>
      <c r="O40">
        <v>0</v>
      </c>
      <c r="P40">
        <v>0</v>
      </c>
      <c r="Q40">
        <v>0</v>
      </c>
      <c r="R40" s="75">
        <v>0</v>
      </c>
      <c r="S40" s="10">
        <v>0</v>
      </c>
      <c r="T40" s="10">
        <v>0</v>
      </c>
      <c r="U40" s="10">
        <v>0</v>
      </c>
      <c r="V40" s="10">
        <v>0</v>
      </c>
      <c r="W40" s="10">
        <v>0</v>
      </c>
      <c r="X40" s="10">
        <v>0</v>
      </c>
      <c r="Y40" s="10">
        <v>0</v>
      </c>
      <c r="Z40" s="10">
        <v>0</v>
      </c>
      <c r="AA40" s="10">
        <v>0</v>
      </c>
      <c r="AB40" s="10">
        <v>0</v>
      </c>
      <c r="AC40" s="10">
        <v>0</v>
      </c>
      <c r="AD40" s="10">
        <v>0</v>
      </c>
      <c r="AE40" s="87">
        <v>0</v>
      </c>
      <c r="AF40" s="17">
        <v>0</v>
      </c>
      <c r="AG40" s="17">
        <v>0</v>
      </c>
      <c r="AH40" s="17">
        <v>0</v>
      </c>
      <c r="AI40" s="17">
        <v>0</v>
      </c>
      <c r="AJ40" s="17">
        <v>0</v>
      </c>
      <c r="AK40" s="17">
        <v>0</v>
      </c>
      <c r="AL40" s="17">
        <v>0</v>
      </c>
      <c r="AM40" s="17">
        <v>0</v>
      </c>
      <c r="AN40" s="17">
        <v>0</v>
      </c>
      <c r="AO40" s="17">
        <v>0</v>
      </c>
      <c r="AP40" s="17">
        <v>0</v>
      </c>
      <c r="AQ40" s="17">
        <v>0</v>
      </c>
      <c r="AR40" s="20">
        <v>0</v>
      </c>
      <c r="AS40" s="20">
        <v>0</v>
      </c>
      <c r="AT40" s="20">
        <v>0</v>
      </c>
      <c r="AU40" s="20">
        <v>0</v>
      </c>
      <c r="AV40" s="20">
        <v>0</v>
      </c>
      <c r="AW40" s="20">
        <v>0</v>
      </c>
      <c r="AX40" s="20">
        <v>0</v>
      </c>
      <c r="AY40" s="20">
        <v>0</v>
      </c>
      <c r="AZ40" s="20">
        <v>0</v>
      </c>
      <c r="BA40" s="20">
        <v>0</v>
      </c>
      <c r="BB40" s="20">
        <v>0</v>
      </c>
      <c r="BC40" s="20">
        <v>0</v>
      </c>
      <c r="BD40" s="20">
        <v>0</v>
      </c>
      <c r="BE40" s="20">
        <v>0</v>
      </c>
      <c r="BF40" s="20">
        <v>0</v>
      </c>
      <c r="BG40" s="20">
        <v>0</v>
      </c>
      <c r="BH40" s="20">
        <v>0</v>
      </c>
      <c r="BI40" s="20">
        <v>0</v>
      </c>
      <c r="BJ40" s="20">
        <v>0</v>
      </c>
      <c r="BK40" s="20">
        <v>0</v>
      </c>
      <c r="BL40" s="20">
        <v>0</v>
      </c>
      <c r="BM40" s="20">
        <v>0</v>
      </c>
      <c r="BN40" s="20">
        <v>0</v>
      </c>
      <c r="BO40" s="20">
        <v>0</v>
      </c>
      <c r="BP40" s="20">
        <v>0</v>
      </c>
      <c r="BQ40" s="20">
        <v>0</v>
      </c>
    </row>
    <row r="41" spans="1:69" x14ac:dyDescent="0.35">
      <c r="A41" s="61" t="s">
        <v>318</v>
      </c>
      <c r="B41" s="61" t="s">
        <v>83</v>
      </c>
      <c r="C41" s="61">
        <v>230</v>
      </c>
      <c r="D41" s="61" t="str" cm="1">
        <f t="array" ref="D41">INDEX(SubList_ResAreas!$D$5:$D$332,MATCH(1,(B41=SubList_ResAreas!$B$5:$B$332)*(C41=SubList_ResAreas!$C$5:$C$332),0))</f>
        <v>Greater_LA</v>
      </c>
      <c r="E41" s="20">
        <v>0</v>
      </c>
      <c r="F41">
        <v>0</v>
      </c>
      <c r="G41">
        <v>0</v>
      </c>
      <c r="H41">
        <v>0</v>
      </c>
      <c r="I41">
        <v>0</v>
      </c>
      <c r="J41">
        <v>0</v>
      </c>
      <c r="K41">
        <v>0</v>
      </c>
      <c r="L41">
        <v>0</v>
      </c>
      <c r="M41">
        <v>0</v>
      </c>
      <c r="N41">
        <v>0</v>
      </c>
      <c r="O41">
        <v>0</v>
      </c>
      <c r="P41">
        <v>0</v>
      </c>
      <c r="Q41">
        <v>0</v>
      </c>
      <c r="R41" s="75">
        <v>0</v>
      </c>
      <c r="S41" s="10">
        <v>0</v>
      </c>
      <c r="T41" s="10">
        <v>0</v>
      </c>
      <c r="U41" s="10">
        <v>0</v>
      </c>
      <c r="V41" s="10">
        <v>0</v>
      </c>
      <c r="W41" s="10">
        <v>0</v>
      </c>
      <c r="X41" s="10">
        <v>0</v>
      </c>
      <c r="Y41" s="10">
        <v>0</v>
      </c>
      <c r="Z41" s="10">
        <v>0</v>
      </c>
      <c r="AA41" s="10">
        <v>0</v>
      </c>
      <c r="AB41" s="10">
        <v>0</v>
      </c>
      <c r="AC41" s="10">
        <v>20</v>
      </c>
      <c r="AD41" s="10">
        <v>0</v>
      </c>
      <c r="AE41" s="87">
        <v>0</v>
      </c>
      <c r="AF41" s="17">
        <v>0</v>
      </c>
      <c r="AG41" s="17">
        <v>0</v>
      </c>
      <c r="AH41" s="17">
        <v>0</v>
      </c>
      <c r="AI41" s="17">
        <v>0</v>
      </c>
      <c r="AJ41" s="17">
        <v>0</v>
      </c>
      <c r="AK41" s="17">
        <v>0</v>
      </c>
      <c r="AL41" s="17">
        <v>0</v>
      </c>
      <c r="AM41" s="17">
        <v>0</v>
      </c>
      <c r="AN41" s="17">
        <v>0</v>
      </c>
      <c r="AO41" s="17">
        <v>0</v>
      </c>
      <c r="AP41" s="17">
        <v>0</v>
      </c>
      <c r="AQ41" s="17">
        <v>0</v>
      </c>
      <c r="AR41" s="20">
        <v>0</v>
      </c>
      <c r="AS41" s="20">
        <v>0</v>
      </c>
      <c r="AT41" s="20">
        <v>0</v>
      </c>
      <c r="AU41" s="20">
        <v>0</v>
      </c>
      <c r="AV41" s="20">
        <v>0</v>
      </c>
      <c r="AW41" s="20">
        <v>0</v>
      </c>
      <c r="AX41" s="20">
        <v>0</v>
      </c>
      <c r="AY41" s="20">
        <v>0</v>
      </c>
      <c r="AZ41" s="20">
        <v>0</v>
      </c>
      <c r="BA41" s="20">
        <v>0</v>
      </c>
      <c r="BB41" s="20">
        <v>0</v>
      </c>
      <c r="BC41" s="20">
        <v>20</v>
      </c>
      <c r="BD41" s="20">
        <v>0</v>
      </c>
      <c r="BE41" s="20">
        <v>0</v>
      </c>
      <c r="BF41" s="20">
        <v>0</v>
      </c>
      <c r="BG41" s="20">
        <v>0</v>
      </c>
      <c r="BH41" s="20">
        <v>0</v>
      </c>
      <c r="BI41" s="20">
        <v>0</v>
      </c>
      <c r="BJ41" s="20">
        <v>0</v>
      </c>
      <c r="BK41" s="20">
        <v>0</v>
      </c>
      <c r="BL41" s="20">
        <v>0</v>
      </c>
      <c r="BM41" s="20">
        <v>0</v>
      </c>
      <c r="BN41" s="20">
        <v>0</v>
      </c>
      <c r="BO41" s="20">
        <v>0</v>
      </c>
      <c r="BP41" s="20">
        <v>20</v>
      </c>
      <c r="BQ41" s="20">
        <v>0</v>
      </c>
    </row>
    <row r="42" spans="1:69" x14ac:dyDescent="0.35">
      <c r="A42" s="61" t="s">
        <v>315</v>
      </c>
      <c r="B42" s="61" t="s">
        <v>163</v>
      </c>
      <c r="C42" s="61">
        <v>70</v>
      </c>
      <c r="D42" s="61" t="str" cm="1">
        <f t="array" ref="D42">INDEX(SubList_ResAreas!$D$5:$D$332,MATCH(1,(B42=SubList_ResAreas!$B$5:$B$332)*(C42=SubList_ResAreas!$C$5:$C$332),0))</f>
        <v>SPGE_Greater_Carrizo</v>
      </c>
      <c r="E42" s="20">
        <v>0</v>
      </c>
      <c r="F42">
        <v>0</v>
      </c>
      <c r="G42">
        <v>0</v>
      </c>
      <c r="H42">
        <v>0</v>
      </c>
      <c r="I42">
        <v>0</v>
      </c>
      <c r="J42">
        <v>0</v>
      </c>
      <c r="K42">
        <v>0</v>
      </c>
      <c r="L42">
        <v>0</v>
      </c>
      <c r="M42">
        <v>0</v>
      </c>
      <c r="N42">
        <v>0</v>
      </c>
      <c r="O42">
        <v>0</v>
      </c>
      <c r="P42">
        <v>0</v>
      </c>
      <c r="Q42">
        <v>0</v>
      </c>
      <c r="R42" s="75">
        <v>0</v>
      </c>
      <c r="S42" s="10">
        <v>0</v>
      </c>
      <c r="T42" s="10">
        <v>0</v>
      </c>
      <c r="U42" s="10">
        <v>0</v>
      </c>
      <c r="V42" s="10">
        <v>0</v>
      </c>
      <c r="W42" s="10">
        <v>0</v>
      </c>
      <c r="X42" s="10">
        <v>0</v>
      </c>
      <c r="Y42" s="10">
        <v>0</v>
      </c>
      <c r="Z42" s="10">
        <v>0</v>
      </c>
      <c r="AA42" s="10">
        <v>0</v>
      </c>
      <c r="AB42" s="10">
        <v>0</v>
      </c>
      <c r="AC42" s="10">
        <v>0</v>
      </c>
      <c r="AD42" s="10">
        <v>0</v>
      </c>
      <c r="AE42" s="87">
        <v>0</v>
      </c>
      <c r="AF42" s="17">
        <v>0</v>
      </c>
      <c r="AG42" s="17">
        <v>0</v>
      </c>
      <c r="AH42" s="17">
        <v>0</v>
      </c>
      <c r="AI42" s="17">
        <v>0</v>
      </c>
      <c r="AJ42" s="17">
        <v>0</v>
      </c>
      <c r="AK42" s="17">
        <v>0</v>
      </c>
      <c r="AL42" s="17">
        <v>0</v>
      </c>
      <c r="AM42" s="17">
        <v>0</v>
      </c>
      <c r="AN42" s="17">
        <v>0</v>
      </c>
      <c r="AO42" s="17">
        <v>0</v>
      </c>
      <c r="AP42" s="17">
        <v>0</v>
      </c>
      <c r="AQ42" s="17">
        <v>0</v>
      </c>
      <c r="AR42" s="20">
        <v>0</v>
      </c>
      <c r="AS42" s="20">
        <v>0</v>
      </c>
      <c r="AT42" s="20">
        <v>0</v>
      </c>
      <c r="AU42" s="20">
        <v>0</v>
      </c>
      <c r="AV42" s="20">
        <v>0</v>
      </c>
      <c r="AW42" s="20">
        <v>0</v>
      </c>
      <c r="AX42" s="20">
        <v>0</v>
      </c>
      <c r="AY42" s="20">
        <v>0</v>
      </c>
      <c r="AZ42" s="20">
        <v>0</v>
      </c>
      <c r="BA42" s="20">
        <v>0</v>
      </c>
      <c r="BB42" s="20">
        <v>0</v>
      </c>
      <c r="BC42" s="20">
        <v>0</v>
      </c>
      <c r="BD42" s="20">
        <v>0</v>
      </c>
      <c r="BE42" s="20">
        <v>0</v>
      </c>
      <c r="BF42" s="20">
        <v>0</v>
      </c>
      <c r="BG42" s="20">
        <v>0</v>
      </c>
      <c r="BH42" s="20">
        <v>0</v>
      </c>
      <c r="BI42" s="20">
        <v>0</v>
      </c>
      <c r="BJ42" s="20">
        <v>0</v>
      </c>
      <c r="BK42" s="20">
        <v>0</v>
      </c>
      <c r="BL42" s="20">
        <v>0</v>
      </c>
      <c r="BM42" s="20">
        <v>0</v>
      </c>
      <c r="BN42" s="20">
        <v>0</v>
      </c>
      <c r="BO42" s="20">
        <v>0</v>
      </c>
      <c r="BP42" s="20">
        <v>0</v>
      </c>
      <c r="BQ42" s="20">
        <v>0</v>
      </c>
    </row>
    <row r="43" spans="1:69" x14ac:dyDescent="0.35">
      <c r="A43" s="61" t="s">
        <v>333</v>
      </c>
      <c r="B43" s="61" t="s">
        <v>234</v>
      </c>
      <c r="C43" s="61">
        <v>115</v>
      </c>
      <c r="D43" s="61" t="str" cm="1">
        <f t="array" ref="D43">INDEX(SubList_ResAreas!$D$5:$D$332,MATCH(1,(B43=SubList_ResAreas!$B$5:$B$332)*(C43=SubList_ResAreas!$C$5:$C$332),0))</f>
        <v>Greater_Bay</v>
      </c>
      <c r="E43" s="20">
        <v>0</v>
      </c>
      <c r="F43">
        <v>0</v>
      </c>
      <c r="G43">
        <v>0</v>
      </c>
      <c r="H43">
        <v>0</v>
      </c>
      <c r="I43">
        <v>0</v>
      </c>
      <c r="J43">
        <v>0</v>
      </c>
      <c r="K43">
        <v>0</v>
      </c>
      <c r="L43">
        <v>0</v>
      </c>
      <c r="M43">
        <v>0</v>
      </c>
      <c r="N43">
        <v>0</v>
      </c>
      <c r="O43">
        <v>0</v>
      </c>
      <c r="P43">
        <v>0</v>
      </c>
      <c r="Q43">
        <v>0</v>
      </c>
      <c r="R43" s="75">
        <v>0</v>
      </c>
      <c r="S43" s="10">
        <v>0</v>
      </c>
      <c r="T43" s="10">
        <v>0</v>
      </c>
      <c r="U43" s="10">
        <v>0</v>
      </c>
      <c r="V43" s="10">
        <v>0</v>
      </c>
      <c r="W43" s="10">
        <v>0</v>
      </c>
      <c r="X43" s="10">
        <v>0</v>
      </c>
      <c r="Y43" s="10">
        <v>0</v>
      </c>
      <c r="Z43" s="10">
        <v>0</v>
      </c>
      <c r="AA43" s="10">
        <v>0</v>
      </c>
      <c r="AB43" s="10">
        <v>0</v>
      </c>
      <c r="AC43" s="10">
        <v>0</v>
      </c>
      <c r="AD43" s="10">
        <v>0</v>
      </c>
      <c r="AE43" s="87">
        <v>0</v>
      </c>
      <c r="AF43" s="17">
        <v>0</v>
      </c>
      <c r="AG43" s="17">
        <v>0</v>
      </c>
      <c r="AH43" s="17">
        <v>0</v>
      </c>
      <c r="AI43" s="17">
        <v>0</v>
      </c>
      <c r="AJ43" s="17">
        <v>0</v>
      </c>
      <c r="AK43" s="17">
        <v>0</v>
      </c>
      <c r="AL43" s="17">
        <v>0</v>
      </c>
      <c r="AM43" s="17">
        <v>0</v>
      </c>
      <c r="AN43" s="17">
        <v>0</v>
      </c>
      <c r="AO43" s="17">
        <v>0</v>
      </c>
      <c r="AP43" s="17">
        <v>0</v>
      </c>
      <c r="AQ43" s="17">
        <v>0</v>
      </c>
      <c r="AR43" s="20">
        <v>0</v>
      </c>
      <c r="AS43" s="20">
        <v>0</v>
      </c>
      <c r="AT43" s="20">
        <v>0</v>
      </c>
      <c r="AU43" s="20">
        <v>0</v>
      </c>
      <c r="AV43" s="20">
        <v>0</v>
      </c>
      <c r="AW43" s="20">
        <v>0</v>
      </c>
      <c r="AX43" s="20">
        <v>0</v>
      </c>
      <c r="AY43" s="20">
        <v>0</v>
      </c>
      <c r="AZ43" s="20">
        <v>0</v>
      </c>
      <c r="BA43" s="20">
        <v>0</v>
      </c>
      <c r="BB43" s="20">
        <v>0</v>
      </c>
      <c r="BC43" s="20">
        <v>0</v>
      </c>
      <c r="BD43" s="20">
        <v>0</v>
      </c>
      <c r="BE43" s="20">
        <v>0</v>
      </c>
      <c r="BF43" s="20">
        <v>0</v>
      </c>
      <c r="BG43" s="20">
        <v>0</v>
      </c>
      <c r="BH43" s="20">
        <v>0</v>
      </c>
      <c r="BI43" s="20">
        <v>0</v>
      </c>
      <c r="BJ43" s="20">
        <v>0</v>
      </c>
      <c r="BK43" s="20">
        <v>0</v>
      </c>
      <c r="BL43" s="20">
        <v>0</v>
      </c>
      <c r="BM43" s="20">
        <v>0</v>
      </c>
      <c r="BN43" s="20">
        <v>0</v>
      </c>
      <c r="BO43" s="20">
        <v>0</v>
      </c>
      <c r="BP43" s="20">
        <v>0</v>
      </c>
      <c r="BQ43" s="20">
        <v>0</v>
      </c>
    </row>
    <row r="44" spans="1:69" x14ac:dyDescent="0.35">
      <c r="A44" s="61" t="s">
        <v>333</v>
      </c>
      <c r="B44" s="61" t="s">
        <v>260</v>
      </c>
      <c r="C44" s="61">
        <v>115</v>
      </c>
      <c r="D44" s="61" t="str" cm="1">
        <f t="array" ref="D44">INDEX(SubList_ResAreas!$D$5:$D$332,MATCH(1,(B44=SubList_ResAreas!$B$5:$B$332)*(C44=SubList_ResAreas!$C$5:$C$332),0))</f>
        <v>Northern_CA</v>
      </c>
      <c r="E44" s="20">
        <v>0</v>
      </c>
      <c r="F44">
        <v>0</v>
      </c>
      <c r="G44">
        <v>0</v>
      </c>
      <c r="H44">
        <v>0</v>
      </c>
      <c r="I44">
        <v>0</v>
      </c>
      <c r="J44">
        <v>0</v>
      </c>
      <c r="K44">
        <v>0</v>
      </c>
      <c r="L44">
        <v>0</v>
      </c>
      <c r="M44">
        <v>0</v>
      </c>
      <c r="N44">
        <v>0</v>
      </c>
      <c r="O44">
        <v>0</v>
      </c>
      <c r="P44">
        <v>0</v>
      </c>
      <c r="Q44">
        <v>0</v>
      </c>
      <c r="R44" s="75">
        <v>0</v>
      </c>
      <c r="S44" s="10">
        <v>0</v>
      </c>
      <c r="T44" s="10">
        <v>0</v>
      </c>
      <c r="U44" s="10">
        <v>0</v>
      </c>
      <c r="V44" s="10">
        <v>0</v>
      </c>
      <c r="W44" s="10">
        <v>0</v>
      </c>
      <c r="X44" s="10">
        <v>0</v>
      </c>
      <c r="Y44" s="10">
        <v>0</v>
      </c>
      <c r="Z44" s="10">
        <v>0</v>
      </c>
      <c r="AA44" s="10">
        <v>0</v>
      </c>
      <c r="AB44" s="10">
        <v>0</v>
      </c>
      <c r="AC44" s="10">
        <v>0</v>
      </c>
      <c r="AD44" s="10">
        <v>0</v>
      </c>
      <c r="AE44" s="87">
        <v>0</v>
      </c>
      <c r="AF44" s="17">
        <v>0</v>
      </c>
      <c r="AG44" s="17">
        <v>0</v>
      </c>
      <c r="AH44" s="17">
        <v>0</v>
      </c>
      <c r="AI44" s="17">
        <v>0</v>
      </c>
      <c r="AJ44" s="17">
        <v>0</v>
      </c>
      <c r="AK44" s="17">
        <v>0</v>
      </c>
      <c r="AL44" s="17">
        <v>0</v>
      </c>
      <c r="AM44" s="17">
        <v>0</v>
      </c>
      <c r="AN44" s="17">
        <v>0</v>
      </c>
      <c r="AO44" s="17">
        <v>0</v>
      </c>
      <c r="AP44" s="17">
        <v>0</v>
      </c>
      <c r="AQ44" s="17">
        <v>0</v>
      </c>
      <c r="AR44" s="20">
        <v>0</v>
      </c>
      <c r="AS44" s="20">
        <v>0</v>
      </c>
      <c r="AT44" s="20">
        <v>0</v>
      </c>
      <c r="AU44" s="20">
        <v>0</v>
      </c>
      <c r="AV44" s="20">
        <v>0</v>
      </c>
      <c r="AW44" s="20">
        <v>0</v>
      </c>
      <c r="AX44" s="20">
        <v>0</v>
      </c>
      <c r="AY44" s="20">
        <v>0</v>
      </c>
      <c r="AZ44" s="20">
        <v>0</v>
      </c>
      <c r="BA44" s="20">
        <v>0</v>
      </c>
      <c r="BB44" s="20">
        <v>0</v>
      </c>
      <c r="BC44" s="20">
        <v>0</v>
      </c>
      <c r="BD44" s="20">
        <v>0</v>
      </c>
      <c r="BE44" s="20">
        <v>0</v>
      </c>
      <c r="BF44" s="20">
        <v>0</v>
      </c>
      <c r="BG44" s="20">
        <v>0</v>
      </c>
      <c r="BH44" s="20">
        <v>0</v>
      </c>
      <c r="BI44" s="20">
        <v>0</v>
      </c>
      <c r="BJ44" s="20">
        <v>0</v>
      </c>
      <c r="BK44" s="20">
        <v>0</v>
      </c>
      <c r="BL44" s="20">
        <v>0</v>
      </c>
      <c r="BM44" s="20">
        <v>0</v>
      </c>
      <c r="BN44" s="20">
        <v>0</v>
      </c>
      <c r="BO44" s="20">
        <v>0</v>
      </c>
      <c r="BP44" s="20">
        <v>0</v>
      </c>
      <c r="BQ44" s="20">
        <v>0</v>
      </c>
    </row>
    <row r="45" spans="1:69" x14ac:dyDescent="0.35">
      <c r="A45" s="61" t="s">
        <v>321</v>
      </c>
      <c r="B45" s="61" t="s">
        <v>180</v>
      </c>
      <c r="C45" s="61">
        <v>230</v>
      </c>
      <c r="D45" s="61" t="str" cm="1">
        <f t="array" ref="D45">INDEX(SubList_ResAreas!$D$5:$D$332,MATCH(1,(B45=SubList_ResAreas!$B$5:$B$332)*(C45=SubList_ResAreas!$C$5:$C$332),0))</f>
        <v>SPGE_Westlands_Fresno</v>
      </c>
      <c r="E45" s="20">
        <v>0</v>
      </c>
      <c r="F45">
        <v>0</v>
      </c>
      <c r="G45">
        <v>0</v>
      </c>
      <c r="H45">
        <v>0</v>
      </c>
      <c r="I45">
        <v>0</v>
      </c>
      <c r="J45">
        <v>0</v>
      </c>
      <c r="K45">
        <v>0</v>
      </c>
      <c r="L45">
        <v>0</v>
      </c>
      <c r="M45">
        <v>0</v>
      </c>
      <c r="N45">
        <v>0</v>
      </c>
      <c r="O45">
        <v>0</v>
      </c>
      <c r="P45">
        <v>0</v>
      </c>
      <c r="Q45">
        <v>0</v>
      </c>
      <c r="R45" s="75">
        <v>0</v>
      </c>
      <c r="S45" s="10">
        <v>0</v>
      </c>
      <c r="T45" s="10">
        <v>0</v>
      </c>
      <c r="U45" s="10">
        <v>0</v>
      </c>
      <c r="V45" s="10">
        <v>0</v>
      </c>
      <c r="W45" s="10">
        <v>0</v>
      </c>
      <c r="X45" s="10">
        <v>0</v>
      </c>
      <c r="Y45" s="10">
        <v>0</v>
      </c>
      <c r="Z45" s="10">
        <v>0</v>
      </c>
      <c r="AA45" s="10">
        <v>0</v>
      </c>
      <c r="AB45" s="10">
        <v>0</v>
      </c>
      <c r="AC45" s="10">
        <v>6</v>
      </c>
      <c r="AD45" s="10">
        <v>0</v>
      </c>
      <c r="AE45" s="87">
        <v>0</v>
      </c>
      <c r="AF45" s="17">
        <v>2.82</v>
      </c>
      <c r="AG45" s="17">
        <v>0</v>
      </c>
      <c r="AH45" s="17">
        <v>0</v>
      </c>
      <c r="AI45" s="17">
        <v>0</v>
      </c>
      <c r="AJ45" s="17">
        <v>0</v>
      </c>
      <c r="AK45" s="17">
        <v>0</v>
      </c>
      <c r="AL45" s="17">
        <v>0</v>
      </c>
      <c r="AM45" s="17">
        <v>0</v>
      </c>
      <c r="AN45" s="17">
        <v>0</v>
      </c>
      <c r="AO45" s="17">
        <v>0</v>
      </c>
      <c r="AP45" s="17">
        <v>0</v>
      </c>
      <c r="AQ45" s="17">
        <v>0</v>
      </c>
      <c r="AR45" s="20">
        <v>0</v>
      </c>
      <c r="AS45" s="20">
        <v>2.82</v>
      </c>
      <c r="AT45" s="20">
        <v>0</v>
      </c>
      <c r="AU45" s="20">
        <v>0</v>
      </c>
      <c r="AV45" s="20">
        <v>0</v>
      </c>
      <c r="AW45" s="20">
        <v>0</v>
      </c>
      <c r="AX45" s="20">
        <v>0</v>
      </c>
      <c r="AY45" s="20">
        <v>0</v>
      </c>
      <c r="AZ45" s="20">
        <v>0</v>
      </c>
      <c r="BA45" s="20">
        <v>0</v>
      </c>
      <c r="BB45" s="20">
        <v>0</v>
      </c>
      <c r="BC45" s="20">
        <v>6</v>
      </c>
      <c r="BD45" s="20">
        <v>0</v>
      </c>
      <c r="BE45" s="20">
        <v>0</v>
      </c>
      <c r="BF45" s="20">
        <v>2.82</v>
      </c>
      <c r="BG45" s="20">
        <v>0</v>
      </c>
      <c r="BH45" s="20">
        <v>0</v>
      </c>
      <c r="BI45" s="20">
        <v>0</v>
      </c>
      <c r="BJ45" s="20">
        <v>0</v>
      </c>
      <c r="BK45" s="20">
        <v>0</v>
      </c>
      <c r="BL45" s="20">
        <v>0</v>
      </c>
      <c r="BM45" s="20">
        <v>0</v>
      </c>
      <c r="BN45" s="20">
        <v>0</v>
      </c>
      <c r="BO45" s="20">
        <v>0</v>
      </c>
      <c r="BP45" s="20">
        <v>6</v>
      </c>
      <c r="BQ45" s="20">
        <v>0</v>
      </c>
    </row>
    <row r="46" spans="1:69" x14ac:dyDescent="0.35">
      <c r="A46" s="61" t="s">
        <v>348</v>
      </c>
      <c r="B46" s="61" t="s">
        <v>52</v>
      </c>
      <c r="C46" s="61">
        <v>500</v>
      </c>
      <c r="D46" s="61" t="str" cm="1">
        <f t="array" ref="D46">INDEX(SubList_ResAreas!$D$5:$D$332,MATCH(1,(B46=SubList_ResAreas!$B$5:$B$332)*(C46=SubList_ResAreas!$C$5:$C$332),0))</f>
        <v>Riverside</v>
      </c>
      <c r="E46" s="20">
        <v>0</v>
      </c>
      <c r="F46">
        <v>0</v>
      </c>
      <c r="G46">
        <v>0</v>
      </c>
      <c r="H46">
        <v>0</v>
      </c>
      <c r="I46">
        <v>0</v>
      </c>
      <c r="J46">
        <v>0</v>
      </c>
      <c r="K46">
        <v>0</v>
      </c>
      <c r="L46">
        <v>0</v>
      </c>
      <c r="M46">
        <v>0</v>
      </c>
      <c r="N46">
        <v>0</v>
      </c>
      <c r="O46">
        <v>0</v>
      </c>
      <c r="P46">
        <v>0</v>
      </c>
      <c r="Q46">
        <v>0</v>
      </c>
      <c r="R46" s="75">
        <v>0</v>
      </c>
      <c r="S46" s="10">
        <v>0</v>
      </c>
      <c r="T46" s="10">
        <v>0</v>
      </c>
      <c r="U46" s="10">
        <v>0</v>
      </c>
      <c r="V46" s="10">
        <v>0</v>
      </c>
      <c r="W46" s="10">
        <v>0</v>
      </c>
      <c r="X46" s="10">
        <v>0</v>
      </c>
      <c r="Y46" s="10">
        <v>0</v>
      </c>
      <c r="Z46" s="10">
        <v>0</v>
      </c>
      <c r="AA46" s="10">
        <v>0</v>
      </c>
      <c r="AB46" s="10">
        <v>0</v>
      </c>
      <c r="AC46" s="10">
        <v>0</v>
      </c>
      <c r="AD46" s="10">
        <v>0</v>
      </c>
      <c r="AE46" s="87">
        <v>0</v>
      </c>
      <c r="AF46" s="17">
        <v>0</v>
      </c>
      <c r="AG46" s="17">
        <v>0</v>
      </c>
      <c r="AH46" s="17">
        <v>0</v>
      </c>
      <c r="AI46" s="17">
        <v>0</v>
      </c>
      <c r="AJ46" s="17">
        <v>0</v>
      </c>
      <c r="AK46" s="17">
        <v>0</v>
      </c>
      <c r="AL46" s="17">
        <v>0</v>
      </c>
      <c r="AM46" s="17">
        <v>0</v>
      </c>
      <c r="AN46" s="17">
        <v>334.69650000000001</v>
      </c>
      <c r="AO46" s="17">
        <v>165.30349999999953</v>
      </c>
      <c r="AP46" s="17">
        <v>0</v>
      </c>
      <c r="AQ46" s="17">
        <v>0</v>
      </c>
      <c r="AR46" s="20">
        <v>0</v>
      </c>
      <c r="AS46" s="20">
        <v>0</v>
      </c>
      <c r="AT46" s="20">
        <v>0</v>
      </c>
      <c r="AU46" s="20">
        <v>0</v>
      </c>
      <c r="AV46" s="20">
        <v>0</v>
      </c>
      <c r="AW46" s="20">
        <v>0</v>
      </c>
      <c r="AX46" s="20">
        <v>0</v>
      </c>
      <c r="AY46" s="20">
        <v>0</v>
      </c>
      <c r="AZ46" s="20">
        <v>0</v>
      </c>
      <c r="BA46" s="20">
        <v>334.69650000000001</v>
      </c>
      <c r="BB46" s="20">
        <v>165.30349999999953</v>
      </c>
      <c r="BC46" s="20">
        <v>0</v>
      </c>
      <c r="BD46" s="20">
        <v>0</v>
      </c>
      <c r="BE46" s="20">
        <v>0</v>
      </c>
      <c r="BF46" s="20">
        <v>0</v>
      </c>
      <c r="BG46" s="20">
        <v>0</v>
      </c>
      <c r="BH46" s="20">
        <v>0</v>
      </c>
      <c r="BI46" s="20">
        <v>0</v>
      </c>
      <c r="BJ46" s="20">
        <v>0</v>
      </c>
      <c r="BK46" s="20">
        <v>0</v>
      </c>
      <c r="BL46" s="20">
        <v>0</v>
      </c>
      <c r="BM46" s="20">
        <v>0</v>
      </c>
      <c r="BN46" s="20">
        <v>334.69650000000001</v>
      </c>
      <c r="BO46" s="20">
        <v>165.30349999999953</v>
      </c>
      <c r="BP46" s="20">
        <v>0</v>
      </c>
      <c r="BQ46" s="20">
        <v>0</v>
      </c>
    </row>
    <row r="47" spans="1:69" x14ac:dyDescent="0.35">
      <c r="A47" s="61" t="s">
        <v>348</v>
      </c>
      <c r="B47" s="61" t="s">
        <v>52</v>
      </c>
      <c r="C47" s="61">
        <v>230</v>
      </c>
      <c r="D47" s="61" t="str" cm="1">
        <f t="array" ref="D47">INDEX(SubList_ResAreas!$D$5:$D$332,MATCH(1,(B47=SubList_ResAreas!$B$5:$B$332)*(C47=SubList_ResAreas!$C$5:$C$332),0))</f>
        <v>Riverside</v>
      </c>
      <c r="E47" s="20">
        <v>0</v>
      </c>
      <c r="F47">
        <v>0</v>
      </c>
      <c r="G47">
        <v>0</v>
      </c>
      <c r="H47">
        <v>0</v>
      </c>
      <c r="I47">
        <v>0</v>
      </c>
      <c r="J47">
        <v>0</v>
      </c>
      <c r="K47">
        <v>0</v>
      </c>
      <c r="L47">
        <v>0</v>
      </c>
      <c r="M47">
        <v>0</v>
      </c>
      <c r="N47">
        <v>310.53999999999996</v>
      </c>
      <c r="O47">
        <v>339.46000000000004</v>
      </c>
      <c r="P47">
        <v>820.35</v>
      </c>
      <c r="Q47">
        <v>0</v>
      </c>
      <c r="R47" s="75">
        <v>0</v>
      </c>
      <c r="S47" s="10">
        <v>0</v>
      </c>
      <c r="T47" s="10">
        <v>0</v>
      </c>
      <c r="U47" s="10">
        <v>0</v>
      </c>
      <c r="V47" s="10">
        <v>0</v>
      </c>
      <c r="W47" s="10">
        <v>0</v>
      </c>
      <c r="X47" s="10">
        <v>0</v>
      </c>
      <c r="Y47" s="10">
        <v>0</v>
      </c>
      <c r="Z47" s="10">
        <v>0</v>
      </c>
      <c r="AA47" s="10">
        <v>373.59999999999997</v>
      </c>
      <c r="AB47" s="10">
        <v>500</v>
      </c>
      <c r="AC47" s="10">
        <v>666</v>
      </c>
      <c r="AD47" s="10">
        <v>0</v>
      </c>
      <c r="AE47" s="87">
        <v>0</v>
      </c>
      <c r="AF47" s="17">
        <v>0</v>
      </c>
      <c r="AG47" s="17">
        <v>0</v>
      </c>
      <c r="AH47" s="17">
        <v>0</v>
      </c>
      <c r="AI47" s="17">
        <v>0</v>
      </c>
      <c r="AJ47" s="17">
        <v>0</v>
      </c>
      <c r="AK47" s="17">
        <v>0</v>
      </c>
      <c r="AL47" s="17">
        <v>0</v>
      </c>
      <c r="AM47" s="17">
        <v>0</v>
      </c>
      <c r="AN47" s="17">
        <v>195.46000000000004</v>
      </c>
      <c r="AO47" s="17">
        <v>794.84</v>
      </c>
      <c r="AP47" s="17">
        <v>85.47</v>
      </c>
      <c r="AQ47" s="17">
        <v>0</v>
      </c>
      <c r="AR47" s="20">
        <v>0</v>
      </c>
      <c r="AS47" s="20">
        <v>0</v>
      </c>
      <c r="AT47" s="20">
        <v>0</v>
      </c>
      <c r="AU47" s="20">
        <v>0</v>
      </c>
      <c r="AV47" s="20">
        <v>0</v>
      </c>
      <c r="AW47" s="20">
        <v>0</v>
      </c>
      <c r="AX47" s="20">
        <v>0</v>
      </c>
      <c r="AY47" s="20">
        <v>0</v>
      </c>
      <c r="AZ47" s="20">
        <v>0</v>
      </c>
      <c r="BA47" s="20">
        <v>569.05999999999995</v>
      </c>
      <c r="BB47" s="20">
        <v>1294.8400000000001</v>
      </c>
      <c r="BC47" s="20">
        <v>751.47</v>
      </c>
      <c r="BD47" s="20">
        <v>0</v>
      </c>
      <c r="BE47" s="20">
        <v>0</v>
      </c>
      <c r="BF47" s="20">
        <v>0</v>
      </c>
      <c r="BG47" s="20">
        <v>0</v>
      </c>
      <c r="BH47" s="20">
        <v>0</v>
      </c>
      <c r="BI47" s="20">
        <v>0</v>
      </c>
      <c r="BJ47" s="20">
        <v>0</v>
      </c>
      <c r="BK47" s="20">
        <v>0</v>
      </c>
      <c r="BL47" s="20">
        <v>0</v>
      </c>
      <c r="BM47" s="20">
        <v>0</v>
      </c>
      <c r="BN47" s="20">
        <v>879.59999999999991</v>
      </c>
      <c r="BO47" s="20">
        <v>1634.3000000000002</v>
      </c>
      <c r="BP47" s="20">
        <v>1571.8200000000002</v>
      </c>
      <c r="BQ47" s="20">
        <v>0</v>
      </c>
    </row>
    <row r="48" spans="1:69" x14ac:dyDescent="0.35">
      <c r="A48" s="61" t="s">
        <v>315</v>
      </c>
      <c r="B48" s="61" t="s">
        <v>147</v>
      </c>
      <c r="C48" s="61">
        <v>115</v>
      </c>
      <c r="D48" s="61" t="str" cm="1">
        <f t="array" ref="D48">INDEX(SubList_ResAreas!$D$5:$D$332,MATCH(1,(B48=SubList_ResAreas!$B$5:$B$332)*(C48=SubList_ResAreas!$C$5:$C$332),0))</f>
        <v>SPGE_Kern</v>
      </c>
      <c r="E48" s="20">
        <v>0</v>
      </c>
      <c r="F48">
        <v>0</v>
      </c>
      <c r="G48">
        <v>0</v>
      </c>
      <c r="H48">
        <v>0</v>
      </c>
      <c r="I48">
        <v>0</v>
      </c>
      <c r="J48">
        <v>0</v>
      </c>
      <c r="K48">
        <v>0</v>
      </c>
      <c r="L48">
        <v>0</v>
      </c>
      <c r="M48">
        <v>0</v>
      </c>
      <c r="N48">
        <v>0</v>
      </c>
      <c r="O48">
        <v>0</v>
      </c>
      <c r="P48">
        <v>0</v>
      </c>
      <c r="Q48">
        <v>0</v>
      </c>
      <c r="R48" s="75">
        <v>0</v>
      </c>
      <c r="S48" s="10">
        <v>0</v>
      </c>
      <c r="T48" s="10">
        <v>0</v>
      </c>
      <c r="U48" s="10">
        <v>0</v>
      </c>
      <c r="V48" s="10">
        <v>0</v>
      </c>
      <c r="W48" s="10">
        <v>0</v>
      </c>
      <c r="X48" s="10">
        <v>0</v>
      </c>
      <c r="Y48" s="10">
        <v>0</v>
      </c>
      <c r="Z48" s="10">
        <v>0</v>
      </c>
      <c r="AA48" s="10">
        <v>0</v>
      </c>
      <c r="AB48" s="10">
        <v>0</v>
      </c>
      <c r="AC48" s="10">
        <v>0</v>
      </c>
      <c r="AD48" s="10">
        <v>0</v>
      </c>
      <c r="AE48" s="87">
        <v>0</v>
      </c>
      <c r="AF48" s="17">
        <v>0</v>
      </c>
      <c r="AG48" s="17">
        <v>0</v>
      </c>
      <c r="AH48" s="17">
        <v>0</v>
      </c>
      <c r="AI48" s="17">
        <v>0</v>
      </c>
      <c r="AJ48" s="17">
        <v>0</v>
      </c>
      <c r="AK48" s="17">
        <v>0</v>
      </c>
      <c r="AL48" s="17">
        <v>0</v>
      </c>
      <c r="AM48" s="17">
        <v>0</v>
      </c>
      <c r="AN48" s="17">
        <v>0</v>
      </c>
      <c r="AO48" s="17">
        <v>0</v>
      </c>
      <c r="AP48" s="17">
        <v>0</v>
      </c>
      <c r="AQ48" s="17">
        <v>0</v>
      </c>
      <c r="AR48" s="20">
        <v>0</v>
      </c>
      <c r="AS48" s="20">
        <v>0</v>
      </c>
      <c r="AT48" s="20">
        <v>0</v>
      </c>
      <c r="AU48" s="20">
        <v>0</v>
      </c>
      <c r="AV48" s="20">
        <v>0</v>
      </c>
      <c r="AW48" s="20">
        <v>0</v>
      </c>
      <c r="AX48" s="20">
        <v>0</v>
      </c>
      <c r="AY48" s="20">
        <v>0</v>
      </c>
      <c r="AZ48" s="20">
        <v>0</v>
      </c>
      <c r="BA48" s="20">
        <v>0</v>
      </c>
      <c r="BB48" s="20">
        <v>0</v>
      </c>
      <c r="BC48" s="20">
        <v>0</v>
      </c>
      <c r="BD48" s="20">
        <v>0</v>
      </c>
      <c r="BE48" s="20">
        <v>0</v>
      </c>
      <c r="BF48" s="20">
        <v>0</v>
      </c>
      <c r="BG48" s="20">
        <v>0</v>
      </c>
      <c r="BH48" s="20">
        <v>0</v>
      </c>
      <c r="BI48" s="20">
        <v>0</v>
      </c>
      <c r="BJ48" s="20">
        <v>0</v>
      </c>
      <c r="BK48" s="20">
        <v>0</v>
      </c>
      <c r="BL48" s="20">
        <v>0</v>
      </c>
      <c r="BM48" s="20">
        <v>0</v>
      </c>
      <c r="BN48" s="20">
        <v>0</v>
      </c>
      <c r="BO48" s="20">
        <v>0</v>
      </c>
      <c r="BP48" s="20">
        <v>0</v>
      </c>
      <c r="BQ48" s="20">
        <v>0</v>
      </c>
    </row>
    <row r="49" spans="1:69" x14ac:dyDescent="0.35">
      <c r="A49" s="61" t="s">
        <v>333</v>
      </c>
      <c r="B49" s="61" t="s">
        <v>238</v>
      </c>
      <c r="C49" s="61">
        <v>230</v>
      </c>
      <c r="D49" s="61" t="str" cm="1">
        <f t="array" ref="D49">INDEX(SubList_ResAreas!$D$5:$D$332,MATCH(1,(B49=SubList_ResAreas!$B$5:$B$332)*(C49=SubList_ResAreas!$C$5:$C$332),0))</f>
        <v>Greater_Bay</v>
      </c>
      <c r="E49" s="20">
        <v>0</v>
      </c>
      <c r="F49">
        <v>0</v>
      </c>
      <c r="G49">
        <v>0</v>
      </c>
      <c r="H49">
        <v>0</v>
      </c>
      <c r="I49">
        <v>0</v>
      </c>
      <c r="J49">
        <v>0</v>
      </c>
      <c r="K49">
        <v>0</v>
      </c>
      <c r="L49">
        <v>0</v>
      </c>
      <c r="M49">
        <v>0.93799999999999994</v>
      </c>
      <c r="N49">
        <v>0</v>
      </c>
      <c r="O49">
        <v>0</v>
      </c>
      <c r="P49">
        <v>0</v>
      </c>
      <c r="Q49">
        <v>0</v>
      </c>
      <c r="R49" s="75">
        <v>0</v>
      </c>
      <c r="S49" s="10">
        <v>0</v>
      </c>
      <c r="T49" s="10">
        <v>0</v>
      </c>
      <c r="U49" s="10">
        <v>0</v>
      </c>
      <c r="V49" s="10">
        <v>0</v>
      </c>
      <c r="W49" s="10">
        <v>0</v>
      </c>
      <c r="X49" s="10">
        <v>0</v>
      </c>
      <c r="Y49" s="10">
        <v>0</v>
      </c>
      <c r="Z49" s="10">
        <v>0</v>
      </c>
      <c r="AA49" s="10">
        <v>0</v>
      </c>
      <c r="AB49" s="10">
        <v>0</v>
      </c>
      <c r="AC49" s="10">
        <v>0</v>
      </c>
      <c r="AD49" s="10">
        <v>0</v>
      </c>
      <c r="AE49" s="87">
        <v>0</v>
      </c>
      <c r="AF49" s="17">
        <v>0</v>
      </c>
      <c r="AG49" s="17">
        <v>0</v>
      </c>
      <c r="AH49" s="17">
        <v>0</v>
      </c>
      <c r="AI49" s="17">
        <v>0</v>
      </c>
      <c r="AJ49" s="17">
        <v>0</v>
      </c>
      <c r="AK49" s="17">
        <v>0</v>
      </c>
      <c r="AL49" s="17">
        <v>0</v>
      </c>
      <c r="AM49" s="17">
        <v>6.2000000000000055E-2</v>
      </c>
      <c r="AN49" s="17">
        <v>0</v>
      </c>
      <c r="AO49" s="17">
        <v>0</v>
      </c>
      <c r="AP49" s="17">
        <v>0</v>
      </c>
      <c r="AQ49" s="17">
        <v>0</v>
      </c>
      <c r="AR49" s="20">
        <v>0</v>
      </c>
      <c r="AS49" s="20">
        <v>0</v>
      </c>
      <c r="AT49" s="20">
        <v>0</v>
      </c>
      <c r="AU49" s="20">
        <v>0</v>
      </c>
      <c r="AV49" s="20">
        <v>0</v>
      </c>
      <c r="AW49" s="20">
        <v>0</v>
      </c>
      <c r="AX49" s="20">
        <v>0</v>
      </c>
      <c r="AY49" s="20">
        <v>0</v>
      </c>
      <c r="AZ49" s="20">
        <v>6.2000000000000055E-2</v>
      </c>
      <c r="BA49" s="20">
        <v>0</v>
      </c>
      <c r="BB49" s="20">
        <v>0</v>
      </c>
      <c r="BC49" s="20">
        <v>0</v>
      </c>
      <c r="BD49" s="20">
        <v>0</v>
      </c>
      <c r="BE49" s="20">
        <v>0</v>
      </c>
      <c r="BF49" s="20">
        <v>0</v>
      </c>
      <c r="BG49" s="20">
        <v>0</v>
      </c>
      <c r="BH49" s="20">
        <v>0</v>
      </c>
      <c r="BI49" s="20">
        <v>0</v>
      </c>
      <c r="BJ49" s="20">
        <v>0</v>
      </c>
      <c r="BK49" s="20">
        <v>0</v>
      </c>
      <c r="BL49" s="20">
        <v>0</v>
      </c>
      <c r="BM49" s="20">
        <v>1</v>
      </c>
      <c r="BN49" s="20">
        <v>0</v>
      </c>
      <c r="BO49" s="20">
        <v>0</v>
      </c>
      <c r="BP49" s="20">
        <v>0</v>
      </c>
      <c r="BQ49" s="20">
        <v>0</v>
      </c>
    </row>
    <row r="50" spans="1:69" x14ac:dyDescent="0.35">
      <c r="A50" s="61" t="s">
        <v>341</v>
      </c>
      <c r="B50" s="61" t="s">
        <v>218</v>
      </c>
      <c r="C50" s="61">
        <v>115</v>
      </c>
      <c r="D50" s="61" t="str" cm="1">
        <f t="array" ref="D50">INDEX(SubList_ResAreas!$D$5:$D$332,MATCH(1,(B50=SubList_ResAreas!$B$5:$B$332)*(C50=SubList_ResAreas!$C$5:$C$332),0))</f>
        <v>Greater_Kramer</v>
      </c>
      <c r="E50" s="20">
        <v>40</v>
      </c>
      <c r="F50">
        <v>0</v>
      </c>
      <c r="G50">
        <v>0</v>
      </c>
      <c r="H50">
        <v>0</v>
      </c>
      <c r="I50">
        <v>0</v>
      </c>
      <c r="J50">
        <v>0</v>
      </c>
      <c r="K50">
        <v>0</v>
      </c>
      <c r="L50">
        <v>0</v>
      </c>
      <c r="M50">
        <v>0</v>
      </c>
      <c r="N50">
        <v>0</v>
      </c>
      <c r="O50">
        <v>0</v>
      </c>
      <c r="P50">
        <v>0</v>
      </c>
      <c r="Q50">
        <v>0</v>
      </c>
      <c r="R50" s="75">
        <v>13</v>
      </c>
      <c r="S50" s="10">
        <v>0</v>
      </c>
      <c r="T50" s="10">
        <v>0</v>
      </c>
      <c r="U50" s="10">
        <v>0</v>
      </c>
      <c r="V50" s="10">
        <v>0</v>
      </c>
      <c r="W50" s="10">
        <v>0</v>
      </c>
      <c r="X50" s="10">
        <v>0</v>
      </c>
      <c r="Y50" s="10">
        <v>0</v>
      </c>
      <c r="Z50" s="10">
        <v>0</v>
      </c>
      <c r="AA50" s="10">
        <v>0</v>
      </c>
      <c r="AB50" s="10">
        <v>0</v>
      </c>
      <c r="AC50" s="10">
        <v>0</v>
      </c>
      <c r="AD50" s="10">
        <v>0</v>
      </c>
      <c r="AE50" s="87">
        <v>0</v>
      </c>
      <c r="AF50" s="17">
        <v>0</v>
      </c>
      <c r="AG50" s="17">
        <v>0</v>
      </c>
      <c r="AH50" s="17">
        <v>0</v>
      </c>
      <c r="AI50" s="17">
        <v>0</v>
      </c>
      <c r="AJ50" s="17">
        <v>0</v>
      </c>
      <c r="AK50" s="17">
        <v>0</v>
      </c>
      <c r="AL50" s="17">
        <v>0</v>
      </c>
      <c r="AM50" s="17">
        <v>0</v>
      </c>
      <c r="AN50" s="17">
        <v>0</v>
      </c>
      <c r="AO50" s="17">
        <v>0</v>
      </c>
      <c r="AP50" s="17">
        <v>0</v>
      </c>
      <c r="AQ50" s="17">
        <v>0</v>
      </c>
      <c r="AR50" s="20">
        <v>13</v>
      </c>
      <c r="AS50" s="20">
        <v>0</v>
      </c>
      <c r="AT50" s="20">
        <v>0</v>
      </c>
      <c r="AU50" s="20">
        <v>0</v>
      </c>
      <c r="AV50" s="20">
        <v>0</v>
      </c>
      <c r="AW50" s="20">
        <v>0</v>
      </c>
      <c r="AX50" s="20">
        <v>0</v>
      </c>
      <c r="AY50" s="20">
        <v>0</v>
      </c>
      <c r="AZ50" s="20">
        <v>0</v>
      </c>
      <c r="BA50" s="20">
        <v>0</v>
      </c>
      <c r="BB50" s="20">
        <v>0</v>
      </c>
      <c r="BC50" s="20">
        <v>0</v>
      </c>
      <c r="BD50" s="20">
        <v>0</v>
      </c>
      <c r="BE50" s="20">
        <v>53</v>
      </c>
      <c r="BF50" s="20">
        <v>0</v>
      </c>
      <c r="BG50" s="20">
        <v>0</v>
      </c>
      <c r="BH50" s="20">
        <v>0</v>
      </c>
      <c r="BI50" s="20">
        <v>0</v>
      </c>
      <c r="BJ50" s="20">
        <v>0</v>
      </c>
      <c r="BK50" s="20">
        <v>0</v>
      </c>
      <c r="BL50" s="20">
        <v>0</v>
      </c>
      <c r="BM50" s="20">
        <v>0</v>
      </c>
      <c r="BN50" s="20">
        <v>0</v>
      </c>
      <c r="BO50" s="20">
        <v>0</v>
      </c>
      <c r="BP50" s="20">
        <v>0</v>
      </c>
      <c r="BQ50" s="20">
        <v>0</v>
      </c>
    </row>
    <row r="51" spans="1:69" x14ac:dyDescent="0.35">
      <c r="A51" s="61" t="s">
        <v>341</v>
      </c>
      <c r="B51" s="61" t="s">
        <v>117</v>
      </c>
      <c r="C51" s="61">
        <v>230</v>
      </c>
      <c r="D51" s="61" t="str" cm="1">
        <f t="array" ref="D51">INDEX(SubList_ResAreas!$D$5:$D$332,MATCH(1,(B51=SubList_ResAreas!$B$5:$B$332)*(C51=SubList_ResAreas!$C$5:$C$332),0))</f>
        <v>Greater_Kramer</v>
      </c>
      <c r="E51" s="20">
        <v>0</v>
      </c>
      <c r="F51">
        <v>0</v>
      </c>
      <c r="G51">
        <v>0</v>
      </c>
      <c r="H51">
        <v>0</v>
      </c>
      <c r="I51">
        <v>0</v>
      </c>
      <c r="J51">
        <v>0</v>
      </c>
      <c r="K51">
        <v>0</v>
      </c>
      <c r="L51">
        <v>0</v>
      </c>
      <c r="M51">
        <v>0</v>
      </c>
      <c r="N51">
        <v>0</v>
      </c>
      <c r="O51">
        <v>0</v>
      </c>
      <c r="P51">
        <v>0</v>
      </c>
      <c r="Q51">
        <v>0</v>
      </c>
      <c r="R51" s="75">
        <v>0</v>
      </c>
      <c r="S51" s="10">
        <v>0</v>
      </c>
      <c r="T51" s="10">
        <v>0</v>
      </c>
      <c r="U51" s="10">
        <v>0</v>
      </c>
      <c r="V51" s="10">
        <v>0</v>
      </c>
      <c r="W51" s="10">
        <v>0</v>
      </c>
      <c r="X51" s="10">
        <v>0</v>
      </c>
      <c r="Y51" s="10">
        <v>0</v>
      </c>
      <c r="Z51" s="10">
        <v>0</v>
      </c>
      <c r="AA51" s="10">
        <v>0</v>
      </c>
      <c r="AB51" s="10">
        <v>0</v>
      </c>
      <c r="AC51" s="10">
        <v>0</v>
      </c>
      <c r="AD51" s="10">
        <v>0</v>
      </c>
      <c r="AE51" s="87">
        <v>0</v>
      </c>
      <c r="AF51" s="17">
        <v>0</v>
      </c>
      <c r="AG51" s="17">
        <v>0</v>
      </c>
      <c r="AH51" s="17">
        <v>0</v>
      </c>
      <c r="AI51" s="17">
        <v>0</v>
      </c>
      <c r="AJ51" s="17">
        <v>0</v>
      </c>
      <c r="AK51" s="17">
        <v>0</v>
      </c>
      <c r="AL51" s="17">
        <v>0</v>
      </c>
      <c r="AM51" s="17">
        <v>0</v>
      </c>
      <c r="AN51" s="17">
        <v>0</v>
      </c>
      <c r="AO51" s="17">
        <v>0</v>
      </c>
      <c r="AP51" s="17">
        <v>0</v>
      </c>
      <c r="AQ51" s="17">
        <v>0</v>
      </c>
      <c r="AR51" s="20">
        <v>0</v>
      </c>
      <c r="AS51" s="20">
        <v>0</v>
      </c>
      <c r="AT51" s="20">
        <v>0</v>
      </c>
      <c r="AU51" s="20">
        <v>0</v>
      </c>
      <c r="AV51" s="20">
        <v>0</v>
      </c>
      <c r="AW51" s="20">
        <v>0</v>
      </c>
      <c r="AX51" s="20">
        <v>0</v>
      </c>
      <c r="AY51" s="20">
        <v>0</v>
      </c>
      <c r="AZ51" s="20">
        <v>0</v>
      </c>
      <c r="BA51" s="20">
        <v>0</v>
      </c>
      <c r="BB51" s="20">
        <v>0</v>
      </c>
      <c r="BC51" s="20">
        <v>0</v>
      </c>
      <c r="BD51" s="20">
        <v>0</v>
      </c>
      <c r="BE51" s="20">
        <v>0</v>
      </c>
      <c r="BF51" s="20">
        <v>0</v>
      </c>
      <c r="BG51" s="20">
        <v>0</v>
      </c>
      <c r="BH51" s="20">
        <v>0</v>
      </c>
      <c r="BI51" s="20">
        <v>0</v>
      </c>
      <c r="BJ51" s="20">
        <v>0</v>
      </c>
      <c r="BK51" s="20">
        <v>0</v>
      </c>
      <c r="BL51" s="20">
        <v>0</v>
      </c>
      <c r="BM51" s="20">
        <v>0</v>
      </c>
      <c r="BN51" s="20">
        <v>0</v>
      </c>
      <c r="BO51" s="20">
        <v>0</v>
      </c>
      <c r="BP51" s="20">
        <v>0</v>
      </c>
      <c r="BQ51" s="20">
        <v>0</v>
      </c>
    </row>
    <row r="52" spans="1:69" x14ac:dyDescent="0.35">
      <c r="A52" s="61" t="s">
        <v>341</v>
      </c>
      <c r="B52" s="61" t="s">
        <v>117</v>
      </c>
      <c r="C52" s="61">
        <v>115</v>
      </c>
      <c r="D52" s="61" t="str" cm="1">
        <f t="array" ref="D52">INDEX(SubList_ResAreas!$D$5:$D$332,MATCH(1,(B52=SubList_ResAreas!$B$5:$B$332)*(C52=SubList_ResAreas!$C$5:$C$332),0))</f>
        <v>Greater_Kramer</v>
      </c>
      <c r="E52" s="20">
        <v>0</v>
      </c>
      <c r="F52">
        <v>0</v>
      </c>
      <c r="G52">
        <v>0</v>
      </c>
      <c r="H52">
        <v>0</v>
      </c>
      <c r="I52">
        <v>0</v>
      </c>
      <c r="J52">
        <v>0</v>
      </c>
      <c r="K52">
        <v>0</v>
      </c>
      <c r="L52">
        <v>0</v>
      </c>
      <c r="M52">
        <v>0</v>
      </c>
      <c r="N52">
        <v>0</v>
      </c>
      <c r="O52">
        <v>0</v>
      </c>
      <c r="P52">
        <v>0</v>
      </c>
      <c r="Q52">
        <v>0</v>
      </c>
      <c r="R52" s="75">
        <v>0</v>
      </c>
      <c r="S52" s="10">
        <v>0</v>
      </c>
      <c r="T52" s="10">
        <v>0</v>
      </c>
      <c r="U52" s="10">
        <v>0</v>
      </c>
      <c r="V52" s="10">
        <v>0</v>
      </c>
      <c r="W52" s="10">
        <v>0</v>
      </c>
      <c r="X52" s="10">
        <v>0</v>
      </c>
      <c r="Y52" s="10">
        <v>0</v>
      </c>
      <c r="Z52" s="10">
        <v>0</v>
      </c>
      <c r="AA52" s="10">
        <v>0</v>
      </c>
      <c r="AB52" s="10">
        <v>0</v>
      </c>
      <c r="AC52" s="10">
        <v>0</v>
      </c>
      <c r="AD52" s="10">
        <v>0</v>
      </c>
      <c r="AE52" s="87">
        <v>0</v>
      </c>
      <c r="AF52" s="17">
        <v>0</v>
      </c>
      <c r="AG52" s="17">
        <v>0</v>
      </c>
      <c r="AH52" s="17">
        <v>0</v>
      </c>
      <c r="AI52" s="17">
        <v>0</v>
      </c>
      <c r="AJ52" s="17">
        <v>0</v>
      </c>
      <c r="AK52" s="17">
        <v>0</v>
      </c>
      <c r="AL52" s="17">
        <v>0</v>
      </c>
      <c r="AM52" s="17">
        <v>0</v>
      </c>
      <c r="AN52" s="17">
        <v>150</v>
      </c>
      <c r="AO52" s="17">
        <v>199.96</v>
      </c>
      <c r="AP52" s="17">
        <v>104</v>
      </c>
      <c r="AQ52" s="17">
        <v>0</v>
      </c>
      <c r="AR52" s="20">
        <v>0</v>
      </c>
      <c r="AS52" s="20">
        <v>0</v>
      </c>
      <c r="AT52" s="20">
        <v>0</v>
      </c>
      <c r="AU52" s="20">
        <v>0</v>
      </c>
      <c r="AV52" s="20">
        <v>0</v>
      </c>
      <c r="AW52" s="20">
        <v>0</v>
      </c>
      <c r="AX52" s="20">
        <v>0</v>
      </c>
      <c r="AY52" s="20">
        <v>0</v>
      </c>
      <c r="AZ52" s="20">
        <v>0</v>
      </c>
      <c r="BA52" s="20">
        <v>150</v>
      </c>
      <c r="BB52" s="20">
        <v>199.96</v>
      </c>
      <c r="BC52" s="20">
        <v>104</v>
      </c>
      <c r="BD52" s="20">
        <v>0</v>
      </c>
      <c r="BE52" s="20">
        <v>0</v>
      </c>
      <c r="BF52" s="20">
        <v>0</v>
      </c>
      <c r="BG52" s="20">
        <v>0</v>
      </c>
      <c r="BH52" s="20">
        <v>0</v>
      </c>
      <c r="BI52" s="20">
        <v>0</v>
      </c>
      <c r="BJ52" s="20">
        <v>0</v>
      </c>
      <c r="BK52" s="20">
        <v>0</v>
      </c>
      <c r="BL52" s="20">
        <v>0</v>
      </c>
      <c r="BM52" s="20">
        <v>0</v>
      </c>
      <c r="BN52" s="20">
        <v>150</v>
      </c>
      <c r="BO52" s="20">
        <v>199.96</v>
      </c>
      <c r="BP52" s="20">
        <v>104</v>
      </c>
      <c r="BQ52" s="20">
        <v>0</v>
      </c>
    </row>
    <row r="53" spans="1:69" x14ac:dyDescent="0.35">
      <c r="A53" s="61" t="s">
        <v>315</v>
      </c>
      <c r="B53" s="61" t="s">
        <v>174</v>
      </c>
      <c r="C53" s="61">
        <v>115</v>
      </c>
      <c r="D53" s="61" t="str" cm="1">
        <f t="array" ref="D53">INDEX(SubList_ResAreas!$D$5:$D$332,MATCH(1,(B53=SubList_ResAreas!$B$5:$B$332)*(C53=SubList_ResAreas!$C$5:$C$332),0))</f>
        <v>SPGE_Kern</v>
      </c>
      <c r="E53" s="20">
        <v>0</v>
      </c>
      <c r="F53">
        <v>0</v>
      </c>
      <c r="G53">
        <v>0</v>
      </c>
      <c r="H53">
        <v>0</v>
      </c>
      <c r="I53">
        <v>0</v>
      </c>
      <c r="J53">
        <v>0</v>
      </c>
      <c r="K53">
        <v>0</v>
      </c>
      <c r="L53">
        <v>0</v>
      </c>
      <c r="M53">
        <v>0</v>
      </c>
      <c r="N53">
        <v>0</v>
      </c>
      <c r="O53">
        <v>0</v>
      </c>
      <c r="P53">
        <v>0</v>
      </c>
      <c r="Q53">
        <v>0</v>
      </c>
      <c r="R53" s="75">
        <v>0</v>
      </c>
      <c r="S53" s="10">
        <v>0</v>
      </c>
      <c r="T53" s="10">
        <v>0</v>
      </c>
      <c r="U53" s="10">
        <v>0</v>
      </c>
      <c r="V53" s="10">
        <v>0</v>
      </c>
      <c r="W53" s="10">
        <v>0</v>
      </c>
      <c r="X53" s="10">
        <v>0</v>
      </c>
      <c r="Y53" s="10">
        <v>0</v>
      </c>
      <c r="Z53" s="10">
        <v>0</v>
      </c>
      <c r="AA53" s="10">
        <v>0</v>
      </c>
      <c r="AB53" s="10">
        <v>0</v>
      </c>
      <c r="AC53" s="10">
        <v>0</v>
      </c>
      <c r="AD53" s="10">
        <v>0</v>
      </c>
      <c r="AE53" s="87">
        <v>0</v>
      </c>
      <c r="AF53" s="17">
        <v>0</v>
      </c>
      <c r="AG53" s="17">
        <v>0</v>
      </c>
      <c r="AH53" s="17">
        <v>0</v>
      </c>
      <c r="AI53" s="17">
        <v>0</v>
      </c>
      <c r="AJ53" s="17">
        <v>0</v>
      </c>
      <c r="AK53" s="17">
        <v>0</v>
      </c>
      <c r="AL53" s="17">
        <v>0</v>
      </c>
      <c r="AM53" s="17">
        <v>0</v>
      </c>
      <c r="AN53" s="17">
        <v>0</v>
      </c>
      <c r="AO53" s="17">
        <v>0</v>
      </c>
      <c r="AP53" s="17">
        <v>0</v>
      </c>
      <c r="AQ53" s="17">
        <v>0</v>
      </c>
      <c r="AR53" s="20">
        <v>0</v>
      </c>
      <c r="AS53" s="20">
        <v>0</v>
      </c>
      <c r="AT53" s="20">
        <v>0</v>
      </c>
      <c r="AU53" s="20">
        <v>0</v>
      </c>
      <c r="AV53" s="20">
        <v>0</v>
      </c>
      <c r="AW53" s="20">
        <v>0</v>
      </c>
      <c r="AX53" s="20">
        <v>0</v>
      </c>
      <c r="AY53" s="20">
        <v>0</v>
      </c>
      <c r="AZ53" s="20">
        <v>0</v>
      </c>
      <c r="BA53" s="20">
        <v>0</v>
      </c>
      <c r="BB53" s="20">
        <v>0</v>
      </c>
      <c r="BC53" s="20">
        <v>0</v>
      </c>
      <c r="BD53" s="20">
        <v>0</v>
      </c>
      <c r="BE53" s="20">
        <v>0</v>
      </c>
      <c r="BF53" s="20">
        <v>0</v>
      </c>
      <c r="BG53" s="20">
        <v>0</v>
      </c>
      <c r="BH53" s="20">
        <v>0</v>
      </c>
      <c r="BI53" s="20">
        <v>0</v>
      </c>
      <c r="BJ53" s="20">
        <v>0</v>
      </c>
      <c r="BK53" s="20">
        <v>0</v>
      </c>
      <c r="BL53" s="20">
        <v>0</v>
      </c>
      <c r="BM53" s="20">
        <v>0</v>
      </c>
      <c r="BN53" s="20">
        <v>0</v>
      </c>
      <c r="BO53" s="20">
        <v>0</v>
      </c>
      <c r="BP53" s="20">
        <v>0</v>
      </c>
      <c r="BQ53" s="20">
        <v>0</v>
      </c>
    </row>
    <row r="54" spans="1:69" x14ac:dyDescent="0.35">
      <c r="A54" s="61" t="s">
        <v>333</v>
      </c>
      <c r="B54" s="61" t="s">
        <v>266</v>
      </c>
      <c r="C54" s="61">
        <v>115</v>
      </c>
      <c r="D54" s="61" t="str" cm="1">
        <f t="array" ref="D54">INDEX(SubList_ResAreas!$D$5:$D$332,MATCH(1,(B54=SubList_ResAreas!$B$5:$B$332)*(C54=SubList_ResAreas!$C$5:$C$332),0))</f>
        <v>Northern_CA</v>
      </c>
      <c r="E54" s="20">
        <v>0</v>
      </c>
      <c r="F54">
        <v>3</v>
      </c>
      <c r="G54">
        <v>0</v>
      </c>
      <c r="H54">
        <v>0</v>
      </c>
      <c r="I54">
        <v>0</v>
      </c>
      <c r="J54">
        <v>0</v>
      </c>
      <c r="K54">
        <v>0</v>
      </c>
      <c r="L54">
        <v>0</v>
      </c>
      <c r="M54">
        <v>0</v>
      </c>
      <c r="N54">
        <v>0</v>
      </c>
      <c r="O54">
        <v>0</v>
      </c>
      <c r="P54">
        <v>0</v>
      </c>
      <c r="Q54">
        <v>0</v>
      </c>
      <c r="R54" s="75">
        <v>0</v>
      </c>
      <c r="S54" s="10">
        <v>0</v>
      </c>
      <c r="T54" s="10">
        <v>0</v>
      </c>
      <c r="U54" s="10">
        <v>0</v>
      </c>
      <c r="V54" s="10">
        <v>0</v>
      </c>
      <c r="W54" s="10">
        <v>0</v>
      </c>
      <c r="X54" s="10">
        <v>0</v>
      </c>
      <c r="Y54" s="10">
        <v>0</v>
      </c>
      <c r="Z54" s="10">
        <v>0</v>
      </c>
      <c r="AA54" s="10">
        <v>0</v>
      </c>
      <c r="AB54" s="10">
        <v>0</v>
      </c>
      <c r="AC54" s="10">
        <v>0</v>
      </c>
      <c r="AD54" s="10">
        <v>0</v>
      </c>
      <c r="AE54" s="87">
        <v>0</v>
      </c>
      <c r="AF54" s="17">
        <v>4</v>
      </c>
      <c r="AG54" s="17">
        <v>0</v>
      </c>
      <c r="AH54" s="17">
        <v>0</v>
      </c>
      <c r="AI54" s="17">
        <v>0</v>
      </c>
      <c r="AJ54" s="17">
        <v>0</v>
      </c>
      <c r="AK54" s="17">
        <v>0</v>
      </c>
      <c r="AL54" s="17">
        <v>0</v>
      </c>
      <c r="AM54" s="17">
        <v>0</v>
      </c>
      <c r="AN54" s="17">
        <v>0</v>
      </c>
      <c r="AO54" s="17">
        <v>230</v>
      </c>
      <c r="AP54" s="17">
        <v>150</v>
      </c>
      <c r="AQ54" s="17">
        <v>0</v>
      </c>
      <c r="AR54" s="20">
        <v>0</v>
      </c>
      <c r="AS54" s="20">
        <v>4</v>
      </c>
      <c r="AT54" s="20">
        <v>0</v>
      </c>
      <c r="AU54" s="20">
        <v>0</v>
      </c>
      <c r="AV54" s="20">
        <v>0</v>
      </c>
      <c r="AW54" s="20">
        <v>0</v>
      </c>
      <c r="AX54" s="20">
        <v>0</v>
      </c>
      <c r="AY54" s="20">
        <v>0</v>
      </c>
      <c r="AZ54" s="20">
        <v>0</v>
      </c>
      <c r="BA54" s="20">
        <v>0</v>
      </c>
      <c r="BB54" s="20">
        <v>230</v>
      </c>
      <c r="BC54" s="20">
        <v>150</v>
      </c>
      <c r="BD54" s="20">
        <v>0</v>
      </c>
      <c r="BE54" s="20">
        <v>0</v>
      </c>
      <c r="BF54" s="20">
        <v>7</v>
      </c>
      <c r="BG54" s="20">
        <v>0</v>
      </c>
      <c r="BH54" s="20">
        <v>0</v>
      </c>
      <c r="BI54" s="20">
        <v>0</v>
      </c>
      <c r="BJ54" s="20">
        <v>0</v>
      </c>
      <c r="BK54" s="20">
        <v>0</v>
      </c>
      <c r="BL54" s="20">
        <v>0</v>
      </c>
      <c r="BM54" s="20">
        <v>0</v>
      </c>
      <c r="BN54" s="20">
        <v>0</v>
      </c>
      <c r="BO54" s="20">
        <v>230</v>
      </c>
      <c r="BP54" s="20">
        <v>150</v>
      </c>
      <c r="BQ54" s="20">
        <v>0</v>
      </c>
    </row>
    <row r="55" spans="1:69" x14ac:dyDescent="0.35">
      <c r="A55" s="61" t="s">
        <v>333</v>
      </c>
      <c r="B55" s="61" t="s">
        <v>278</v>
      </c>
      <c r="C55" s="61">
        <v>230</v>
      </c>
      <c r="D55" s="61" t="str" cm="1">
        <f t="array" ref="D55">INDEX(SubList_ResAreas!$D$5:$D$332,MATCH(1,(B55=SubList_ResAreas!$B$5:$B$332)*(C55=SubList_ResAreas!$C$5:$C$332),0))</f>
        <v>Northern_CA</v>
      </c>
      <c r="E55" s="20">
        <v>0</v>
      </c>
      <c r="F55">
        <v>0</v>
      </c>
      <c r="G55">
        <v>0</v>
      </c>
      <c r="H55">
        <v>0</v>
      </c>
      <c r="I55">
        <v>0</v>
      </c>
      <c r="J55">
        <v>0</v>
      </c>
      <c r="K55">
        <v>0</v>
      </c>
      <c r="L55">
        <v>0</v>
      </c>
      <c r="M55">
        <v>0</v>
      </c>
      <c r="N55">
        <v>0</v>
      </c>
      <c r="O55">
        <v>0</v>
      </c>
      <c r="P55">
        <v>0</v>
      </c>
      <c r="Q55">
        <v>0</v>
      </c>
      <c r="R55" s="75">
        <v>0</v>
      </c>
      <c r="S55" s="10">
        <v>0</v>
      </c>
      <c r="T55" s="10">
        <v>0</v>
      </c>
      <c r="U55" s="10">
        <v>0</v>
      </c>
      <c r="V55" s="10">
        <v>0</v>
      </c>
      <c r="W55" s="10">
        <v>0</v>
      </c>
      <c r="X55" s="10">
        <v>0</v>
      </c>
      <c r="Y55" s="10">
        <v>0</v>
      </c>
      <c r="Z55" s="10">
        <v>0</v>
      </c>
      <c r="AA55" s="10">
        <v>0</v>
      </c>
      <c r="AB55" s="10">
        <v>0</v>
      </c>
      <c r="AC55" s="10">
        <v>0</v>
      </c>
      <c r="AD55" s="10">
        <v>0</v>
      </c>
      <c r="AE55" s="87">
        <v>0</v>
      </c>
      <c r="AF55" s="17">
        <v>0</v>
      </c>
      <c r="AG55" s="17">
        <v>0</v>
      </c>
      <c r="AH55" s="17">
        <v>0</v>
      </c>
      <c r="AI55" s="17">
        <v>0</v>
      </c>
      <c r="AJ55" s="17">
        <v>0</v>
      </c>
      <c r="AK55" s="17">
        <v>0</v>
      </c>
      <c r="AL55" s="17">
        <v>0</v>
      </c>
      <c r="AM55" s="17">
        <v>0</v>
      </c>
      <c r="AN55" s="17">
        <v>75</v>
      </c>
      <c r="AO55" s="17">
        <v>0</v>
      </c>
      <c r="AP55" s="17">
        <v>0</v>
      </c>
      <c r="AQ55" s="17">
        <v>0</v>
      </c>
      <c r="AR55" s="20">
        <v>0</v>
      </c>
      <c r="AS55" s="20">
        <v>0</v>
      </c>
      <c r="AT55" s="20">
        <v>0</v>
      </c>
      <c r="AU55" s="20">
        <v>0</v>
      </c>
      <c r="AV55" s="20">
        <v>0</v>
      </c>
      <c r="AW55" s="20">
        <v>0</v>
      </c>
      <c r="AX55" s="20">
        <v>0</v>
      </c>
      <c r="AY55" s="20">
        <v>0</v>
      </c>
      <c r="AZ55" s="20">
        <v>0</v>
      </c>
      <c r="BA55" s="20">
        <v>75</v>
      </c>
      <c r="BB55" s="20">
        <v>0</v>
      </c>
      <c r="BC55" s="20">
        <v>0</v>
      </c>
      <c r="BD55" s="20">
        <v>0</v>
      </c>
      <c r="BE55" s="20">
        <v>0</v>
      </c>
      <c r="BF55" s="20">
        <v>0</v>
      </c>
      <c r="BG55" s="20">
        <v>0</v>
      </c>
      <c r="BH55" s="20">
        <v>0</v>
      </c>
      <c r="BI55" s="20">
        <v>0</v>
      </c>
      <c r="BJ55" s="20">
        <v>0</v>
      </c>
      <c r="BK55" s="20">
        <v>0</v>
      </c>
      <c r="BL55" s="20">
        <v>0</v>
      </c>
      <c r="BM55" s="20">
        <v>0</v>
      </c>
      <c r="BN55" s="20">
        <v>75</v>
      </c>
      <c r="BO55" s="20">
        <v>0</v>
      </c>
      <c r="BP55" s="20">
        <v>0</v>
      </c>
      <c r="BQ55" s="20">
        <v>0</v>
      </c>
    </row>
    <row r="56" spans="1:69" x14ac:dyDescent="0.35">
      <c r="A56" s="61" t="s">
        <v>321</v>
      </c>
      <c r="B56" s="61" t="s">
        <v>284</v>
      </c>
      <c r="C56" s="61">
        <v>230</v>
      </c>
      <c r="D56" s="61" cm="1">
        <f t="array" ref="D56">INDEX(SubList_ResAreas!$D$5:$D$332,MATCH(1,(B56=SubList_ResAreas!$B$5:$B$332)*(C56=SubList_ResAreas!$C$5:$C$332),0))</f>
        <v>0</v>
      </c>
      <c r="E56" s="20">
        <v>0</v>
      </c>
      <c r="F56">
        <v>0</v>
      </c>
      <c r="G56">
        <v>0</v>
      </c>
      <c r="H56">
        <v>0</v>
      </c>
      <c r="I56">
        <v>0</v>
      </c>
      <c r="J56">
        <v>0</v>
      </c>
      <c r="K56">
        <v>0</v>
      </c>
      <c r="L56">
        <v>0</v>
      </c>
      <c r="M56">
        <v>0</v>
      </c>
      <c r="N56">
        <v>0</v>
      </c>
      <c r="O56">
        <v>0</v>
      </c>
      <c r="P56">
        <v>0</v>
      </c>
      <c r="Q56">
        <v>0</v>
      </c>
      <c r="R56" s="75">
        <v>0</v>
      </c>
      <c r="S56" s="10">
        <v>0</v>
      </c>
      <c r="T56" s="10">
        <v>0</v>
      </c>
      <c r="U56" s="10">
        <v>0</v>
      </c>
      <c r="V56" s="10">
        <v>0</v>
      </c>
      <c r="W56" s="10">
        <v>0</v>
      </c>
      <c r="X56" s="10">
        <v>0</v>
      </c>
      <c r="Y56" s="10">
        <v>0</v>
      </c>
      <c r="Z56" s="10">
        <v>0</v>
      </c>
      <c r="AA56" s="10">
        <v>0</v>
      </c>
      <c r="AB56" s="10">
        <v>0</v>
      </c>
      <c r="AC56" s="10">
        <v>0</v>
      </c>
      <c r="AD56" s="10">
        <v>0</v>
      </c>
      <c r="AE56" s="87">
        <v>0</v>
      </c>
      <c r="AF56" s="17">
        <v>0</v>
      </c>
      <c r="AG56" s="17">
        <v>0</v>
      </c>
      <c r="AH56" s="17">
        <v>0</v>
      </c>
      <c r="AI56" s="17">
        <v>0</v>
      </c>
      <c r="AJ56" s="17">
        <v>0</v>
      </c>
      <c r="AK56" s="17">
        <v>0</v>
      </c>
      <c r="AL56" s="17">
        <v>0</v>
      </c>
      <c r="AM56" s="17">
        <v>0</v>
      </c>
      <c r="AN56" s="17">
        <v>0</v>
      </c>
      <c r="AO56" s="17">
        <v>0</v>
      </c>
      <c r="AP56" s="17">
        <v>0</v>
      </c>
      <c r="AQ56" s="17">
        <v>0</v>
      </c>
      <c r="AR56" s="20">
        <v>0</v>
      </c>
      <c r="AS56" s="20">
        <v>0</v>
      </c>
      <c r="AT56" s="20">
        <v>0</v>
      </c>
      <c r="AU56" s="20">
        <v>0</v>
      </c>
      <c r="AV56" s="20">
        <v>0</v>
      </c>
      <c r="AW56" s="20">
        <v>0</v>
      </c>
      <c r="AX56" s="20">
        <v>0</v>
      </c>
      <c r="AY56" s="20">
        <v>0</v>
      </c>
      <c r="AZ56" s="20">
        <v>0</v>
      </c>
      <c r="BA56" s="20">
        <v>0</v>
      </c>
      <c r="BB56" s="20">
        <v>0</v>
      </c>
      <c r="BC56" s="20">
        <v>0</v>
      </c>
      <c r="BD56" s="20">
        <v>0</v>
      </c>
      <c r="BE56" s="20">
        <v>0</v>
      </c>
      <c r="BF56" s="20">
        <v>0</v>
      </c>
      <c r="BG56" s="20">
        <v>0</v>
      </c>
      <c r="BH56" s="20">
        <v>0</v>
      </c>
      <c r="BI56" s="20">
        <v>0</v>
      </c>
      <c r="BJ56" s="20">
        <v>0</v>
      </c>
      <c r="BK56" s="20">
        <v>0</v>
      </c>
      <c r="BL56" s="20">
        <v>0</v>
      </c>
      <c r="BM56" s="20">
        <v>0</v>
      </c>
      <c r="BN56" s="20">
        <v>0</v>
      </c>
      <c r="BO56" s="20">
        <v>0</v>
      </c>
      <c r="BP56" s="20">
        <v>0</v>
      </c>
      <c r="BQ56" s="20">
        <v>0</v>
      </c>
    </row>
    <row r="57" spans="1:69" x14ac:dyDescent="0.35">
      <c r="A57" s="61" t="s">
        <v>333</v>
      </c>
      <c r="B57" s="61" t="s">
        <v>236</v>
      </c>
      <c r="C57" s="61">
        <v>115</v>
      </c>
      <c r="D57" s="61" t="str" cm="1">
        <f t="array" ref="D57">INDEX(SubList_ResAreas!$D$5:$D$332,MATCH(1,(B57=SubList_ResAreas!$B$5:$B$332)*(C57=SubList_ResAreas!$C$5:$C$332),0))</f>
        <v>Central_Valley_LosBanos</v>
      </c>
      <c r="E57" s="20">
        <v>0</v>
      </c>
      <c r="F57">
        <v>0</v>
      </c>
      <c r="G57">
        <v>0</v>
      </c>
      <c r="H57">
        <v>0</v>
      </c>
      <c r="I57">
        <v>0</v>
      </c>
      <c r="J57">
        <v>0</v>
      </c>
      <c r="K57">
        <v>0</v>
      </c>
      <c r="L57">
        <v>0</v>
      </c>
      <c r="M57">
        <v>0</v>
      </c>
      <c r="N57">
        <v>0</v>
      </c>
      <c r="O57">
        <v>0</v>
      </c>
      <c r="P57">
        <v>0</v>
      </c>
      <c r="Q57">
        <v>0</v>
      </c>
      <c r="R57" s="75">
        <v>0</v>
      </c>
      <c r="S57" s="10">
        <v>0</v>
      </c>
      <c r="T57" s="10">
        <v>0</v>
      </c>
      <c r="U57" s="10">
        <v>0</v>
      </c>
      <c r="V57" s="10">
        <v>0</v>
      </c>
      <c r="W57" s="10">
        <v>0</v>
      </c>
      <c r="X57" s="10">
        <v>0</v>
      </c>
      <c r="Y57" s="10">
        <v>0</v>
      </c>
      <c r="Z57" s="10">
        <v>0</v>
      </c>
      <c r="AA57" s="10">
        <v>0</v>
      </c>
      <c r="AB57" s="10">
        <v>0</v>
      </c>
      <c r="AC57" s="10">
        <v>10</v>
      </c>
      <c r="AD57" s="10">
        <v>0</v>
      </c>
      <c r="AE57" s="87">
        <v>0</v>
      </c>
      <c r="AF57" s="17">
        <v>5</v>
      </c>
      <c r="AG57" s="17">
        <v>0</v>
      </c>
      <c r="AH57" s="17">
        <v>0</v>
      </c>
      <c r="AI57" s="17">
        <v>0</v>
      </c>
      <c r="AJ57" s="17">
        <v>0</v>
      </c>
      <c r="AK57" s="17">
        <v>0</v>
      </c>
      <c r="AL57" s="17">
        <v>0</v>
      </c>
      <c r="AM57" s="17">
        <v>0</v>
      </c>
      <c r="AN57" s="17">
        <v>0</v>
      </c>
      <c r="AO57" s="17">
        <v>0</v>
      </c>
      <c r="AP57" s="17">
        <v>0</v>
      </c>
      <c r="AQ57" s="17">
        <v>0</v>
      </c>
      <c r="AR57" s="20">
        <v>0</v>
      </c>
      <c r="AS57" s="20">
        <v>5</v>
      </c>
      <c r="AT57" s="20">
        <v>0</v>
      </c>
      <c r="AU57" s="20">
        <v>0</v>
      </c>
      <c r="AV57" s="20">
        <v>0</v>
      </c>
      <c r="AW57" s="20">
        <v>0</v>
      </c>
      <c r="AX57" s="20">
        <v>0</v>
      </c>
      <c r="AY57" s="20">
        <v>0</v>
      </c>
      <c r="AZ57" s="20">
        <v>0</v>
      </c>
      <c r="BA57" s="20">
        <v>0</v>
      </c>
      <c r="BB57" s="20">
        <v>0</v>
      </c>
      <c r="BC57" s="20">
        <v>10</v>
      </c>
      <c r="BD57" s="20">
        <v>0</v>
      </c>
      <c r="BE57" s="20">
        <v>0</v>
      </c>
      <c r="BF57" s="20">
        <v>5</v>
      </c>
      <c r="BG57" s="20">
        <v>0</v>
      </c>
      <c r="BH57" s="20">
        <v>0</v>
      </c>
      <c r="BI57" s="20">
        <v>0</v>
      </c>
      <c r="BJ57" s="20">
        <v>0</v>
      </c>
      <c r="BK57" s="20">
        <v>0</v>
      </c>
      <c r="BL57" s="20">
        <v>0</v>
      </c>
      <c r="BM57" s="20">
        <v>0</v>
      </c>
      <c r="BN57" s="20">
        <v>0</v>
      </c>
      <c r="BO57" s="20">
        <v>0</v>
      </c>
      <c r="BP57" s="20">
        <v>10</v>
      </c>
      <c r="BQ57" s="20">
        <v>0</v>
      </c>
    </row>
    <row r="58" spans="1:69" x14ac:dyDescent="0.35">
      <c r="A58" s="61" t="s">
        <v>321</v>
      </c>
      <c r="B58" s="61" t="s">
        <v>211</v>
      </c>
      <c r="C58" s="61">
        <v>115</v>
      </c>
      <c r="D58" s="61" t="str" cm="1">
        <f t="array" ref="D58">INDEX(SubList_ResAreas!$D$5:$D$332,MATCH(1,(B58=SubList_ResAreas!$B$5:$B$332)*(C58=SubList_ResAreas!$C$5:$C$332),0))</f>
        <v>Central_Valley_LosBanos</v>
      </c>
      <c r="E58" s="20">
        <v>0</v>
      </c>
      <c r="F58">
        <v>0</v>
      </c>
      <c r="G58">
        <v>0</v>
      </c>
      <c r="H58">
        <v>0</v>
      </c>
      <c r="I58">
        <v>0</v>
      </c>
      <c r="J58">
        <v>0</v>
      </c>
      <c r="K58">
        <v>0</v>
      </c>
      <c r="L58">
        <v>0</v>
      </c>
      <c r="M58">
        <v>0</v>
      </c>
      <c r="N58">
        <v>0</v>
      </c>
      <c r="O58">
        <v>0</v>
      </c>
      <c r="P58">
        <v>0</v>
      </c>
      <c r="Q58">
        <v>0</v>
      </c>
      <c r="R58" s="75">
        <v>0</v>
      </c>
      <c r="S58" s="10">
        <v>0</v>
      </c>
      <c r="T58" s="10">
        <v>0</v>
      </c>
      <c r="U58" s="10">
        <v>0</v>
      </c>
      <c r="V58" s="10">
        <v>0</v>
      </c>
      <c r="W58" s="10">
        <v>0</v>
      </c>
      <c r="X58" s="10">
        <v>0</v>
      </c>
      <c r="Y58" s="10">
        <v>0</v>
      </c>
      <c r="Z58" s="10">
        <v>0</v>
      </c>
      <c r="AA58" s="10">
        <v>0</v>
      </c>
      <c r="AB58" s="10">
        <v>0</v>
      </c>
      <c r="AC58" s="10">
        <v>0</v>
      </c>
      <c r="AD58" s="10">
        <v>0</v>
      </c>
      <c r="AE58" s="87">
        <v>0</v>
      </c>
      <c r="AF58" s="17">
        <v>0</v>
      </c>
      <c r="AG58" s="17">
        <v>0</v>
      </c>
      <c r="AH58" s="17">
        <v>0</v>
      </c>
      <c r="AI58" s="17">
        <v>0</v>
      </c>
      <c r="AJ58" s="17">
        <v>0</v>
      </c>
      <c r="AK58" s="17">
        <v>0</v>
      </c>
      <c r="AL58" s="17">
        <v>0</v>
      </c>
      <c r="AM58" s="17">
        <v>0</v>
      </c>
      <c r="AN58" s="17">
        <v>0</v>
      </c>
      <c r="AO58" s="17">
        <v>0</v>
      </c>
      <c r="AP58" s="17">
        <v>0</v>
      </c>
      <c r="AQ58" s="17">
        <v>0</v>
      </c>
      <c r="AR58" s="20">
        <v>0</v>
      </c>
      <c r="AS58" s="20">
        <v>0</v>
      </c>
      <c r="AT58" s="20">
        <v>0</v>
      </c>
      <c r="AU58" s="20">
        <v>0</v>
      </c>
      <c r="AV58" s="20">
        <v>0</v>
      </c>
      <c r="AW58" s="20">
        <v>0</v>
      </c>
      <c r="AX58" s="20">
        <v>0</v>
      </c>
      <c r="AY58" s="20">
        <v>0</v>
      </c>
      <c r="AZ58" s="20">
        <v>0</v>
      </c>
      <c r="BA58" s="20">
        <v>0</v>
      </c>
      <c r="BB58" s="20">
        <v>0</v>
      </c>
      <c r="BC58" s="20">
        <v>0</v>
      </c>
      <c r="BD58" s="20">
        <v>0</v>
      </c>
      <c r="BE58" s="20">
        <v>0</v>
      </c>
      <c r="BF58" s="20">
        <v>0</v>
      </c>
      <c r="BG58" s="20">
        <v>0</v>
      </c>
      <c r="BH58" s="20">
        <v>0</v>
      </c>
      <c r="BI58" s="20">
        <v>0</v>
      </c>
      <c r="BJ58" s="20">
        <v>0</v>
      </c>
      <c r="BK58" s="20">
        <v>0</v>
      </c>
      <c r="BL58" s="20">
        <v>0</v>
      </c>
      <c r="BM58" s="20">
        <v>0</v>
      </c>
      <c r="BN58" s="20">
        <v>0</v>
      </c>
      <c r="BO58" s="20">
        <v>0</v>
      </c>
      <c r="BP58" s="20">
        <v>0</v>
      </c>
      <c r="BQ58" s="20">
        <v>0</v>
      </c>
    </row>
    <row r="59" spans="1:69" x14ac:dyDescent="0.35">
      <c r="A59" s="61" t="s">
        <v>333</v>
      </c>
      <c r="B59" s="61" t="s">
        <v>254</v>
      </c>
      <c r="C59" s="61">
        <v>115</v>
      </c>
      <c r="D59" s="61" t="str" cm="1">
        <f t="array" ref="D59">INDEX(SubList_ResAreas!$D$5:$D$332,MATCH(1,(B59=SubList_ResAreas!$B$5:$B$332)*(C59=SubList_ResAreas!$C$5:$C$332),0))</f>
        <v>Northern_CA</v>
      </c>
      <c r="E59" s="20">
        <v>0</v>
      </c>
      <c r="F59">
        <v>0</v>
      </c>
      <c r="G59">
        <v>0</v>
      </c>
      <c r="H59">
        <v>0</v>
      </c>
      <c r="I59">
        <v>0</v>
      </c>
      <c r="J59">
        <v>0</v>
      </c>
      <c r="K59">
        <v>0</v>
      </c>
      <c r="L59">
        <v>0</v>
      </c>
      <c r="M59">
        <v>0</v>
      </c>
      <c r="N59">
        <v>0</v>
      </c>
      <c r="O59">
        <v>0</v>
      </c>
      <c r="P59">
        <v>0</v>
      </c>
      <c r="Q59">
        <v>0</v>
      </c>
      <c r="R59" s="75">
        <v>0</v>
      </c>
      <c r="S59" s="10">
        <v>0</v>
      </c>
      <c r="T59" s="10">
        <v>0</v>
      </c>
      <c r="U59" s="10">
        <v>0</v>
      </c>
      <c r="V59" s="10">
        <v>0</v>
      </c>
      <c r="W59" s="10">
        <v>0</v>
      </c>
      <c r="X59" s="10">
        <v>0</v>
      </c>
      <c r="Y59" s="10">
        <v>0</v>
      </c>
      <c r="Z59" s="10">
        <v>0</v>
      </c>
      <c r="AA59" s="10">
        <v>0</v>
      </c>
      <c r="AB59" s="10">
        <v>0</v>
      </c>
      <c r="AC59" s="10">
        <v>0</v>
      </c>
      <c r="AD59" s="10">
        <v>0</v>
      </c>
      <c r="AE59" s="87">
        <v>0</v>
      </c>
      <c r="AF59" s="17">
        <v>0</v>
      </c>
      <c r="AG59" s="17">
        <v>0</v>
      </c>
      <c r="AH59" s="17">
        <v>0</v>
      </c>
      <c r="AI59" s="17">
        <v>0</v>
      </c>
      <c r="AJ59" s="17">
        <v>0</v>
      </c>
      <c r="AK59" s="17">
        <v>0</v>
      </c>
      <c r="AL59" s="17">
        <v>0</v>
      </c>
      <c r="AM59" s="17">
        <v>0</v>
      </c>
      <c r="AN59" s="17">
        <v>0</v>
      </c>
      <c r="AO59" s="17">
        <v>0</v>
      </c>
      <c r="AP59" s="17">
        <v>0</v>
      </c>
      <c r="AQ59" s="17">
        <v>0</v>
      </c>
      <c r="AR59" s="20">
        <v>0</v>
      </c>
      <c r="AS59" s="20">
        <v>0</v>
      </c>
      <c r="AT59" s="20">
        <v>0</v>
      </c>
      <c r="AU59" s="20">
        <v>0</v>
      </c>
      <c r="AV59" s="20">
        <v>0</v>
      </c>
      <c r="AW59" s="20">
        <v>0</v>
      </c>
      <c r="AX59" s="20">
        <v>0</v>
      </c>
      <c r="AY59" s="20">
        <v>0</v>
      </c>
      <c r="AZ59" s="20">
        <v>0</v>
      </c>
      <c r="BA59" s="20">
        <v>0</v>
      </c>
      <c r="BB59" s="20">
        <v>0</v>
      </c>
      <c r="BC59" s="20">
        <v>0</v>
      </c>
      <c r="BD59" s="20">
        <v>0</v>
      </c>
      <c r="BE59" s="20">
        <v>0</v>
      </c>
      <c r="BF59" s="20">
        <v>0</v>
      </c>
      <c r="BG59" s="20">
        <v>0</v>
      </c>
      <c r="BH59" s="20">
        <v>0</v>
      </c>
      <c r="BI59" s="20">
        <v>0</v>
      </c>
      <c r="BJ59" s="20">
        <v>0</v>
      </c>
      <c r="BK59" s="20">
        <v>0</v>
      </c>
      <c r="BL59" s="20">
        <v>0</v>
      </c>
      <c r="BM59" s="20">
        <v>0</v>
      </c>
      <c r="BN59" s="20">
        <v>0</v>
      </c>
      <c r="BO59" s="20">
        <v>0</v>
      </c>
      <c r="BP59" s="20">
        <v>0</v>
      </c>
      <c r="BQ59" s="20">
        <v>0</v>
      </c>
    </row>
    <row r="60" spans="1:69" x14ac:dyDescent="0.35">
      <c r="A60" s="61" t="s">
        <v>318</v>
      </c>
      <c r="B60" s="61" t="s">
        <v>70</v>
      </c>
      <c r="C60" s="61">
        <v>230</v>
      </c>
      <c r="D60" s="61" t="str" cm="1">
        <f t="array" ref="D60">INDEX(SubList_ResAreas!$D$5:$D$332,MATCH(1,(B60=SubList_ResAreas!$B$5:$B$332)*(C60=SubList_ResAreas!$C$5:$C$332),0))</f>
        <v>Greater_LA</v>
      </c>
      <c r="E60" s="20">
        <v>0</v>
      </c>
      <c r="F60">
        <v>0</v>
      </c>
      <c r="G60">
        <v>0</v>
      </c>
      <c r="H60">
        <v>0</v>
      </c>
      <c r="I60">
        <v>0</v>
      </c>
      <c r="J60">
        <v>0</v>
      </c>
      <c r="K60">
        <v>0</v>
      </c>
      <c r="L60">
        <v>0</v>
      </c>
      <c r="M60">
        <v>0</v>
      </c>
      <c r="N60">
        <v>0</v>
      </c>
      <c r="O60">
        <v>0</v>
      </c>
      <c r="P60">
        <v>0</v>
      </c>
      <c r="Q60">
        <v>0</v>
      </c>
      <c r="R60" s="75">
        <v>0</v>
      </c>
      <c r="S60" s="10">
        <v>0</v>
      </c>
      <c r="T60" s="10">
        <v>0</v>
      </c>
      <c r="U60" s="10">
        <v>0</v>
      </c>
      <c r="V60" s="10">
        <v>0</v>
      </c>
      <c r="W60" s="10">
        <v>0</v>
      </c>
      <c r="X60" s="10">
        <v>0</v>
      </c>
      <c r="Y60" s="10">
        <v>0</v>
      </c>
      <c r="Z60" s="10">
        <v>0</v>
      </c>
      <c r="AA60" s="10">
        <v>0</v>
      </c>
      <c r="AB60" s="10">
        <v>0</v>
      </c>
      <c r="AC60" s="10">
        <v>0</v>
      </c>
      <c r="AD60" s="10">
        <v>0</v>
      </c>
      <c r="AE60" s="87">
        <v>0</v>
      </c>
      <c r="AF60" s="17">
        <v>0</v>
      </c>
      <c r="AG60" s="17">
        <v>0</v>
      </c>
      <c r="AH60" s="17">
        <v>0</v>
      </c>
      <c r="AI60" s="17">
        <v>0</v>
      </c>
      <c r="AJ60" s="17">
        <v>0</v>
      </c>
      <c r="AK60" s="17">
        <v>0</v>
      </c>
      <c r="AL60" s="17">
        <v>0</v>
      </c>
      <c r="AM60" s="17">
        <v>0</v>
      </c>
      <c r="AN60" s="17">
        <v>0</v>
      </c>
      <c r="AO60" s="17">
        <v>0</v>
      </c>
      <c r="AP60" s="17">
        <v>0</v>
      </c>
      <c r="AQ60" s="17">
        <v>0</v>
      </c>
      <c r="AR60" s="20">
        <v>0</v>
      </c>
      <c r="AS60" s="20">
        <v>0</v>
      </c>
      <c r="AT60" s="20">
        <v>0</v>
      </c>
      <c r="AU60" s="20">
        <v>0</v>
      </c>
      <c r="AV60" s="20">
        <v>0</v>
      </c>
      <c r="AW60" s="20">
        <v>0</v>
      </c>
      <c r="AX60" s="20">
        <v>0</v>
      </c>
      <c r="AY60" s="20">
        <v>0</v>
      </c>
      <c r="AZ60" s="20">
        <v>0</v>
      </c>
      <c r="BA60" s="20">
        <v>0</v>
      </c>
      <c r="BB60" s="20">
        <v>0</v>
      </c>
      <c r="BC60" s="20">
        <v>0</v>
      </c>
      <c r="BD60" s="20">
        <v>0</v>
      </c>
      <c r="BE60" s="20">
        <v>0</v>
      </c>
      <c r="BF60" s="20">
        <v>0</v>
      </c>
      <c r="BG60" s="20">
        <v>0</v>
      </c>
      <c r="BH60" s="20">
        <v>0</v>
      </c>
      <c r="BI60" s="20">
        <v>0</v>
      </c>
      <c r="BJ60" s="20">
        <v>0</v>
      </c>
      <c r="BK60" s="20">
        <v>0</v>
      </c>
      <c r="BL60" s="20">
        <v>0</v>
      </c>
      <c r="BM60" s="20">
        <v>0</v>
      </c>
      <c r="BN60" s="20">
        <v>0</v>
      </c>
      <c r="BO60" s="20">
        <v>0</v>
      </c>
      <c r="BP60" s="20">
        <v>0</v>
      </c>
      <c r="BQ60" s="20">
        <v>0</v>
      </c>
    </row>
    <row r="61" spans="1:69" x14ac:dyDescent="0.35">
      <c r="A61" s="61" t="s">
        <v>348</v>
      </c>
      <c r="B61" s="61" t="s">
        <v>49</v>
      </c>
      <c r="C61" s="61">
        <v>500</v>
      </c>
      <c r="D61" s="61" t="str" cm="1">
        <f t="array" ref="D61">INDEX(SubList_ResAreas!$D$5:$D$332,MATCH(1,(B61=SubList_ResAreas!$B$5:$B$332)*(C61=SubList_ResAreas!$C$5:$C$332),0))</f>
        <v>Arizona</v>
      </c>
      <c r="E61" s="20">
        <v>0</v>
      </c>
      <c r="F61">
        <v>0</v>
      </c>
      <c r="G61">
        <v>0</v>
      </c>
      <c r="H61">
        <v>0</v>
      </c>
      <c r="I61">
        <v>0</v>
      </c>
      <c r="J61">
        <v>0</v>
      </c>
      <c r="K61">
        <v>0</v>
      </c>
      <c r="L61">
        <v>0</v>
      </c>
      <c r="M61">
        <v>0</v>
      </c>
      <c r="N61">
        <v>0</v>
      </c>
      <c r="O61">
        <v>0</v>
      </c>
      <c r="P61">
        <v>0</v>
      </c>
      <c r="Q61">
        <v>0</v>
      </c>
      <c r="R61" s="75">
        <v>0</v>
      </c>
      <c r="S61" s="10">
        <v>0</v>
      </c>
      <c r="T61" s="10">
        <v>0</v>
      </c>
      <c r="U61" s="10">
        <v>0</v>
      </c>
      <c r="V61" s="10">
        <v>0</v>
      </c>
      <c r="W61" s="10">
        <v>0</v>
      </c>
      <c r="X61" s="10">
        <v>0</v>
      </c>
      <c r="Y61" s="10">
        <v>0</v>
      </c>
      <c r="Z61" s="10">
        <v>0</v>
      </c>
      <c r="AA61" s="10">
        <v>350</v>
      </c>
      <c r="AB61" s="10">
        <v>0</v>
      </c>
      <c r="AC61" s="10">
        <v>0</v>
      </c>
      <c r="AD61" s="10">
        <v>0</v>
      </c>
      <c r="AE61" s="87">
        <v>0</v>
      </c>
      <c r="AF61" s="17">
        <v>0</v>
      </c>
      <c r="AG61" s="17">
        <v>0</v>
      </c>
      <c r="AH61" s="17">
        <v>0</v>
      </c>
      <c r="AI61" s="17">
        <v>0</v>
      </c>
      <c r="AJ61" s="17">
        <v>0</v>
      </c>
      <c r="AK61" s="17">
        <v>0</v>
      </c>
      <c r="AL61" s="17">
        <v>0</v>
      </c>
      <c r="AM61" s="17">
        <v>0</v>
      </c>
      <c r="AN61" s="17">
        <v>650</v>
      </c>
      <c r="AO61" s="17">
        <v>2000</v>
      </c>
      <c r="AP61" s="17">
        <v>1041.9789999999998</v>
      </c>
      <c r="AQ61" s="17">
        <v>0</v>
      </c>
      <c r="AR61" s="20">
        <v>0</v>
      </c>
      <c r="AS61" s="20">
        <v>0</v>
      </c>
      <c r="AT61" s="20">
        <v>0</v>
      </c>
      <c r="AU61" s="20">
        <v>0</v>
      </c>
      <c r="AV61" s="20">
        <v>0</v>
      </c>
      <c r="AW61" s="20">
        <v>0</v>
      </c>
      <c r="AX61" s="20">
        <v>0</v>
      </c>
      <c r="AY61" s="20">
        <v>0</v>
      </c>
      <c r="AZ61" s="20">
        <v>0</v>
      </c>
      <c r="BA61" s="20">
        <v>1000</v>
      </c>
      <c r="BB61" s="20">
        <v>2000</v>
      </c>
      <c r="BC61" s="20">
        <v>1041.9789999999998</v>
      </c>
      <c r="BD61" s="20">
        <v>0</v>
      </c>
      <c r="BE61" s="20">
        <v>0</v>
      </c>
      <c r="BF61" s="20">
        <v>0</v>
      </c>
      <c r="BG61" s="20">
        <v>0</v>
      </c>
      <c r="BH61" s="20">
        <v>0</v>
      </c>
      <c r="BI61" s="20">
        <v>0</v>
      </c>
      <c r="BJ61" s="20">
        <v>0</v>
      </c>
      <c r="BK61" s="20">
        <v>0</v>
      </c>
      <c r="BL61" s="20">
        <v>0</v>
      </c>
      <c r="BM61" s="20">
        <v>0</v>
      </c>
      <c r="BN61" s="20">
        <v>1000</v>
      </c>
      <c r="BO61" s="20">
        <v>2000</v>
      </c>
      <c r="BP61" s="20">
        <v>1041.9789999999998</v>
      </c>
      <c r="BQ61" s="20">
        <v>0</v>
      </c>
    </row>
    <row r="62" spans="1:69" x14ac:dyDescent="0.35">
      <c r="A62" s="61" t="s">
        <v>333</v>
      </c>
      <c r="B62" s="61" t="s">
        <v>272</v>
      </c>
      <c r="C62" s="61">
        <v>230</v>
      </c>
      <c r="D62" s="61" t="str" cm="1">
        <f t="array" ref="D62">INDEX(SubList_ResAreas!$D$5:$D$332,MATCH(1,(B62=SubList_ResAreas!$B$5:$B$332)*(C62=SubList_ResAreas!$C$5:$C$332),0))</f>
        <v>Northern_CA</v>
      </c>
      <c r="E62" s="20">
        <v>0</v>
      </c>
      <c r="F62">
        <v>0</v>
      </c>
      <c r="G62">
        <v>0</v>
      </c>
      <c r="H62">
        <v>0</v>
      </c>
      <c r="I62">
        <v>0</v>
      </c>
      <c r="J62">
        <v>0</v>
      </c>
      <c r="K62">
        <v>0</v>
      </c>
      <c r="L62">
        <v>0</v>
      </c>
      <c r="M62">
        <v>0</v>
      </c>
      <c r="N62">
        <v>0</v>
      </c>
      <c r="O62">
        <v>0</v>
      </c>
      <c r="P62">
        <v>0</v>
      </c>
      <c r="Q62">
        <v>0</v>
      </c>
      <c r="R62" s="75">
        <v>0</v>
      </c>
      <c r="S62" s="10">
        <v>0</v>
      </c>
      <c r="T62" s="10">
        <v>0</v>
      </c>
      <c r="U62" s="10">
        <v>0</v>
      </c>
      <c r="V62" s="10">
        <v>0</v>
      </c>
      <c r="W62" s="10">
        <v>0</v>
      </c>
      <c r="X62" s="10">
        <v>0</v>
      </c>
      <c r="Y62" s="10">
        <v>0</v>
      </c>
      <c r="Z62" s="10">
        <v>0</v>
      </c>
      <c r="AA62" s="10">
        <v>0</v>
      </c>
      <c r="AB62" s="10">
        <v>0</v>
      </c>
      <c r="AC62" s="10">
        <v>0</v>
      </c>
      <c r="AD62" s="10">
        <v>0</v>
      </c>
      <c r="AE62" s="87">
        <v>0</v>
      </c>
      <c r="AF62" s="17">
        <v>0</v>
      </c>
      <c r="AG62" s="17">
        <v>0</v>
      </c>
      <c r="AH62" s="17">
        <v>0</v>
      </c>
      <c r="AI62" s="17">
        <v>0</v>
      </c>
      <c r="AJ62" s="17">
        <v>0</v>
      </c>
      <c r="AK62" s="17">
        <v>0</v>
      </c>
      <c r="AL62" s="17">
        <v>0</v>
      </c>
      <c r="AM62" s="17">
        <v>0</v>
      </c>
      <c r="AN62" s="17">
        <v>75</v>
      </c>
      <c r="AO62" s="17">
        <v>385</v>
      </c>
      <c r="AP62" s="17">
        <v>80</v>
      </c>
      <c r="AQ62" s="17">
        <v>0</v>
      </c>
      <c r="AR62" s="20">
        <v>0</v>
      </c>
      <c r="AS62" s="20">
        <v>0</v>
      </c>
      <c r="AT62" s="20">
        <v>0</v>
      </c>
      <c r="AU62" s="20">
        <v>0</v>
      </c>
      <c r="AV62" s="20">
        <v>0</v>
      </c>
      <c r="AW62" s="20">
        <v>0</v>
      </c>
      <c r="AX62" s="20">
        <v>0</v>
      </c>
      <c r="AY62" s="20">
        <v>0</v>
      </c>
      <c r="AZ62" s="20">
        <v>0</v>
      </c>
      <c r="BA62" s="20">
        <v>75</v>
      </c>
      <c r="BB62" s="20">
        <v>385</v>
      </c>
      <c r="BC62" s="20">
        <v>80</v>
      </c>
      <c r="BD62" s="20">
        <v>0</v>
      </c>
      <c r="BE62" s="20">
        <v>0</v>
      </c>
      <c r="BF62" s="20">
        <v>0</v>
      </c>
      <c r="BG62" s="20">
        <v>0</v>
      </c>
      <c r="BH62" s="20">
        <v>0</v>
      </c>
      <c r="BI62" s="20">
        <v>0</v>
      </c>
      <c r="BJ62" s="20">
        <v>0</v>
      </c>
      <c r="BK62" s="20">
        <v>0</v>
      </c>
      <c r="BL62" s="20">
        <v>0</v>
      </c>
      <c r="BM62" s="20">
        <v>0</v>
      </c>
      <c r="BN62" s="20">
        <v>75</v>
      </c>
      <c r="BO62" s="20">
        <v>385</v>
      </c>
      <c r="BP62" s="20">
        <v>80</v>
      </c>
      <c r="BQ62" s="20">
        <v>0</v>
      </c>
    </row>
    <row r="63" spans="1:69" x14ac:dyDescent="0.35">
      <c r="A63" s="61" t="s">
        <v>333</v>
      </c>
      <c r="B63" s="61" t="s">
        <v>230</v>
      </c>
      <c r="C63" s="61">
        <v>230</v>
      </c>
      <c r="D63" s="61" t="str" cm="1">
        <f t="array" ref="D63">INDEX(SubList_ResAreas!$D$5:$D$332,MATCH(1,(B63=SubList_ResAreas!$B$5:$B$332)*(C63=SubList_ResAreas!$C$5:$C$332),0))</f>
        <v>Greater_Bay</v>
      </c>
      <c r="E63" s="20">
        <v>0</v>
      </c>
      <c r="F63">
        <v>0</v>
      </c>
      <c r="G63">
        <v>0</v>
      </c>
      <c r="H63">
        <v>0</v>
      </c>
      <c r="I63">
        <v>0</v>
      </c>
      <c r="J63">
        <v>0</v>
      </c>
      <c r="K63">
        <v>0</v>
      </c>
      <c r="L63">
        <v>0</v>
      </c>
      <c r="M63">
        <v>8</v>
      </c>
      <c r="N63">
        <v>0</v>
      </c>
      <c r="O63">
        <v>0</v>
      </c>
      <c r="P63">
        <v>0</v>
      </c>
      <c r="Q63">
        <v>0</v>
      </c>
      <c r="R63" s="75">
        <v>0</v>
      </c>
      <c r="S63" s="10">
        <v>3.6</v>
      </c>
      <c r="T63" s="10">
        <v>0</v>
      </c>
      <c r="U63" s="10">
        <v>0</v>
      </c>
      <c r="V63" s="10">
        <v>0</v>
      </c>
      <c r="W63" s="10">
        <v>0</v>
      </c>
      <c r="X63" s="10">
        <v>0</v>
      </c>
      <c r="Y63" s="10">
        <v>0</v>
      </c>
      <c r="Z63" s="10">
        <v>0</v>
      </c>
      <c r="AA63" s="10">
        <v>0</v>
      </c>
      <c r="AB63" s="10">
        <v>0</v>
      </c>
      <c r="AC63" s="10">
        <v>0</v>
      </c>
      <c r="AD63" s="10">
        <v>0</v>
      </c>
      <c r="AE63" s="87">
        <v>0</v>
      </c>
      <c r="AF63" s="17">
        <v>0</v>
      </c>
      <c r="AG63" s="17">
        <v>80</v>
      </c>
      <c r="AH63" s="17">
        <v>0</v>
      </c>
      <c r="AI63" s="17">
        <v>0</v>
      </c>
      <c r="AJ63" s="17">
        <v>0</v>
      </c>
      <c r="AK63" s="17">
        <v>0</v>
      </c>
      <c r="AL63" s="17">
        <v>0</v>
      </c>
      <c r="AM63" s="17">
        <v>0</v>
      </c>
      <c r="AN63" s="17">
        <v>0</v>
      </c>
      <c r="AO63" s="17">
        <v>0</v>
      </c>
      <c r="AP63" s="17">
        <v>0</v>
      </c>
      <c r="AQ63" s="17">
        <v>0</v>
      </c>
      <c r="AR63" s="20">
        <v>0</v>
      </c>
      <c r="AS63" s="20">
        <v>3.6</v>
      </c>
      <c r="AT63" s="20">
        <v>80</v>
      </c>
      <c r="AU63" s="20">
        <v>0</v>
      </c>
      <c r="AV63" s="20">
        <v>0</v>
      </c>
      <c r="AW63" s="20">
        <v>0</v>
      </c>
      <c r="AX63" s="20">
        <v>0</v>
      </c>
      <c r="AY63" s="20">
        <v>0</v>
      </c>
      <c r="AZ63" s="20">
        <v>0</v>
      </c>
      <c r="BA63" s="20">
        <v>0</v>
      </c>
      <c r="BB63" s="20">
        <v>0</v>
      </c>
      <c r="BC63" s="20">
        <v>0</v>
      </c>
      <c r="BD63" s="20">
        <v>0</v>
      </c>
      <c r="BE63" s="20">
        <v>0</v>
      </c>
      <c r="BF63" s="20">
        <v>3.6</v>
      </c>
      <c r="BG63" s="20">
        <v>80</v>
      </c>
      <c r="BH63" s="20">
        <v>0</v>
      </c>
      <c r="BI63" s="20">
        <v>0</v>
      </c>
      <c r="BJ63" s="20">
        <v>0</v>
      </c>
      <c r="BK63" s="20">
        <v>0</v>
      </c>
      <c r="BL63" s="20">
        <v>0</v>
      </c>
      <c r="BM63" s="20">
        <v>8</v>
      </c>
      <c r="BN63" s="20">
        <v>0</v>
      </c>
      <c r="BO63" s="20">
        <v>0</v>
      </c>
      <c r="BP63" s="20">
        <v>0</v>
      </c>
      <c r="BQ63" s="20">
        <v>0</v>
      </c>
    </row>
    <row r="64" spans="1:69" x14ac:dyDescent="0.35">
      <c r="A64" s="61" t="s">
        <v>329</v>
      </c>
      <c r="B64" s="61" t="s">
        <v>184</v>
      </c>
      <c r="C64" s="61">
        <v>230</v>
      </c>
      <c r="D64" s="61" t="str" cm="1">
        <f t="array" ref="D64">INDEX(SubList_ResAreas!$D$5:$D$332,MATCH(1,(B64=SubList_ResAreas!$B$5:$B$332)*(C64=SubList_ResAreas!$C$5:$C$332),0))</f>
        <v>SouthernNV_Desert</v>
      </c>
      <c r="E64" s="20">
        <v>0</v>
      </c>
      <c r="F64">
        <v>0</v>
      </c>
      <c r="G64">
        <v>0</v>
      </c>
      <c r="H64">
        <v>0</v>
      </c>
      <c r="I64">
        <v>0</v>
      </c>
      <c r="J64">
        <v>0</v>
      </c>
      <c r="K64">
        <v>0</v>
      </c>
      <c r="L64">
        <v>0</v>
      </c>
      <c r="M64">
        <v>0</v>
      </c>
      <c r="N64">
        <v>0</v>
      </c>
      <c r="O64">
        <v>0</v>
      </c>
      <c r="P64">
        <v>0</v>
      </c>
      <c r="Q64">
        <v>0</v>
      </c>
      <c r="R64" s="75">
        <v>0</v>
      </c>
      <c r="S64" s="10">
        <v>0</v>
      </c>
      <c r="T64" s="10">
        <v>0</v>
      </c>
      <c r="U64" s="10">
        <v>0</v>
      </c>
      <c r="V64" s="10">
        <v>0</v>
      </c>
      <c r="W64" s="10">
        <v>0</v>
      </c>
      <c r="X64" s="10">
        <v>0</v>
      </c>
      <c r="Y64" s="10">
        <v>0</v>
      </c>
      <c r="Z64" s="10">
        <v>0</v>
      </c>
      <c r="AA64" s="10">
        <v>0</v>
      </c>
      <c r="AB64" s="10">
        <v>0</v>
      </c>
      <c r="AC64" s="10">
        <v>0</v>
      </c>
      <c r="AD64" s="10">
        <v>0</v>
      </c>
      <c r="AE64" s="87">
        <v>0</v>
      </c>
      <c r="AF64" s="17">
        <v>0</v>
      </c>
      <c r="AG64" s="17">
        <v>0</v>
      </c>
      <c r="AH64" s="17">
        <v>0</v>
      </c>
      <c r="AI64" s="17">
        <v>0</v>
      </c>
      <c r="AJ64" s="17">
        <v>0</v>
      </c>
      <c r="AK64" s="17">
        <v>0</v>
      </c>
      <c r="AL64" s="17">
        <v>0</v>
      </c>
      <c r="AM64" s="17">
        <v>0</v>
      </c>
      <c r="AN64" s="17">
        <v>100</v>
      </c>
      <c r="AO64" s="17">
        <v>50</v>
      </c>
      <c r="AP64" s="17">
        <v>40</v>
      </c>
      <c r="AQ64" s="17">
        <v>0</v>
      </c>
      <c r="AR64" s="20">
        <v>0</v>
      </c>
      <c r="AS64" s="20">
        <v>0</v>
      </c>
      <c r="AT64" s="20">
        <v>0</v>
      </c>
      <c r="AU64" s="20">
        <v>0</v>
      </c>
      <c r="AV64" s="20">
        <v>0</v>
      </c>
      <c r="AW64" s="20">
        <v>0</v>
      </c>
      <c r="AX64" s="20">
        <v>0</v>
      </c>
      <c r="AY64" s="20">
        <v>0</v>
      </c>
      <c r="AZ64" s="20">
        <v>0</v>
      </c>
      <c r="BA64" s="20">
        <v>100</v>
      </c>
      <c r="BB64" s="20">
        <v>50</v>
      </c>
      <c r="BC64" s="20">
        <v>40</v>
      </c>
      <c r="BD64" s="20">
        <v>0</v>
      </c>
      <c r="BE64" s="20">
        <v>0</v>
      </c>
      <c r="BF64" s="20">
        <v>0</v>
      </c>
      <c r="BG64" s="20">
        <v>0</v>
      </c>
      <c r="BH64" s="20">
        <v>0</v>
      </c>
      <c r="BI64" s="20">
        <v>0</v>
      </c>
      <c r="BJ64" s="20">
        <v>0</v>
      </c>
      <c r="BK64" s="20">
        <v>0</v>
      </c>
      <c r="BL64" s="20">
        <v>0</v>
      </c>
      <c r="BM64" s="20">
        <v>0</v>
      </c>
      <c r="BN64" s="20">
        <v>100</v>
      </c>
      <c r="BO64" s="20">
        <v>50</v>
      </c>
      <c r="BP64" s="20">
        <v>40</v>
      </c>
      <c r="BQ64" s="20">
        <v>0</v>
      </c>
    </row>
    <row r="65" spans="1:69" x14ac:dyDescent="0.35">
      <c r="A65" s="61" t="s">
        <v>348</v>
      </c>
      <c r="B65" s="61" t="s">
        <v>79</v>
      </c>
      <c r="C65" s="61">
        <v>500</v>
      </c>
      <c r="D65" s="61" t="str" cm="1">
        <f t="array" ref="D65">INDEX(SubList_ResAreas!$D$5:$D$332,MATCH(1,(B65=SubList_ResAreas!$B$5:$B$332)*(C65=SubList_ResAreas!$C$5:$C$332),0))</f>
        <v>Riverside</v>
      </c>
      <c r="E65" s="20">
        <v>0</v>
      </c>
      <c r="F65">
        <v>0</v>
      </c>
      <c r="G65">
        <v>0</v>
      </c>
      <c r="H65">
        <v>0</v>
      </c>
      <c r="I65">
        <v>0</v>
      </c>
      <c r="J65">
        <v>0</v>
      </c>
      <c r="K65">
        <v>0</v>
      </c>
      <c r="L65">
        <v>0</v>
      </c>
      <c r="M65">
        <v>0</v>
      </c>
      <c r="N65">
        <v>0</v>
      </c>
      <c r="O65">
        <v>0</v>
      </c>
      <c r="P65">
        <v>0</v>
      </c>
      <c r="Q65">
        <v>0</v>
      </c>
      <c r="R65" s="75">
        <v>0</v>
      </c>
      <c r="S65" s="10">
        <v>0</v>
      </c>
      <c r="T65" s="10">
        <v>0</v>
      </c>
      <c r="U65" s="10">
        <v>0</v>
      </c>
      <c r="V65" s="10">
        <v>0</v>
      </c>
      <c r="W65" s="10">
        <v>0</v>
      </c>
      <c r="X65" s="10">
        <v>0</v>
      </c>
      <c r="Y65" s="10">
        <v>0</v>
      </c>
      <c r="Z65" s="10">
        <v>0</v>
      </c>
      <c r="AA65" s="10">
        <v>0</v>
      </c>
      <c r="AB65" s="10">
        <v>0</v>
      </c>
      <c r="AC65" s="10">
        <v>0</v>
      </c>
      <c r="AD65" s="10">
        <v>0</v>
      </c>
      <c r="AE65" s="87">
        <v>0</v>
      </c>
      <c r="AF65" s="17">
        <v>0</v>
      </c>
      <c r="AG65" s="17">
        <v>0</v>
      </c>
      <c r="AH65" s="17">
        <v>0</v>
      </c>
      <c r="AI65" s="17">
        <v>0</v>
      </c>
      <c r="AJ65" s="17">
        <v>0</v>
      </c>
      <c r="AK65" s="17">
        <v>0</v>
      </c>
      <c r="AL65" s="17">
        <v>0</v>
      </c>
      <c r="AM65" s="17">
        <v>0</v>
      </c>
      <c r="AN65" s="17">
        <v>0</v>
      </c>
      <c r="AO65" s="17">
        <v>0</v>
      </c>
      <c r="AP65" s="17">
        <v>0</v>
      </c>
      <c r="AQ65" s="17">
        <v>0</v>
      </c>
      <c r="AR65" s="20">
        <v>0</v>
      </c>
      <c r="AS65" s="20">
        <v>0</v>
      </c>
      <c r="AT65" s="20">
        <v>0</v>
      </c>
      <c r="AU65" s="20">
        <v>0</v>
      </c>
      <c r="AV65" s="20">
        <v>0</v>
      </c>
      <c r="AW65" s="20">
        <v>0</v>
      </c>
      <c r="AX65" s="20">
        <v>0</v>
      </c>
      <c r="AY65" s="20">
        <v>0</v>
      </c>
      <c r="AZ65" s="20">
        <v>0</v>
      </c>
      <c r="BA65" s="20">
        <v>0</v>
      </c>
      <c r="BB65" s="20">
        <v>0</v>
      </c>
      <c r="BC65" s="20">
        <v>0</v>
      </c>
      <c r="BD65" s="20">
        <v>0</v>
      </c>
      <c r="BE65" s="20">
        <v>0</v>
      </c>
      <c r="BF65" s="20">
        <v>0</v>
      </c>
      <c r="BG65" s="20">
        <v>0</v>
      </c>
      <c r="BH65" s="20">
        <v>0</v>
      </c>
      <c r="BI65" s="20">
        <v>0</v>
      </c>
      <c r="BJ65" s="20">
        <v>0</v>
      </c>
      <c r="BK65" s="20">
        <v>0</v>
      </c>
      <c r="BL65" s="20">
        <v>0</v>
      </c>
      <c r="BM65" s="20">
        <v>0</v>
      </c>
      <c r="BN65" s="20">
        <v>0</v>
      </c>
      <c r="BO65" s="20">
        <v>0</v>
      </c>
      <c r="BP65" s="20">
        <v>0</v>
      </c>
      <c r="BQ65" s="20">
        <v>0</v>
      </c>
    </row>
    <row r="66" spans="1:69" x14ac:dyDescent="0.35">
      <c r="A66" s="61" t="s">
        <v>348</v>
      </c>
      <c r="B66" s="61" t="s">
        <v>79</v>
      </c>
      <c r="C66" s="61">
        <v>230</v>
      </c>
      <c r="D66" s="61" t="str" cm="1">
        <f t="array" ref="D66">INDEX(SubList_ResAreas!$D$5:$D$332,MATCH(1,(B66=SubList_ResAreas!$B$5:$B$332)*(C66=SubList_ResAreas!$C$5:$C$332),0))</f>
        <v>Riverside</v>
      </c>
      <c r="E66" s="20">
        <v>0</v>
      </c>
      <c r="F66">
        <v>0</v>
      </c>
      <c r="G66">
        <v>105.7</v>
      </c>
      <c r="H66">
        <v>0</v>
      </c>
      <c r="I66">
        <v>0</v>
      </c>
      <c r="J66">
        <v>0</v>
      </c>
      <c r="K66">
        <v>0</v>
      </c>
      <c r="L66">
        <v>0</v>
      </c>
      <c r="M66">
        <v>0</v>
      </c>
      <c r="N66">
        <v>0</v>
      </c>
      <c r="O66">
        <v>0</v>
      </c>
      <c r="P66">
        <v>3</v>
      </c>
      <c r="Q66">
        <v>0</v>
      </c>
      <c r="R66" s="75">
        <v>0</v>
      </c>
      <c r="S66" s="10">
        <v>0</v>
      </c>
      <c r="T66" s="10">
        <v>0</v>
      </c>
      <c r="U66" s="10">
        <v>0</v>
      </c>
      <c r="V66" s="10">
        <v>0</v>
      </c>
      <c r="W66" s="10">
        <v>0</v>
      </c>
      <c r="X66" s="10">
        <v>0</v>
      </c>
      <c r="Y66" s="10">
        <v>0</v>
      </c>
      <c r="Z66" s="10">
        <v>0</v>
      </c>
      <c r="AA66" s="10">
        <v>0</v>
      </c>
      <c r="AB66" s="10">
        <v>0</v>
      </c>
      <c r="AC66" s="10">
        <v>400</v>
      </c>
      <c r="AD66" s="10">
        <v>0</v>
      </c>
      <c r="AE66" s="87">
        <v>0</v>
      </c>
      <c r="AF66" s="17">
        <v>0</v>
      </c>
      <c r="AG66" s="17">
        <v>1.2999999999999972</v>
      </c>
      <c r="AH66" s="17">
        <v>20</v>
      </c>
      <c r="AI66" s="17">
        <v>0</v>
      </c>
      <c r="AJ66" s="17">
        <v>0</v>
      </c>
      <c r="AK66" s="17">
        <v>0</v>
      </c>
      <c r="AL66" s="17">
        <v>0</v>
      </c>
      <c r="AM66" s="17">
        <v>0</v>
      </c>
      <c r="AN66" s="17">
        <v>150</v>
      </c>
      <c r="AO66" s="17">
        <v>425</v>
      </c>
      <c r="AP66" s="17">
        <v>45</v>
      </c>
      <c r="AQ66" s="17">
        <v>0</v>
      </c>
      <c r="AR66" s="20">
        <v>0</v>
      </c>
      <c r="AS66" s="20">
        <v>0</v>
      </c>
      <c r="AT66" s="20">
        <v>1.2999999999999972</v>
      </c>
      <c r="AU66" s="20">
        <v>20</v>
      </c>
      <c r="AV66" s="20">
        <v>0</v>
      </c>
      <c r="AW66" s="20">
        <v>0</v>
      </c>
      <c r="AX66" s="20">
        <v>0</v>
      </c>
      <c r="AY66" s="20">
        <v>0</v>
      </c>
      <c r="AZ66" s="20">
        <v>0</v>
      </c>
      <c r="BA66" s="20">
        <v>150</v>
      </c>
      <c r="BB66" s="20">
        <v>425</v>
      </c>
      <c r="BC66" s="20">
        <v>445</v>
      </c>
      <c r="BD66" s="20">
        <v>0</v>
      </c>
      <c r="BE66" s="20">
        <v>0</v>
      </c>
      <c r="BF66" s="20">
        <v>0</v>
      </c>
      <c r="BG66" s="20">
        <v>107</v>
      </c>
      <c r="BH66" s="20">
        <v>20</v>
      </c>
      <c r="BI66" s="20">
        <v>0</v>
      </c>
      <c r="BJ66" s="20">
        <v>0</v>
      </c>
      <c r="BK66" s="20">
        <v>0</v>
      </c>
      <c r="BL66" s="20">
        <v>0</v>
      </c>
      <c r="BM66" s="20">
        <v>0</v>
      </c>
      <c r="BN66" s="20">
        <v>150</v>
      </c>
      <c r="BO66" s="20">
        <v>425</v>
      </c>
      <c r="BP66" s="20">
        <v>448</v>
      </c>
      <c r="BQ66" s="20">
        <v>0</v>
      </c>
    </row>
    <row r="67" spans="1:69" x14ac:dyDescent="0.35">
      <c r="A67" s="61" t="s">
        <v>315</v>
      </c>
      <c r="B67" s="61" t="s">
        <v>128</v>
      </c>
      <c r="C67" s="61">
        <v>230</v>
      </c>
      <c r="D67" s="61" t="str" cm="1">
        <f t="array" ref="D67">INDEX(SubList_ResAreas!$D$5:$D$332,MATCH(1,(B67=SubList_ResAreas!$B$5:$B$332)*(C67=SubList_ResAreas!$C$5:$C$332),0))</f>
        <v>SPGE_Greater_Carrizo</v>
      </c>
      <c r="E67" s="20">
        <v>0</v>
      </c>
      <c r="F67">
        <v>0</v>
      </c>
      <c r="G67">
        <v>0</v>
      </c>
      <c r="H67">
        <v>0</v>
      </c>
      <c r="I67">
        <v>0</v>
      </c>
      <c r="J67">
        <v>0</v>
      </c>
      <c r="K67">
        <v>0</v>
      </c>
      <c r="L67">
        <v>0</v>
      </c>
      <c r="M67">
        <v>0</v>
      </c>
      <c r="N67">
        <v>0</v>
      </c>
      <c r="O67">
        <v>0</v>
      </c>
      <c r="P67">
        <v>0</v>
      </c>
      <c r="Q67">
        <v>0</v>
      </c>
      <c r="R67" s="75">
        <v>0</v>
      </c>
      <c r="S67" s="10">
        <v>0</v>
      </c>
      <c r="T67" s="10">
        <v>0</v>
      </c>
      <c r="U67" s="10">
        <v>0</v>
      </c>
      <c r="V67" s="10">
        <v>0</v>
      </c>
      <c r="W67" s="10">
        <v>0</v>
      </c>
      <c r="X67" s="10">
        <v>0</v>
      </c>
      <c r="Y67" s="10">
        <v>0</v>
      </c>
      <c r="Z67" s="10">
        <v>0</v>
      </c>
      <c r="AA67" s="10">
        <v>0</v>
      </c>
      <c r="AB67" s="10">
        <v>0</v>
      </c>
      <c r="AC67" s="10">
        <v>0</v>
      </c>
      <c r="AD67" s="10">
        <v>0</v>
      </c>
      <c r="AE67" s="87">
        <v>0</v>
      </c>
      <c r="AF67" s="17">
        <v>0</v>
      </c>
      <c r="AG67" s="17">
        <v>0</v>
      </c>
      <c r="AH67" s="17">
        <v>0</v>
      </c>
      <c r="AI67" s="17">
        <v>0</v>
      </c>
      <c r="AJ67" s="17">
        <v>0</v>
      </c>
      <c r="AK67" s="17">
        <v>0</v>
      </c>
      <c r="AL67" s="17">
        <v>0</v>
      </c>
      <c r="AM67" s="17">
        <v>0</v>
      </c>
      <c r="AN67" s="17">
        <v>0</v>
      </c>
      <c r="AO67" s="17">
        <v>0</v>
      </c>
      <c r="AP67" s="17">
        <v>0</v>
      </c>
      <c r="AQ67" s="17">
        <v>0</v>
      </c>
      <c r="AR67" s="20">
        <v>0</v>
      </c>
      <c r="AS67" s="20">
        <v>0</v>
      </c>
      <c r="AT67" s="20">
        <v>0</v>
      </c>
      <c r="AU67" s="20">
        <v>0</v>
      </c>
      <c r="AV67" s="20">
        <v>0</v>
      </c>
      <c r="AW67" s="20">
        <v>0</v>
      </c>
      <c r="AX67" s="20">
        <v>0</v>
      </c>
      <c r="AY67" s="20">
        <v>0</v>
      </c>
      <c r="AZ67" s="20">
        <v>0</v>
      </c>
      <c r="BA67" s="20">
        <v>0</v>
      </c>
      <c r="BB67" s="20">
        <v>0</v>
      </c>
      <c r="BC67" s="20">
        <v>0</v>
      </c>
      <c r="BD67" s="20">
        <v>0</v>
      </c>
      <c r="BE67" s="20">
        <v>0</v>
      </c>
      <c r="BF67" s="20">
        <v>0</v>
      </c>
      <c r="BG67" s="20">
        <v>0</v>
      </c>
      <c r="BH67" s="20">
        <v>0</v>
      </c>
      <c r="BI67" s="20">
        <v>0</v>
      </c>
      <c r="BJ67" s="20">
        <v>0</v>
      </c>
      <c r="BK67" s="20">
        <v>0</v>
      </c>
      <c r="BL67" s="20">
        <v>0</v>
      </c>
      <c r="BM67" s="20">
        <v>0</v>
      </c>
      <c r="BN67" s="20">
        <v>0</v>
      </c>
      <c r="BO67" s="20">
        <v>0</v>
      </c>
      <c r="BP67" s="20">
        <v>0</v>
      </c>
      <c r="BQ67" s="20">
        <v>0</v>
      </c>
    </row>
    <row r="68" spans="1:69" x14ac:dyDescent="0.35">
      <c r="A68" s="61" t="s">
        <v>359</v>
      </c>
      <c r="B68" s="61" t="s">
        <v>128</v>
      </c>
      <c r="C68" s="61">
        <v>500</v>
      </c>
      <c r="D68" s="61" t="str" cm="1">
        <f t="array" ref="D68">INDEX(SubList_ResAreas!$D$5:$D$332,MATCH(1,(B68=SubList_ResAreas!$B$5:$B$332)*(C68=SubList_ResAreas!$C$5:$C$332),0))</f>
        <v>SPGE_Greater_Carrizo</v>
      </c>
      <c r="E68" s="20">
        <v>0</v>
      </c>
      <c r="F68">
        <v>0</v>
      </c>
      <c r="G68">
        <v>0</v>
      </c>
      <c r="H68">
        <v>0</v>
      </c>
      <c r="I68">
        <v>0</v>
      </c>
      <c r="J68">
        <v>0</v>
      </c>
      <c r="K68">
        <v>0</v>
      </c>
      <c r="L68">
        <v>0</v>
      </c>
      <c r="M68">
        <v>0</v>
      </c>
      <c r="N68">
        <v>0</v>
      </c>
      <c r="O68">
        <v>0</v>
      </c>
      <c r="P68">
        <v>0</v>
      </c>
      <c r="Q68">
        <v>0</v>
      </c>
      <c r="R68" s="75">
        <v>0</v>
      </c>
      <c r="S68" s="10">
        <v>0</v>
      </c>
      <c r="T68" s="10">
        <v>0</v>
      </c>
      <c r="U68" s="10">
        <v>0</v>
      </c>
      <c r="V68" s="10">
        <v>0</v>
      </c>
      <c r="W68" s="10">
        <v>0</v>
      </c>
      <c r="X68" s="10">
        <v>0</v>
      </c>
      <c r="Y68" s="10">
        <v>0</v>
      </c>
      <c r="Z68" s="10">
        <v>0</v>
      </c>
      <c r="AA68" s="10">
        <v>0</v>
      </c>
      <c r="AB68" s="10">
        <v>0</v>
      </c>
      <c r="AC68" s="10">
        <v>0</v>
      </c>
      <c r="AD68" s="10">
        <v>0</v>
      </c>
      <c r="AE68" s="87">
        <v>0</v>
      </c>
      <c r="AF68" s="17">
        <v>0</v>
      </c>
      <c r="AG68" s="17">
        <v>0</v>
      </c>
      <c r="AH68" s="17">
        <v>0</v>
      </c>
      <c r="AI68" s="17">
        <v>0</v>
      </c>
      <c r="AJ68" s="17">
        <v>0</v>
      </c>
      <c r="AK68" s="17">
        <v>3100</v>
      </c>
      <c r="AL68" s="17">
        <v>0</v>
      </c>
      <c r="AM68" s="17">
        <v>0</v>
      </c>
      <c r="AN68" s="17">
        <v>0</v>
      </c>
      <c r="AO68" s="17">
        <v>0</v>
      </c>
      <c r="AP68" s="17">
        <v>0</v>
      </c>
      <c r="AQ68" s="17">
        <v>0</v>
      </c>
      <c r="AR68" s="20">
        <v>0</v>
      </c>
      <c r="AS68" s="20">
        <v>0</v>
      </c>
      <c r="AT68" s="20">
        <v>0</v>
      </c>
      <c r="AU68" s="20">
        <v>0</v>
      </c>
      <c r="AV68" s="20">
        <v>0</v>
      </c>
      <c r="AW68" s="20">
        <v>0</v>
      </c>
      <c r="AX68" s="20">
        <v>3100</v>
      </c>
      <c r="AY68" s="20">
        <v>0</v>
      </c>
      <c r="AZ68" s="20">
        <v>0</v>
      </c>
      <c r="BA68" s="20">
        <v>0</v>
      </c>
      <c r="BB68" s="20">
        <v>0</v>
      </c>
      <c r="BC68" s="20">
        <v>0</v>
      </c>
      <c r="BD68" s="20">
        <v>0</v>
      </c>
      <c r="BE68" s="20">
        <v>0</v>
      </c>
      <c r="BF68" s="20">
        <v>0</v>
      </c>
      <c r="BG68" s="20">
        <v>0</v>
      </c>
      <c r="BH68" s="20">
        <v>0</v>
      </c>
      <c r="BI68" s="20">
        <v>0</v>
      </c>
      <c r="BJ68" s="20">
        <v>0</v>
      </c>
      <c r="BK68" s="20">
        <v>3100</v>
      </c>
      <c r="BL68" s="20">
        <v>0</v>
      </c>
      <c r="BM68" s="20">
        <v>0</v>
      </c>
      <c r="BN68" s="20">
        <v>0</v>
      </c>
      <c r="BO68" s="20">
        <v>0</v>
      </c>
      <c r="BP68" s="20">
        <v>0</v>
      </c>
      <c r="BQ68" s="20">
        <v>0</v>
      </c>
    </row>
    <row r="69" spans="1:69" x14ac:dyDescent="0.35">
      <c r="A69" s="61" t="s">
        <v>333</v>
      </c>
      <c r="B69" s="61" t="s">
        <v>246</v>
      </c>
      <c r="C69" s="61">
        <v>115</v>
      </c>
      <c r="D69" s="61" t="str" cm="1">
        <f t="array" ref="D69">INDEX(SubList_ResAreas!$D$5:$D$332,MATCH(1,(B69=SubList_ResAreas!$B$5:$B$332)*(C69=SubList_ResAreas!$C$5:$C$332),0))</f>
        <v>Central_Valley_LosBanos</v>
      </c>
      <c r="E69" s="20">
        <v>0</v>
      </c>
      <c r="F69">
        <v>0</v>
      </c>
      <c r="G69">
        <v>0</v>
      </c>
      <c r="H69">
        <v>0</v>
      </c>
      <c r="I69">
        <v>0</v>
      </c>
      <c r="J69">
        <v>0</v>
      </c>
      <c r="K69">
        <v>0</v>
      </c>
      <c r="L69">
        <v>0</v>
      </c>
      <c r="M69">
        <v>0</v>
      </c>
      <c r="N69">
        <v>0</v>
      </c>
      <c r="O69">
        <v>0</v>
      </c>
      <c r="P69">
        <v>0</v>
      </c>
      <c r="Q69">
        <v>0</v>
      </c>
      <c r="R69" s="75">
        <v>0</v>
      </c>
      <c r="S69" s="10">
        <v>0</v>
      </c>
      <c r="T69" s="10">
        <v>0</v>
      </c>
      <c r="U69" s="10">
        <v>0</v>
      </c>
      <c r="V69" s="10">
        <v>0</v>
      </c>
      <c r="W69" s="10">
        <v>0</v>
      </c>
      <c r="X69" s="10">
        <v>0</v>
      </c>
      <c r="Y69" s="10">
        <v>0</v>
      </c>
      <c r="Z69" s="10">
        <v>0</v>
      </c>
      <c r="AA69" s="10">
        <v>0</v>
      </c>
      <c r="AB69" s="10">
        <v>0</v>
      </c>
      <c r="AC69" s="10">
        <v>0</v>
      </c>
      <c r="AD69" s="10">
        <v>0</v>
      </c>
      <c r="AE69" s="87">
        <v>0</v>
      </c>
      <c r="AF69" s="17">
        <v>3</v>
      </c>
      <c r="AG69" s="17">
        <v>0</v>
      </c>
      <c r="AH69" s="17">
        <v>0</v>
      </c>
      <c r="AI69" s="17">
        <v>0</v>
      </c>
      <c r="AJ69" s="17">
        <v>0</v>
      </c>
      <c r="AK69" s="17">
        <v>0</v>
      </c>
      <c r="AL69" s="17">
        <v>0</v>
      </c>
      <c r="AM69" s="17">
        <v>0</v>
      </c>
      <c r="AN69" s="17">
        <v>0</v>
      </c>
      <c r="AO69" s="17">
        <v>0</v>
      </c>
      <c r="AP69" s="17">
        <v>0</v>
      </c>
      <c r="AQ69" s="17">
        <v>0</v>
      </c>
      <c r="AR69" s="20">
        <v>0</v>
      </c>
      <c r="AS69" s="20">
        <v>3</v>
      </c>
      <c r="AT69" s="20">
        <v>0</v>
      </c>
      <c r="AU69" s="20">
        <v>0</v>
      </c>
      <c r="AV69" s="20">
        <v>0</v>
      </c>
      <c r="AW69" s="20">
        <v>0</v>
      </c>
      <c r="AX69" s="20">
        <v>0</v>
      </c>
      <c r="AY69" s="20">
        <v>0</v>
      </c>
      <c r="AZ69" s="20">
        <v>0</v>
      </c>
      <c r="BA69" s="20">
        <v>0</v>
      </c>
      <c r="BB69" s="20">
        <v>0</v>
      </c>
      <c r="BC69" s="20">
        <v>0</v>
      </c>
      <c r="BD69" s="20">
        <v>0</v>
      </c>
      <c r="BE69" s="20">
        <v>0</v>
      </c>
      <c r="BF69" s="20">
        <v>3</v>
      </c>
      <c r="BG69" s="20">
        <v>0</v>
      </c>
      <c r="BH69" s="20">
        <v>0</v>
      </c>
      <c r="BI69" s="20">
        <v>0</v>
      </c>
      <c r="BJ69" s="20">
        <v>0</v>
      </c>
      <c r="BK69" s="20">
        <v>0</v>
      </c>
      <c r="BL69" s="20">
        <v>0</v>
      </c>
      <c r="BM69" s="20">
        <v>0</v>
      </c>
      <c r="BN69" s="20">
        <v>0</v>
      </c>
      <c r="BO69" s="20">
        <v>0</v>
      </c>
      <c r="BP69" s="20">
        <v>0</v>
      </c>
      <c r="BQ69" s="20">
        <v>0</v>
      </c>
    </row>
    <row r="70" spans="1:69" x14ac:dyDescent="0.35">
      <c r="A70" s="61" t="s">
        <v>322</v>
      </c>
      <c r="B70" s="61" t="s">
        <v>262</v>
      </c>
      <c r="C70" s="61">
        <v>230</v>
      </c>
      <c r="D70" s="61" t="str" cm="1">
        <f t="array" ref="D70">INDEX(SubList_ResAreas!$D$5:$D$332,MATCH(1,(B70=SubList_ResAreas!$B$5:$B$332)*(C70=SubList_ResAreas!$C$5:$C$332),0))</f>
        <v>Greater_LA</v>
      </c>
      <c r="E70" s="20">
        <v>0</v>
      </c>
      <c r="F70">
        <v>0</v>
      </c>
      <c r="G70">
        <v>0</v>
      </c>
      <c r="H70">
        <v>0</v>
      </c>
      <c r="I70">
        <v>0</v>
      </c>
      <c r="J70">
        <v>0</v>
      </c>
      <c r="K70">
        <v>0</v>
      </c>
      <c r="L70">
        <v>0</v>
      </c>
      <c r="M70">
        <v>0</v>
      </c>
      <c r="N70">
        <v>0</v>
      </c>
      <c r="O70">
        <v>0</v>
      </c>
      <c r="P70">
        <v>0</v>
      </c>
      <c r="Q70">
        <v>0</v>
      </c>
      <c r="R70" s="75">
        <v>0</v>
      </c>
      <c r="S70" s="10">
        <v>0</v>
      </c>
      <c r="T70" s="10">
        <v>0</v>
      </c>
      <c r="U70" s="10">
        <v>0</v>
      </c>
      <c r="V70" s="10">
        <v>0</v>
      </c>
      <c r="W70" s="10">
        <v>0</v>
      </c>
      <c r="X70" s="10">
        <v>0</v>
      </c>
      <c r="Y70" s="10">
        <v>0</v>
      </c>
      <c r="Z70" s="10">
        <v>0</v>
      </c>
      <c r="AA70" s="10">
        <v>0</v>
      </c>
      <c r="AB70" s="10">
        <v>0</v>
      </c>
      <c r="AC70" s="10">
        <v>0</v>
      </c>
      <c r="AD70" s="10">
        <v>0</v>
      </c>
      <c r="AE70" s="87">
        <v>0</v>
      </c>
      <c r="AF70" s="17">
        <v>0</v>
      </c>
      <c r="AG70" s="17">
        <v>0</v>
      </c>
      <c r="AH70" s="17">
        <v>0</v>
      </c>
      <c r="AI70" s="17">
        <v>0</v>
      </c>
      <c r="AJ70" s="17">
        <v>0</v>
      </c>
      <c r="AK70" s="17">
        <v>0</v>
      </c>
      <c r="AL70" s="17">
        <v>0</v>
      </c>
      <c r="AM70" s="17">
        <v>0</v>
      </c>
      <c r="AN70" s="17">
        <v>0</v>
      </c>
      <c r="AO70" s="17">
        <v>0</v>
      </c>
      <c r="AP70" s="17">
        <v>0</v>
      </c>
      <c r="AQ70" s="17">
        <v>0</v>
      </c>
      <c r="AR70" s="20">
        <v>0</v>
      </c>
      <c r="AS70" s="20">
        <v>0</v>
      </c>
      <c r="AT70" s="20">
        <v>0</v>
      </c>
      <c r="AU70" s="20">
        <v>0</v>
      </c>
      <c r="AV70" s="20">
        <v>0</v>
      </c>
      <c r="AW70" s="20">
        <v>0</v>
      </c>
      <c r="AX70" s="20">
        <v>0</v>
      </c>
      <c r="AY70" s="20">
        <v>0</v>
      </c>
      <c r="AZ70" s="20">
        <v>0</v>
      </c>
      <c r="BA70" s="20">
        <v>0</v>
      </c>
      <c r="BB70" s="20">
        <v>0</v>
      </c>
      <c r="BC70" s="20">
        <v>0</v>
      </c>
      <c r="BD70" s="20">
        <v>0</v>
      </c>
      <c r="BE70" s="20">
        <v>0</v>
      </c>
      <c r="BF70" s="20">
        <v>0</v>
      </c>
      <c r="BG70" s="20">
        <v>0</v>
      </c>
      <c r="BH70" s="20">
        <v>0</v>
      </c>
      <c r="BI70" s="20">
        <v>0</v>
      </c>
      <c r="BJ70" s="20">
        <v>0</v>
      </c>
      <c r="BK70" s="20">
        <v>0</v>
      </c>
      <c r="BL70" s="20">
        <v>0</v>
      </c>
      <c r="BM70" s="20">
        <v>0</v>
      </c>
      <c r="BN70" s="20">
        <v>0</v>
      </c>
      <c r="BO70" s="20">
        <v>0</v>
      </c>
      <c r="BP70" s="20">
        <v>0</v>
      </c>
      <c r="BQ70" s="20">
        <v>0</v>
      </c>
    </row>
    <row r="71" spans="1:69" x14ac:dyDescent="0.35">
      <c r="A71" s="61" t="s">
        <v>333</v>
      </c>
      <c r="B71" s="61" t="s">
        <v>262</v>
      </c>
      <c r="C71" s="61">
        <v>115</v>
      </c>
      <c r="D71" s="61" t="str" cm="1">
        <f t="array" ref="D71">INDEX(SubList_ResAreas!$D$5:$D$332,MATCH(1,(B71=SubList_ResAreas!$B$5:$B$332)*(C71=SubList_ResAreas!$C$5:$C$332),0))</f>
        <v>Northern_CA</v>
      </c>
      <c r="E71" s="20">
        <v>0</v>
      </c>
      <c r="F71">
        <v>0</v>
      </c>
      <c r="G71">
        <v>0</v>
      </c>
      <c r="H71">
        <v>0</v>
      </c>
      <c r="I71">
        <v>0</v>
      </c>
      <c r="J71">
        <v>0</v>
      </c>
      <c r="K71">
        <v>0</v>
      </c>
      <c r="L71">
        <v>0</v>
      </c>
      <c r="M71">
        <v>0</v>
      </c>
      <c r="N71">
        <v>0</v>
      </c>
      <c r="O71">
        <v>0</v>
      </c>
      <c r="P71">
        <v>0</v>
      </c>
      <c r="Q71">
        <v>0</v>
      </c>
      <c r="R71" s="75">
        <v>0</v>
      </c>
      <c r="S71" s="10">
        <v>0</v>
      </c>
      <c r="T71" s="10">
        <v>0</v>
      </c>
      <c r="U71" s="10">
        <v>0</v>
      </c>
      <c r="V71" s="10">
        <v>0</v>
      </c>
      <c r="W71" s="10">
        <v>0</v>
      </c>
      <c r="X71" s="10">
        <v>0</v>
      </c>
      <c r="Y71" s="10">
        <v>0</v>
      </c>
      <c r="Z71" s="10">
        <v>0</v>
      </c>
      <c r="AA71" s="10">
        <v>0</v>
      </c>
      <c r="AB71" s="10">
        <v>0</v>
      </c>
      <c r="AC71" s="10">
        <v>0</v>
      </c>
      <c r="AD71" s="10">
        <v>0</v>
      </c>
      <c r="AE71" s="87">
        <v>0</v>
      </c>
      <c r="AF71" s="17">
        <v>1</v>
      </c>
      <c r="AG71" s="17">
        <v>0</v>
      </c>
      <c r="AH71" s="17">
        <v>0</v>
      </c>
      <c r="AI71" s="17">
        <v>0</v>
      </c>
      <c r="AJ71" s="17">
        <v>0</v>
      </c>
      <c r="AK71" s="17">
        <v>0</v>
      </c>
      <c r="AL71" s="17">
        <v>0</v>
      </c>
      <c r="AM71" s="17">
        <v>0</v>
      </c>
      <c r="AN71" s="17">
        <v>0</v>
      </c>
      <c r="AO71" s="17">
        <v>0</v>
      </c>
      <c r="AP71" s="17">
        <v>0</v>
      </c>
      <c r="AQ71" s="17">
        <v>0</v>
      </c>
      <c r="AR71" s="20">
        <v>0</v>
      </c>
      <c r="AS71" s="20">
        <v>1</v>
      </c>
      <c r="AT71" s="20">
        <v>0</v>
      </c>
      <c r="AU71" s="20">
        <v>0</v>
      </c>
      <c r="AV71" s="20">
        <v>0</v>
      </c>
      <c r="AW71" s="20">
        <v>0</v>
      </c>
      <c r="AX71" s="20">
        <v>0</v>
      </c>
      <c r="AY71" s="20">
        <v>0</v>
      </c>
      <c r="AZ71" s="20">
        <v>0</v>
      </c>
      <c r="BA71" s="20">
        <v>0</v>
      </c>
      <c r="BB71" s="20">
        <v>0</v>
      </c>
      <c r="BC71" s="20">
        <v>0</v>
      </c>
      <c r="BD71" s="20">
        <v>0</v>
      </c>
      <c r="BE71" s="20">
        <v>0</v>
      </c>
      <c r="BF71" s="20">
        <v>1</v>
      </c>
      <c r="BG71" s="20">
        <v>0</v>
      </c>
      <c r="BH71" s="20">
        <v>0</v>
      </c>
      <c r="BI71" s="20">
        <v>0</v>
      </c>
      <c r="BJ71" s="20">
        <v>0</v>
      </c>
      <c r="BK71" s="20">
        <v>0</v>
      </c>
      <c r="BL71" s="20">
        <v>0</v>
      </c>
      <c r="BM71" s="20">
        <v>0</v>
      </c>
      <c r="BN71" s="20">
        <v>0</v>
      </c>
      <c r="BO71" s="20">
        <v>0</v>
      </c>
      <c r="BP71" s="20">
        <v>0</v>
      </c>
      <c r="BQ71" s="20">
        <v>0</v>
      </c>
    </row>
    <row r="72" spans="1:69" x14ac:dyDescent="0.35">
      <c r="A72" s="61" t="s">
        <v>333</v>
      </c>
      <c r="B72" s="61" t="s">
        <v>267</v>
      </c>
      <c r="C72" s="61">
        <v>115</v>
      </c>
      <c r="D72" s="61" t="str" cm="1">
        <f t="array" ref="D72">INDEX(SubList_ResAreas!$D$5:$D$332,MATCH(1,(B72=SubList_ResAreas!$B$5:$B$332)*(C72=SubList_ResAreas!$C$5:$C$332),0))</f>
        <v>Northern_CA</v>
      </c>
      <c r="E72" s="20">
        <v>0</v>
      </c>
      <c r="F72">
        <v>0</v>
      </c>
      <c r="G72">
        <v>0</v>
      </c>
      <c r="H72">
        <v>0</v>
      </c>
      <c r="I72">
        <v>0</v>
      </c>
      <c r="J72">
        <v>0</v>
      </c>
      <c r="K72">
        <v>0</v>
      </c>
      <c r="L72">
        <v>0</v>
      </c>
      <c r="M72">
        <v>0</v>
      </c>
      <c r="N72">
        <v>0</v>
      </c>
      <c r="O72">
        <v>0</v>
      </c>
      <c r="P72">
        <v>0</v>
      </c>
      <c r="Q72">
        <v>0</v>
      </c>
      <c r="R72" s="75">
        <v>0</v>
      </c>
      <c r="S72" s="10">
        <v>0</v>
      </c>
      <c r="T72" s="10">
        <v>0</v>
      </c>
      <c r="U72" s="10">
        <v>0</v>
      </c>
      <c r="V72" s="10">
        <v>0</v>
      </c>
      <c r="W72" s="10">
        <v>0</v>
      </c>
      <c r="X72" s="10">
        <v>0</v>
      </c>
      <c r="Y72" s="10">
        <v>0</v>
      </c>
      <c r="Z72" s="10">
        <v>0</v>
      </c>
      <c r="AA72" s="10">
        <v>0</v>
      </c>
      <c r="AB72" s="10">
        <v>0</v>
      </c>
      <c r="AC72" s="10">
        <v>0</v>
      </c>
      <c r="AD72" s="10">
        <v>0</v>
      </c>
      <c r="AE72" s="87">
        <v>0</v>
      </c>
      <c r="AF72" s="17">
        <v>0</v>
      </c>
      <c r="AG72" s="17">
        <v>0</v>
      </c>
      <c r="AH72" s="17">
        <v>0</v>
      </c>
      <c r="AI72" s="17">
        <v>0</v>
      </c>
      <c r="AJ72" s="17">
        <v>0</v>
      </c>
      <c r="AK72" s="17">
        <v>0</v>
      </c>
      <c r="AL72" s="17">
        <v>0</v>
      </c>
      <c r="AM72" s="17">
        <v>0</v>
      </c>
      <c r="AN72" s="17">
        <v>0</v>
      </c>
      <c r="AO72" s="17">
        <v>0</v>
      </c>
      <c r="AP72" s="17">
        <v>0</v>
      </c>
      <c r="AQ72" s="17">
        <v>0</v>
      </c>
      <c r="AR72" s="20">
        <v>0</v>
      </c>
      <c r="AS72" s="20">
        <v>0</v>
      </c>
      <c r="AT72" s="20">
        <v>0</v>
      </c>
      <c r="AU72" s="20">
        <v>0</v>
      </c>
      <c r="AV72" s="20">
        <v>0</v>
      </c>
      <c r="AW72" s="20">
        <v>0</v>
      </c>
      <c r="AX72" s="20">
        <v>0</v>
      </c>
      <c r="AY72" s="20">
        <v>0</v>
      </c>
      <c r="AZ72" s="20">
        <v>0</v>
      </c>
      <c r="BA72" s="20">
        <v>0</v>
      </c>
      <c r="BB72" s="20">
        <v>0</v>
      </c>
      <c r="BC72" s="20">
        <v>0</v>
      </c>
      <c r="BD72" s="20">
        <v>0</v>
      </c>
      <c r="BE72" s="20">
        <v>0</v>
      </c>
      <c r="BF72" s="20">
        <v>0</v>
      </c>
      <c r="BG72" s="20">
        <v>0</v>
      </c>
      <c r="BH72" s="20">
        <v>0</v>
      </c>
      <c r="BI72" s="20">
        <v>0</v>
      </c>
      <c r="BJ72" s="20">
        <v>0</v>
      </c>
      <c r="BK72" s="20">
        <v>0</v>
      </c>
      <c r="BL72" s="20">
        <v>0</v>
      </c>
      <c r="BM72" s="20">
        <v>0</v>
      </c>
      <c r="BN72" s="20">
        <v>0</v>
      </c>
      <c r="BO72" s="20">
        <v>0</v>
      </c>
      <c r="BP72" s="20">
        <v>0</v>
      </c>
      <c r="BQ72" s="20">
        <v>0</v>
      </c>
    </row>
    <row r="73" spans="1:69" x14ac:dyDescent="0.35">
      <c r="A73" s="61" t="s">
        <v>326</v>
      </c>
      <c r="B73" s="61" t="s">
        <v>24</v>
      </c>
      <c r="C73" s="61">
        <v>500</v>
      </c>
      <c r="D73" s="61" t="str" cm="1">
        <f t="array" ref="D73">INDEX(SubList_ResAreas!$D$5:$D$332,MATCH(1,(B73=SubList_ResAreas!$B$5:$B$332)*(C73=SubList_ResAreas!$C$5:$C$332),0))</f>
        <v>Greater_Imperial</v>
      </c>
      <c r="E73" s="20">
        <v>0</v>
      </c>
      <c r="F73">
        <v>0</v>
      </c>
      <c r="G73">
        <v>0</v>
      </c>
      <c r="H73">
        <v>0</v>
      </c>
      <c r="I73">
        <v>0</v>
      </c>
      <c r="J73">
        <v>0</v>
      </c>
      <c r="K73">
        <v>0</v>
      </c>
      <c r="L73">
        <v>0</v>
      </c>
      <c r="M73">
        <v>0</v>
      </c>
      <c r="N73">
        <v>0</v>
      </c>
      <c r="O73">
        <v>0</v>
      </c>
      <c r="P73">
        <v>0</v>
      </c>
      <c r="Q73">
        <v>0</v>
      </c>
      <c r="R73" s="75">
        <v>0</v>
      </c>
      <c r="S73" s="10">
        <v>0</v>
      </c>
      <c r="T73" s="10">
        <v>0</v>
      </c>
      <c r="U73" s="10">
        <v>0</v>
      </c>
      <c r="V73" s="10">
        <v>0</v>
      </c>
      <c r="W73" s="10">
        <v>0</v>
      </c>
      <c r="X73" s="10">
        <v>0</v>
      </c>
      <c r="Y73" s="10">
        <v>0</v>
      </c>
      <c r="Z73" s="10">
        <v>0</v>
      </c>
      <c r="AA73" s="10">
        <v>0</v>
      </c>
      <c r="AB73" s="10">
        <v>0</v>
      </c>
      <c r="AC73" s="10">
        <v>0</v>
      </c>
      <c r="AD73" s="10">
        <v>0</v>
      </c>
      <c r="AE73" s="87">
        <v>0</v>
      </c>
      <c r="AF73" s="17">
        <v>0</v>
      </c>
      <c r="AG73" s="17">
        <v>0</v>
      </c>
      <c r="AH73" s="17">
        <v>0</v>
      </c>
      <c r="AI73" s="17">
        <v>0</v>
      </c>
      <c r="AJ73" s="17">
        <v>0</v>
      </c>
      <c r="AK73" s="17">
        <v>0</v>
      </c>
      <c r="AL73" s="17">
        <v>0</v>
      </c>
      <c r="AM73" s="17">
        <v>0</v>
      </c>
      <c r="AN73" s="17">
        <v>0</v>
      </c>
      <c r="AO73" s="17">
        <v>0</v>
      </c>
      <c r="AP73" s="17">
        <v>0</v>
      </c>
      <c r="AQ73" s="17">
        <v>0</v>
      </c>
      <c r="AR73" s="20">
        <v>0</v>
      </c>
      <c r="AS73" s="20">
        <v>0</v>
      </c>
      <c r="AT73" s="20">
        <v>0</v>
      </c>
      <c r="AU73" s="20">
        <v>0</v>
      </c>
      <c r="AV73" s="20">
        <v>0</v>
      </c>
      <c r="AW73" s="20">
        <v>0</v>
      </c>
      <c r="AX73" s="20">
        <v>0</v>
      </c>
      <c r="AY73" s="20">
        <v>0</v>
      </c>
      <c r="AZ73" s="20">
        <v>0</v>
      </c>
      <c r="BA73" s="20">
        <v>0</v>
      </c>
      <c r="BB73" s="20">
        <v>0</v>
      </c>
      <c r="BC73" s="20">
        <v>0</v>
      </c>
      <c r="BD73" s="20">
        <v>0</v>
      </c>
      <c r="BE73" s="20">
        <v>0</v>
      </c>
      <c r="BF73" s="20">
        <v>0</v>
      </c>
      <c r="BG73" s="20">
        <v>0</v>
      </c>
      <c r="BH73" s="20">
        <v>0</v>
      </c>
      <c r="BI73" s="20">
        <v>0</v>
      </c>
      <c r="BJ73" s="20">
        <v>0</v>
      </c>
      <c r="BK73" s="20">
        <v>0</v>
      </c>
      <c r="BL73" s="20">
        <v>0</v>
      </c>
      <c r="BM73" s="20">
        <v>0</v>
      </c>
      <c r="BN73" s="20">
        <v>0</v>
      </c>
      <c r="BO73" s="20">
        <v>0</v>
      </c>
      <c r="BP73" s="20">
        <v>0</v>
      </c>
      <c r="BQ73" s="20">
        <v>0</v>
      </c>
    </row>
    <row r="74" spans="1:69" x14ac:dyDescent="0.35">
      <c r="A74" s="61" t="s">
        <v>326</v>
      </c>
      <c r="B74" s="61" t="s">
        <v>24</v>
      </c>
      <c r="C74" s="61">
        <v>230</v>
      </c>
      <c r="D74" s="61" t="str" cm="1">
        <f t="array" ref="D74">INDEX(SubList_ResAreas!$D$5:$D$332,MATCH(1,(B74=SubList_ResAreas!$B$5:$B$332)*(C74=SubList_ResAreas!$C$5:$C$332),0))</f>
        <v>Greater_Imperial</v>
      </c>
      <c r="E74" s="20">
        <v>0</v>
      </c>
      <c r="F74">
        <v>0</v>
      </c>
      <c r="G74">
        <v>105</v>
      </c>
      <c r="H74">
        <v>0</v>
      </c>
      <c r="I74">
        <v>0</v>
      </c>
      <c r="J74">
        <v>0</v>
      </c>
      <c r="K74">
        <v>0</v>
      </c>
      <c r="L74">
        <v>0</v>
      </c>
      <c r="M74">
        <v>0</v>
      </c>
      <c r="N74">
        <v>0</v>
      </c>
      <c r="O74">
        <v>0</v>
      </c>
      <c r="P74">
        <v>0</v>
      </c>
      <c r="Q74">
        <v>0</v>
      </c>
      <c r="R74" s="75">
        <v>0</v>
      </c>
      <c r="S74" s="10">
        <v>0</v>
      </c>
      <c r="T74" s="10">
        <v>0</v>
      </c>
      <c r="U74" s="10">
        <v>0</v>
      </c>
      <c r="V74" s="10">
        <v>0</v>
      </c>
      <c r="W74" s="10">
        <v>0</v>
      </c>
      <c r="X74" s="10">
        <v>0</v>
      </c>
      <c r="Y74" s="10">
        <v>0</v>
      </c>
      <c r="Z74" s="10">
        <v>0</v>
      </c>
      <c r="AA74" s="10">
        <v>0</v>
      </c>
      <c r="AB74" s="10">
        <v>0</v>
      </c>
      <c r="AC74" s="10">
        <v>0</v>
      </c>
      <c r="AD74" s="10">
        <v>0</v>
      </c>
      <c r="AE74" s="87">
        <v>0</v>
      </c>
      <c r="AF74" s="17">
        <v>0</v>
      </c>
      <c r="AG74" s="17">
        <v>0</v>
      </c>
      <c r="AH74" s="17">
        <v>360</v>
      </c>
      <c r="AI74" s="17">
        <v>0</v>
      </c>
      <c r="AJ74" s="17">
        <v>0</v>
      </c>
      <c r="AK74" s="17">
        <v>0</v>
      </c>
      <c r="AL74" s="17">
        <v>0</v>
      </c>
      <c r="AM74" s="17">
        <v>0</v>
      </c>
      <c r="AN74" s="17">
        <v>0</v>
      </c>
      <c r="AO74" s="17">
        <v>0</v>
      </c>
      <c r="AP74" s="17">
        <v>0</v>
      </c>
      <c r="AQ74" s="17">
        <v>0</v>
      </c>
      <c r="AR74" s="20">
        <v>0</v>
      </c>
      <c r="AS74" s="20">
        <v>0</v>
      </c>
      <c r="AT74" s="20">
        <v>0</v>
      </c>
      <c r="AU74" s="20">
        <v>360</v>
      </c>
      <c r="AV74" s="20">
        <v>0</v>
      </c>
      <c r="AW74" s="20">
        <v>0</v>
      </c>
      <c r="AX74" s="20">
        <v>0</v>
      </c>
      <c r="AY74" s="20">
        <v>0</v>
      </c>
      <c r="AZ74" s="20">
        <v>0</v>
      </c>
      <c r="BA74" s="20">
        <v>0</v>
      </c>
      <c r="BB74" s="20">
        <v>0</v>
      </c>
      <c r="BC74" s="20">
        <v>0</v>
      </c>
      <c r="BD74" s="20">
        <v>0</v>
      </c>
      <c r="BE74" s="20">
        <v>0</v>
      </c>
      <c r="BF74" s="20">
        <v>0</v>
      </c>
      <c r="BG74" s="20">
        <v>105</v>
      </c>
      <c r="BH74" s="20">
        <v>360</v>
      </c>
      <c r="BI74" s="20">
        <v>0</v>
      </c>
      <c r="BJ74" s="20">
        <v>0</v>
      </c>
      <c r="BK74" s="20">
        <v>0</v>
      </c>
      <c r="BL74" s="20">
        <v>0</v>
      </c>
      <c r="BM74" s="20">
        <v>0</v>
      </c>
      <c r="BN74" s="20">
        <v>0</v>
      </c>
      <c r="BO74" s="20">
        <v>0</v>
      </c>
      <c r="BP74" s="20">
        <v>0</v>
      </c>
      <c r="BQ74" s="20">
        <v>0</v>
      </c>
    </row>
    <row r="75" spans="1:69" x14ac:dyDescent="0.35">
      <c r="A75" s="61" t="s">
        <v>326</v>
      </c>
      <c r="B75" s="61" t="s">
        <v>24</v>
      </c>
      <c r="C75" s="61">
        <v>115</v>
      </c>
      <c r="D75" s="61" t="str" cm="1">
        <f t="array" ref="D75">INDEX(SubList_ResAreas!$D$5:$D$332,MATCH(1,(B75=SubList_ResAreas!$B$5:$B$332)*(C75=SubList_ResAreas!$C$5:$C$332),0))</f>
        <v>Greater_Imperial</v>
      </c>
      <c r="E75" s="20">
        <v>0</v>
      </c>
      <c r="F75">
        <v>0</v>
      </c>
      <c r="G75">
        <v>0</v>
      </c>
      <c r="H75">
        <v>0</v>
      </c>
      <c r="I75">
        <v>0</v>
      </c>
      <c r="J75">
        <v>0</v>
      </c>
      <c r="K75">
        <v>0</v>
      </c>
      <c r="L75">
        <v>0</v>
      </c>
      <c r="M75">
        <v>0</v>
      </c>
      <c r="N75">
        <v>0</v>
      </c>
      <c r="O75">
        <v>0</v>
      </c>
      <c r="P75">
        <v>0</v>
      </c>
      <c r="Q75">
        <v>0</v>
      </c>
      <c r="R75" s="75">
        <v>0</v>
      </c>
      <c r="S75" s="10">
        <v>0</v>
      </c>
      <c r="T75" s="10">
        <v>0</v>
      </c>
      <c r="U75" s="10">
        <v>0</v>
      </c>
      <c r="V75" s="10">
        <v>0</v>
      </c>
      <c r="W75" s="10">
        <v>0</v>
      </c>
      <c r="X75" s="10">
        <v>0</v>
      </c>
      <c r="Y75" s="10">
        <v>0</v>
      </c>
      <c r="Z75" s="10">
        <v>0</v>
      </c>
      <c r="AA75" s="10">
        <v>0</v>
      </c>
      <c r="AB75" s="10">
        <v>110</v>
      </c>
      <c r="AC75" s="10">
        <v>97.4</v>
      </c>
      <c r="AD75" s="10">
        <v>0</v>
      </c>
      <c r="AE75" s="87">
        <v>0</v>
      </c>
      <c r="AF75" s="17">
        <v>0</v>
      </c>
      <c r="AG75" s="17">
        <v>135</v>
      </c>
      <c r="AH75" s="17">
        <v>0</v>
      </c>
      <c r="AI75" s="17">
        <v>0</v>
      </c>
      <c r="AJ75" s="17">
        <v>0</v>
      </c>
      <c r="AK75" s="17">
        <v>0</v>
      </c>
      <c r="AL75" s="17">
        <v>0</v>
      </c>
      <c r="AM75" s="17">
        <v>0</v>
      </c>
      <c r="AN75" s="17">
        <v>0</v>
      </c>
      <c r="AO75" s="17">
        <v>70</v>
      </c>
      <c r="AP75" s="17">
        <v>10.100000000000001</v>
      </c>
      <c r="AQ75" s="17">
        <v>0</v>
      </c>
      <c r="AR75" s="20">
        <v>0</v>
      </c>
      <c r="AS75" s="20">
        <v>0</v>
      </c>
      <c r="AT75" s="20">
        <v>135</v>
      </c>
      <c r="AU75" s="20">
        <v>0</v>
      </c>
      <c r="AV75" s="20">
        <v>0</v>
      </c>
      <c r="AW75" s="20">
        <v>0</v>
      </c>
      <c r="AX75" s="20">
        <v>0</v>
      </c>
      <c r="AY75" s="20">
        <v>0</v>
      </c>
      <c r="AZ75" s="20">
        <v>0</v>
      </c>
      <c r="BA75" s="20">
        <v>0</v>
      </c>
      <c r="BB75" s="20">
        <v>180</v>
      </c>
      <c r="BC75" s="20">
        <v>107.5</v>
      </c>
      <c r="BD75" s="20">
        <v>0</v>
      </c>
      <c r="BE75" s="20">
        <v>0</v>
      </c>
      <c r="BF75" s="20">
        <v>0</v>
      </c>
      <c r="BG75" s="20">
        <v>135</v>
      </c>
      <c r="BH75" s="20">
        <v>0</v>
      </c>
      <c r="BI75" s="20">
        <v>0</v>
      </c>
      <c r="BJ75" s="20">
        <v>0</v>
      </c>
      <c r="BK75" s="20">
        <v>0</v>
      </c>
      <c r="BL75" s="20">
        <v>0</v>
      </c>
      <c r="BM75" s="20">
        <v>0</v>
      </c>
      <c r="BN75" s="20">
        <v>0</v>
      </c>
      <c r="BO75" s="20">
        <v>180</v>
      </c>
      <c r="BP75" s="20">
        <v>107.5</v>
      </c>
      <c r="BQ75" s="20">
        <v>0</v>
      </c>
    </row>
    <row r="76" spans="1:69" x14ac:dyDescent="0.35">
      <c r="A76" s="61" t="s">
        <v>348</v>
      </c>
      <c r="B76" s="61" t="s">
        <v>81</v>
      </c>
      <c r="C76" s="61">
        <v>230</v>
      </c>
      <c r="D76" s="61" t="str" cm="1">
        <f t="array" ref="D76">INDEX(SubList_ResAreas!$D$5:$D$332,MATCH(1,(B76=SubList_ResAreas!$B$5:$B$332)*(C76=SubList_ResAreas!$C$5:$C$332),0))</f>
        <v>Riverside</v>
      </c>
      <c r="E76" s="20">
        <v>0</v>
      </c>
      <c r="F76">
        <v>0</v>
      </c>
      <c r="G76">
        <v>0</v>
      </c>
      <c r="H76">
        <v>0</v>
      </c>
      <c r="I76">
        <v>0</v>
      </c>
      <c r="J76">
        <v>0</v>
      </c>
      <c r="K76">
        <v>0</v>
      </c>
      <c r="L76">
        <v>0</v>
      </c>
      <c r="M76">
        <v>0</v>
      </c>
      <c r="N76">
        <v>0</v>
      </c>
      <c r="O76">
        <v>0</v>
      </c>
      <c r="P76">
        <v>0</v>
      </c>
      <c r="Q76">
        <v>0</v>
      </c>
      <c r="R76" s="75">
        <v>0</v>
      </c>
      <c r="S76" s="10">
        <v>0</v>
      </c>
      <c r="T76" s="10">
        <v>0</v>
      </c>
      <c r="U76" s="10">
        <v>0</v>
      </c>
      <c r="V76" s="10">
        <v>0</v>
      </c>
      <c r="W76" s="10">
        <v>0</v>
      </c>
      <c r="X76" s="10">
        <v>0</v>
      </c>
      <c r="Y76" s="10">
        <v>0</v>
      </c>
      <c r="Z76" s="10">
        <v>0</v>
      </c>
      <c r="AA76" s="10">
        <v>0</v>
      </c>
      <c r="AB76" s="10">
        <v>0</v>
      </c>
      <c r="AC76" s="10">
        <v>165</v>
      </c>
      <c r="AD76" s="10">
        <v>0</v>
      </c>
      <c r="AE76" s="87">
        <v>0</v>
      </c>
      <c r="AF76" s="17">
        <v>0</v>
      </c>
      <c r="AG76" s="17">
        <v>0</v>
      </c>
      <c r="AH76" s="17">
        <v>0</v>
      </c>
      <c r="AI76" s="17">
        <v>0</v>
      </c>
      <c r="AJ76" s="17">
        <v>0</v>
      </c>
      <c r="AK76" s="17">
        <v>0</v>
      </c>
      <c r="AL76" s="17">
        <v>0</v>
      </c>
      <c r="AM76" s="17">
        <v>0</v>
      </c>
      <c r="AN76" s="17">
        <v>0</v>
      </c>
      <c r="AO76" s="17">
        <v>0</v>
      </c>
      <c r="AP76" s="17">
        <v>0</v>
      </c>
      <c r="AQ76" s="17">
        <v>0</v>
      </c>
      <c r="AR76" s="20">
        <v>0</v>
      </c>
      <c r="AS76" s="20">
        <v>0</v>
      </c>
      <c r="AT76" s="20">
        <v>0</v>
      </c>
      <c r="AU76" s="20">
        <v>0</v>
      </c>
      <c r="AV76" s="20">
        <v>0</v>
      </c>
      <c r="AW76" s="20">
        <v>0</v>
      </c>
      <c r="AX76" s="20">
        <v>0</v>
      </c>
      <c r="AY76" s="20">
        <v>0</v>
      </c>
      <c r="AZ76" s="20">
        <v>0</v>
      </c>
      <c r="BA76" s="20">
        <v>0</v>
      </c>
      <c r="BB76" s="20">
        <v>0</v>
      </c>
      <c r="BC76" s="20">
        <v>165</v>
      </c>
      <c r="BD76" s="20">
        <v>0</v>
      </c>
      <c r="BE76" s="20">
        <v>0</v>
      </c>
      <c r="BF76" s="20">
        <v>0</v>
      </c>
      <c r="BG76" s="20">
        <v>0</v>
      </c>
      <c r="BH76" s="20">
        <v>0</v>
      </c>
      <c r="BI76" s="20">
        <v>0</v>
      </c>
      <c r="BJ76" s="20">
        <v>0</v>
      </c>
      <c r="BK76" s="20">
        <v>0</v>
      </c>
      <c r="BL76" s="20">
        <v>0</v>
      </c>
      <c r="BM76" s="20">
        <v>0</v>
      </c>
      <c r="BN76" s="20">
        <v>0</v>
      </c>
      <c r="BO76" s="20">
        <v>0</v>
      </c>
      <c r="BP76" s="20">
        <v>165</v>
      </c>
      <c r="BQ76" s="20">
        <v>0</v>
      </c>
    </row>
    <row r="77" spans="1:69" x14ac:dyDescent="0.35">
      <c r="A77" s="61" t="s">
        <v>318</v>
      </c>
      <c r="B77" s="61" t="s">
        <v>75</v>
      </c>
      <c r="C77" s="61">
        <v>230</v>
      </c>
      <c r="D77" s="61" t="str" cm="1">
        <f t="array" ref="D77">INDEX(SubList_ResAreas!$D$5:$D$332,MATCH(1,(B77=SubList_ResAreas!$B$5:$B$332)*(C77=SubList_ResAreas!$C$5:$C$332),0))</f>
        <v>Greater_LA</v>
      </c>
      <c r="E77" s="20">
        <v>0</v>
      </c>
      <c r="F77">
        <v>0</v>
      </c>
      <c r="G77">
        <v>0</v>
      </c>
      <c r="H77">
        <v>0</v>
      </c>
      <c r="I77">
        <v>0</v>
      </c>
      <c r="J77">
        <v>0</v>
      </c>
      <c r="K77">
        <v>0</v>
      </c>
      <c r="L77">
        <v>0</v>
      </c>
      <c r="M77">
        <v>0</v>
      </c>
      <c r="N77">
        <v>0</v>
      </c>
      <c r="O77">
        <v>0</v>
      </c>
      <c r="P77">
        <v>0</v>
      </c>
      <c r="Q77">
        <v>0</v>
      </c>
      <c r="R77" s="75">
        <v>0</v>
      </c>
      <c r="S77" s="10">
        <v>0</v>
      </c>
      <c r="T77" s="10">
        <v>0</v>
      </c>
      <c r="U77" s="10">
        <v>0</v>
      </c>
      <c r="V77" s="10">
        <v>0</v>
      </c>
      <c r="W77" s="10">
        <v>0</v>
      </c>
      <c r="X77" s="10">
        <v>0</v>
      </c>
      <c r="Y77" s="10">
        <v>0</v>
      </c>
      <c r="Z77" s="10">
        <v>0</v>
      </c>
      <c r="AA77" s="10">
        <v>0</v>
      </c>
      <c r="AB77" s="10">
        <v>0</v>
      </c>
      <c r="AC77" s="10">
        <v>0</v>
      </c>
      <c r="AD77" s="10">
        <v>0</v>
      </c>
      <c r="AE77" s="87">
        <v>0</v>
      </c>
      <c r="AF77" s="17">
        <v>0</v>
      </c>
      <c r="AG77" s="17">
        <v>0</v>
      </c>
      <c r="AH77" s="17">
        <v>0</v>
      </c>
      <c r="AI77" s="17">
        <v>0</v>
      </c>
      <c r="AJ77" s="17">
        <v>0</v>
      </c>
      <c r="AK77" s="17">
        <v>0</v>
      </c>
      <c r="AL77" s="17">
        <v>0</v>
      </c>
      <c r="AM77" s="17">
        <v>0</v>
      </c>
      <c r="AN77" s="17">
        <v>0</v>
      </c>
      <c r="AO77" s="17">
        <v>0</v>
      </c>
      <c r="AP77" s="17">
        <v>0</v>
      </c>
      <c r="AQ77" s="17">
        <v>0</v>
      </c>
      <c r="AR77" s="20">
        <v>0</v>
      </c>
      <c r="AS77" s="20">
        <v>0</v>
      </c>
      <c r="AT77" s="20">
        <v>0</v>
      </c>
      <c r="AU77" s="20">
        <v>0</v>
      </c>
      <c r="AV77" s="20">
        <v>0</v>
      </c>
      <c r="AW77" s="20">
        <v>0</v>
      </c>
      <c r="AX77" s="20">
        <v>0</v>
      </c>
      <c r="AY77" s="20">
        <v>0</v>
      </c>
      <c r="AZ77" s="20">
        <v>0</v>
      </c>
      <c r="BA77" s="20">
        <v>0</v>
      </c>
      <c r="BB77" s="20">
        <v>0</v>
      </c>
      <c r="BC77" s="20">
        <v>0</v>
      </c>
      <c r="BD77" s="20">
        <v>0</v>
      </c>
      <c r="BE77" s="20">
        <v>0</v>
      </c>
      <c r="BF77" s="20">
        <v>0</v>
      </c>
      <c r="BG77" s="20">
        <v>0</v>
      </c>
      <c r="BH77" s="20">
        <v>0</v>
      </c>
      <c r="BI77" s="20">
        <v>0</v>
      </c>
      <c r="BJ77" s="20">
        <v>0</v>
      </c>
      <c r="BK77" s="20">
        <v>0</v>
      </c>
      <c r="BL77" s="20">
        <v>0</v>
      </c>
      <c r="BM77" s="20">
        <v>0</v>
      </c>
      <c r="BN77" s="20">
        <v>0</v>
      </c>
      <c r="BO77" s="20">
        <v>0</v>
      </c>
      <c r="BP77" s="20">
        <v>0</v>
      </c>
      <c r="BQ77" s="20">
        <v>0</v>
      </c>
    </row>
    <row r="78" spans="1:69" x14ac:dyDescent="0.35">
      <c r="A78" s="61" t="s">
        <v>318</v>
      </c>
      <c r="B78" s="61" t="s">
        <v>77</v>
      </c>
      <c r="C78" s="61">
        <v>230</v>
      </c>
      <c r="D78" s="61" t="str" cm="1">
        <f t="array" ref="D78">INDEX(SubList_ResAreas!$D$5:$D$332,MATCH(1,(B78=SubList_ResAreas!$B$5:$B$332)*(C78=SubList_ResAreas!$C$5:$C$332),0))</f>
        <v>Greater_LA</v>
      </c>
      <c r="E78" s="20">
        <v>0</v>
      </c>
      <c r="F78">
        <v>0</v>
      </c>
      <c r="G78">
        <v>0</v>
      </c>
      <c r="H78">
        <v>0</v>
      </c>
      <c r="I78">
        <v>0</v>
      </c>
      <c r="J78">
        <v>0</v>
      </c>
      <c r="K78">
        <v>0</v>
      </c>
      <c r="L78">
        <v>0</v>
      </c>
      <c r="M78">
        <v>0</v>
      </c>
      <c r="N78">
        <v>0</v>
      </c>
      <c r="O78">
        <v>0</v>
      </c>
      <c r="P78">
        <v>0</v>
      </c>
      <c r="Q78">
        <v>0</v>
      </c>
      <c r="R78" s="75">
        <v>0</v>
      </c>
      <c r="S78" s="10">
        <v>0</v>
      </c>
      <c r="T78" s="10">
        <v>0</v>
      </c>
      <c r="U78" s="10">
        <v>0</v>
      </c>
      <c r="V78" s="10">
        <v>0</v>
      </c>
      <c r="W78" s="10">
        <v>0</v>
      </c>
      <c r="X78" s="10">
        <v>0</v>
      </c>
      <c r="Y78" s="10">
        <v>0</v>
      </c>
      <c r="Z78" s="10">
        <v>0</v>
      </c>
      <c r="AA78" s="10">
        <v>0</v>
      </c>
      <c r="AB78" s="10">
        <v>0</v>
      </c>
      <c r="AC78" s="10">
        <v>0</v>
      </c>
      <c r="AD78" s="10">
        <v>0</v>
      </c>
      <c r="AE78" s="87">
        <v>0</v>
      </c>
      <c r="AF78" s="17">
        <v>0</v>
      </c>
      <c r="AG78" s="17">
        <v>0</v>
      </c>
      <c r="AH78" s="17">
        <v>0</v>
      </c>
      <c r="AI78" s="17">
        <v>0</v>
      </c>
      <c r="AJ78" s="17">
        <v>0</v>
      </c>
      <c r="AK78" s="17">
        <v>0</v>
      </c>
      <c r="AL78" s="17">
        <v>0</v>
      </c>
      <c r="AM78" s="17">
        <v>0</v>
      </c>
      <c r="AN78" s="17">
        <v>0</v>
      </c>
      <c r="AO78" s="17">
        <v>0</v>
      </c>
      <c r="AP78" s="17">
        <v>0</v>
      </c>
      <c r="AQ78" s="17">
        <v>0</v>
      </c>
      <c r="AR78" s="20">
        <v>0</v>
      </c>
      <c r="AS78" s="20">
        <v>0</v>
      </c>
      <c r="AT78" s="20">
        <v>0</v>
      </c>
      <c r="AU78" s="20">
        <v>0</v>
      </c>
      <c r="AV78" s="20">
        <v>0</v>
      </c>
      <c r="AW78" s="20">
        <v>0</v>
      </c>
      <c r="AX78" s="20">
        <v>0</v>
      </c>
      <c r="AY78" s="20">
        <v>0</v>
      </c>
      <c r="AZ78" s="20">
        <v>0</v>
      </c>
      <c r="BA78" s="20">
        <v>0</v>
      </c>
      <c r="BB78" s="20">
        <v>0</v>
      </c>
      <c r="BC78" s="20">
        <v>0</v>
      </c>
      <c r="BD78" s="20">
        <v>0</v>
      </c>
      <c r="BE78" s="20">
        <v>0</v>
      </c>
      <c r="BF78" s="20">
        <v>0</v>
      </c>
      <c r="BG78" s="20">
        <v>0</v>
      </c>
      <c r="BH78" s="20">
        <v>0</v>
      </c>
      <c r="BI78" s="20">
        <v>0</v>
      </c>
      <c r="BJ78" s="20">
        <v>0</v>
      </c>
      <c r="BK78" s="20">
        <v>0</v>
      </c>
      <c r="BL78" s="20">
        <v>0</v>
      </c>
      <c r="BM78" s="20">
        <v>0</v>
      </c>
      <c r="BN78" s="20">
        <v>0</v>
      </c>
      <c r="BO78" s="20">
        <v>0</v>
      </c>
      <c r="BP78" s="20">
        <v>0</v>
      </c>
      <c r="BQ78" s="20">
        <v>0</v>
      </c>
    </row>
    <row r="79" spans="1:69" x14ac:dyDescent="0.35">
      <c r="A79" s="61" t="s">
        <v>329</v>
      </c>
      <c r="B79" s="61" t="s">
        <v>259</v>
      </c>
      <c r="C79" s="61">
        <v>500</v>
      </c>
      <c r="D79" s="61" t="str" cm="1">
        <f t="array" ref="D79">INDEX(SubList_ResAreas!$D$5:$D$332,MATCH(1,(B79=SubList_ResAreas!$B$5:$B$332)*(C79=SubList_ResAreas!$C$5:$C$332),0))</f>
        <v>SouthernNV_Desert</v>
      </c>
      <c r="E79" s="20">
        <v>0</v>
      </c>
      <c r="F79">
        <v>0</v>
      </c>
      <c r="G79">
        <v>270.7</v>
      </c>
      <c r="H79">
        <v>100</v>
      </c>
      <c r="I79">
        <v>0</v>
      </c>
      <c r="J79">
        <v>0</v>
      </c>
      <c r="K79">
        <v>0</v>
      </c>
      <c r="L79">
        <v>0</v>
      </c>
      <c r="M79">
        <v>0</v>
      </c>
      <c r="N79">
        <v>0</v>
      </c>
      <c r="O79">
        <v>0</v>
      </c>
      <c r="P79">
        <v>0</v>
      </c>
      <c r="Q79">
        <v>0</v>
      </c>
      <c r="R79" s="75">
        <v>36</v>
      </c>
      <c r="S79" s="10">
        <v>0</v>
      </c>
      <c r="T79" s="10">
        <v>0</v>
      </c>
      <c r="U79" s="10">
        <v>0</v>
      </c>
      <c r="V79" s="10">
        <v>0</v>
      </c>
      <c r="W79" s="10">
        <v>0</v>
      </c>
      <c r="X79" s="10">
        <v>0</v>
      </c>
      <c r="Y79" s="10">
        <v>0</v>
      </c>
      <c r="Z79" s="10">
        <v>0</v>
      </c>
      <c r="AA79" s="10">
        <v>0</v>
      </c>
      <c r="AB79" s="10">
        <v>0</v>
      </c>
      <c r="AC79" s="10">
        <v>0</v>
      </c>
      <c r="AD79" s="10">
        <v>0</v>
      </c>
      <c r="AE79" s="87">
        <v>269</v>
      </c>
      <c r="AF79" s="17">
        <v>0</v>
      </c>
      <c r="AG79" s="17">
        <v>0</v>
      </c>
      <c r="AH79" s="17">
        <v>0</v>
      </c>
      <c r="AI79" s="17">
        <v>2500</v>
      </c>
      <c r="AJ79" s="17">
        <v>0</v>
      </c>
      <c r="AK79" s="17">
        <v>0</v>
      </c>
      <c r="AL79" s="17">
        <v>0</v>
      </c>
      <c r="AM79" s="17">
        <v>0</v>
      </c>
      <c r="AN79" s="17">
        <v>0</v>
      </c>
      <c r="AO79" s="17">
        <v>0</v>
      </c>
      <c r="AP79" s="17">
        <v>0</v>
      </c>
      <c r="AQ79" s="17">
        <v>0</v>
      </c>
      <c r="AR79" s="20">
        <v>305</v>
      </c>
      <c r="AS79" s="20">
        <v>0</v>
      </c>
      <c r="AT79" s="20">
        <v>0</v>
      </c>
      <c r="AU79" s="20">
        <v>0</v>
      </c>
      <c r="AV79" s="20">
        <v>2500</v>
      </c>
      <c r="AW79" s="20">
        <v>0</v>
      </c>
      <c r="AX79" s="20">
        <v>0</v>
      </c>
      <c r="AY79" s="20">
        <v>0</v>
      </c>
      <c r="AZ79" s="20">
        <v>0</v>
      </c>
      <c r="BA79" s="20">
        <v>0</v>
      </c>
      <c r="BB79" s="20">
        <v>0</v>
      </c>
      <c r="BC79" s="20">
        <v>0</v>
      </c>
      <c r="BD79" s="20">
        <v>0</v>
      </c>
      <c r="BE79" s="20">
        <v>305</v>
      </c>
      <c r="BF79" s="20">
        <v>0</v>
      </c>
      <c r="BG79" s="20">
        <v>270.7</v>
      </c>
      <c r="BH79" s="20">
        <v>100</v>
      </c>
      <c r="BI79" s="20">
        <v>2500</v>
      </c>
      <c r="BJ79" s="20">
        <v>0</v>
      </c>
      <c r="BK79" s="20">
        <v>0</v>
      </c>
      <c r="BL79" s="20">
        <v>0</v>
      </c>
      <c r="BM79" s="20">
        <v>0</v>
      </c>
      <c r="BN79" s="20">
        <v>0</v>
      </c>
      <c r="BO79" s="20">
        <v>0</v>
      </c>
      <c r="BP79" s="20">
        <v>0</v>
      </c>
      <c r="BQ79" s="20">
        <v>0</v>
      </c>
    </row>
    <row r="80" spans="1:69" x14ac:dyDescent="0.35">
      <c r="A80" s="61" t="s">
        <v>329</v>
      </c>
      <c r="B80" s="61" t="s">
        <v>259</v>
      </c>
      <c r="C80" s="61">
        <v>230</v>
      </c>
      <c r="D80" s="61" t="str" cm="1">
        <f t="array" ref="D80">INDEX(SubList_ResAreas!$D$5:$D$332,MATCH(1,(B80=SubList_ResAreas!$B$5:$B$332)*(C80=SubList_ResAreas!$C$5:$C$332),0))</f>
        <v>SouthernNV_Desert</v>
      </c>
      <c r="E80" s="20">
        <v>0</v>
      </c>
      <c r="F80">
        <v>0</v>
      </c>
      <c r="G80">
        <v>0</v>
      </c>
      <c r="H80">
        <v>0</v>
      </c>
      <c r="I80">
        <v>0</v>
      </c>
      <c r="J80">
        <v>0</v>
      </c>
      <c r="K80">
        <v>0</v>
      </c>
      <c r="L80">
        <v>0</v>
      </c>
      <c r="M80">
        <v>0</v>
      </c>
      <c r="N80">
        <v>0</v>
      </c>
      <c r="O80">
        <v>0</v>
      </c>
      <c r="P80">
        <v>0</v>
      </c>
      <c r="Q80">
        <v>0</v>
      </c>
      <c r="R80" s="75">
        <v>40</v>
      </c>
      <c r="S80" s="10">
        <v>0</v>
      </c>
      <c r="T80" s="10">
        <v>0</v>
      </c>
      <c r="U80" s="10">
        <v>0</v>
      </c>
      <c r="V80" s="10">
        <v>0</v>
      </c>
      <c r="W80" s="10">
        <v>0</v>
      </c>
      <c r="X80" s="10">
        <v>0</v>
      </c>
      <c r="Y80" s="10">
        <v>0</v>
      </c>
      <c r="Z80" s="10">
        <v>0</v>
      </c>
      <c r="AA80" s="10">
        <v>0</v>
      </c>
      <c r="AB80" s="10">
        <v>240</v>
      </c>
      <c r="AC80" s="10">
        <v>300</v>
      </c>
      <c r="AD80" s="10">
        <v>0</v>
      </c>
      <c r="AE80" s="87">
        <v>60</v>
      </c>
      <c r="AF80" s="17">
        <v>0</v>
      </c>
      <c r="AG80" s="17">
        <v>0</v>
      </c>
      <c r="AH80" s="17">
        <v>0</v>
      </c>
      <c r="AI80" s="17">
        <v>0</v>
      </c>
      <c r="AJ80" s="17">
        <v>0</v>
      </c>
      <c r="AK80" s="17">
        <v>0</v>
      </c>
      <c r="AL80" s="17">
        <v>0</v>
      </c>
      <c r="AM80" s="17">
        <v>0</v>
      </c>
      <c r="AN80" s="17">
        <v>0</v>
      </c>
      <c r="AO80" s="17">
        <v>60.000000000000014</v>
      </c>
      <c r="AP80" s="17">
        <v>229</v>
      </c>
      <c r="AQ80" s="17">
        <v>0</v>
      </c>
      <c r="AR80" s="20">
        <v>100</v>
      </c>
      <c r="AS80" s="20">
        <v>0</v>
      </c>
      <c r="AT80" s="20">
        <v>0</v>
      </c>
      <c r="AU80" s="20">
        <v>0</v>
      </c>
      <c r="AV80" s="20">
        <v>0</v>
      </c>
      <c r="AW80" s="20">
        <v>0</v>
      </c>
      <c r="AX80" s="20">
        <v>0</v>
      </c>
      <c r="AY80" s="20">
        <v>0</v>
      </c>
      <c r="AZ80" s="20">
        <v>0</v>
      </c>
      <c r="BA80" s="20">
        <v>0</v>
      </c>
      <c r="BB80" s="20">
        <v>300</v>
      </c>
      <c r="BC80" s="20">
        <v>529</v>
      </c>
      <c r="BD80" s="20">
        <v>0</v>
      </c>
      <c r="BE80" s="20">
        <v>100</v>
      </c>
      <c r="BF80" s="20">
        <v>0</v>
      </c>
      <c r="BG80" s="20">
        <v>0</v>
      </c>
      <c r="BH80" s="20">
        <v>0</v>
      </c>
      <c r="BI80" s="20">
        <v>0</v>
      </c>
      <c r="BJ80" s="20">
        <v>0</v>
      </c>
      <c r="BK80" s="20">
        <v>0</v>
      </c>
      <c r="BL80" s="20">
        <v>0</v>
      </c>
      <c r="BM80" s="20">
        <v>0</v>
      </c>
      <c r="BN80" s="20">
        <v>0</v>
      </c>
      <c r="BO80" s="20">
        <v>300</v>
      </c>
      <c r="BP80" s="20">
        <v>529</v>
      </c>
      <c r="BQ80" s="20">
        <v>0</v>
      </c>
    </row>
    <row r="81" spans="1:69" x14ac:dyDescent="0.35">
      <c r="A81" s="61" t="s">
        <v>321</v>
      </c>
      <c r="B81" s="61" t="s">
        <v>129</v>
      </c>
      <c r="C81" s="61">
        <v>230</v>
      </c>
      <c r="D81" s="61" t="str" cm="1">
        <f t="array" ref="D81">INDEX(SubList_ResAreas!$D$5:$D$332,MATCH(1,(B81=SubList_ResAreas!$B$5:$B$332)*(C81=SubList_ResAreas!$C$5:$C$332),0))</f>
        <v>SPGE_Kern</v>
      </c>
      <c r="E81" s="20">
        <v>0</v>
      </c>
      <c r="F81">
        <v>0</v>
      </c>
      <c r="G81">
        <v>0</v>
      </c>
      <c r="H81">
        <v>0</v>
      </c>
      <c r="I81">
        <v>0</v>
      </c>
      <c r="J81">
        <v>0</v>
      </c>
      <c r="K81">
        <v>0</v>
      </c>
      <c r="L81">
        <v>0</v>
      </c>
      <c r="M81">
        <v>0</v>
      </c>
      <c r="N81">
        <v>0</v>
      </c>
      <c r="O81">
        <v>0</v>
      </c>
      <c r="P81">
        <v>0</v>
      </c>
      <c r="Q81">
        <v>0</v>
      </c>
      <c r="R81" s="75">
        <v>0</v>
      </c>
      <c r="S81" s="10">
        <v>0</v>
      </c>
      <c r="T81" s="10">
        <v>0</v>
      </c>
      <c r="U81" s="10">
        <v>0</v>
      </c>
      <c r="V81" s="10">
        <v>0</v>
      </c>
      <c r="W81" s="10">
        <v>0</v>
      </c>
      <c r="X81" s="10">
        <v>0</v>
      </c>
      <c r="Y81" s="10">
        <v>0</v>
      </c>
      <c r="Z81" s="10">
        <v>0</v>
      </c>
      <c r="AA81" s="10">
        <v>0</v>
      </c>
      <c r="AB81" s="10">
        <v>0</v>
      </c>
      <c r="AC81" s="10">
        <v>0</v>
      </c>
      <c r="AD81" s="10">
        <v>0</v>
      </c>
      <c r="AE81" s="87">
        <v>0</v>
      </c>
      <c r="AF81" s="17">
        <v>0</v>
      </c>
      <c r="AG81" s="17">
        <v>0</v>
      </c>
      <c r="AH81" s="17">
        <v>0</v>
      </c>
      <c r="AI81" s="17">
        <v>0</v>
      </c>
      <c r="AJ81" s="17">
        <v>0</v>
      </c>
      <c r="AK81" s="17">
        <v>0</v>
      </c>
      <c r="AL81" s="17">
        <v>0</v>
      </c>
      <c r="AM81" s="17">
        <v>2.25</v>
      </c>
      <c r="AN81" s="17">
        <v>0</v>
      </c>
      <c r="AO81" s="17">
        <v>0</v>
      </c>
      <c r="AP81" s="17">
        <v>0</v>
      </c>
      <c r="AQ81" s="17">
        <v>0</v>
      </c>
      <c r="AR81" s="20">
        <v>0</v>
      </c>
      <c r="AS81" s="20">
        <v>0</v>
      </c>
      <c r="AT81" s="20">
        <v>0</v>
      </c>
      <c r="AU81" s="20">
        <v>0</v>
      </c>
      <c r="AV81" s="20">
        <v>0</v>
      </c>
      <c r="AW81" s="20">
        <v>0</v>
      </c>
      <c r="AX81" s="20">
        <v>0</v>
      </c>
      <c r="AY81" s="20">
        <v>0</v>
      </c>
      <c r="AZ81" s="20">
        <v>2.25</v>
      </c>
      <c r="BA81" s="20">
        <v>0</v>
      </c>
      <c r="BB81" s="20">
        <v>0</v>
      </c>
      <c r="BC81" s="20">
        <v>0</v>
      </c>
      <c r="BD81" s="20">
        <v>0</v>
      </c>
      <c r="BE81" s="20">
        <v>0</v>
      </c>
      <c r="BF81" s="20">
        <v>0</v>
      </c>
      <c r="BG81" s="20">
        <v>0</v>
      </c>
      <c r="BH81" s="20">
        <v>0</v>
      </c>
      <c r="BI81" s="20">
        <v>0</v>
      </c>
      <c r="BJ81" s="20">
        <v>0</v>
      </c>
      <c r="BK81" s="20">
        <v>0</v>
      </c>
      <c r="BL81" s="20">
        <v>0</v>
      </c>
      <c r="BM81" s="20">
        <v>2.25</v>
      </c>
      <c r="BN81" s="20">
        <v>0</v>
      </c>
      <c r="BO81" s="20">
        <v>0</v>
      </c>
      <c r="BP81" s="20">
        <v>0</v>
      </c>
      <c r="BQ81" s="20">
        <v>0</v>
      </c>
    </row>
    <row r="82" spans="1:69" x14ac:dyDescent="0.35">
      <c r="A82" s="61" t="s">
        <v>318</v>
      </c>
      <c r="B82" s="61" t="s">
        <v>57</v>
      </c>
      <c r="C82" s="61">
        <v>230</v>
      </c>
      <c r="D82" s="61" t="str" cm="1">
        <f t="array" ref="D82">INDEX(SubList_ResAreas!$D$5:$D$332,MATCH(1,(B82=SubList_ResAreas!$B$5:$B$332)*(C82=SubList_ResAreas!$C$5:$C$332),0))</f>
        <v>Greater_LA</v>
      </c>
      <c r="E82" s="20">
        <v>0</v>
      </c>
      <c r="F82">
        <v>0</v>
      </c>
      <c r="G82">
        <v>0</v>
      </c>
      <c r="H82">
        <v>0</v>
      </c>
      <c r="I82">
        <v>0</v>
      </c>
      <c r="J82">
        <v>0</v>
      </c>
      <c r="K82">
        <v>0</v>
      </c>
      <c r="L82">
        <v>0</v>
      </c>
      <c r="M82">
        <v>0</v>
      </c>
      <c r="N82">
        <v>0</v>
      </c>
      <c r="O82">
        <v>0</v>
      </c>
      <c r="P82">
        <v>0</v>
      </c>
      <c r="Q82">
        <v>0</v>
      </c>
      <c r="R82" s="75">
        <v>0</v>
      </c>
      <c r="S82" s="10">
        <v>0</v>
      </c>
      <c r="T82" s="10">
        <v>0</v>
      </c>
      <c r="U82" s="10">
        <v>0</v>
      </c>
      <c r="V82" s="10">
        <v>0</v>
      </c>
      <c r="W82" s="10">
        <v>0</v>
      </c>
      <c r="X82" s="10">
        <v>0</v>
      </c>
      <c r="Y82" s="10">
        <v>0</v>
      </c>
      <c r="Z82" s="10">
        <v>0</v>
      </c>
      <c r="AA82" s="10">
        <v>0</v>
      </c>
      <c r="AB82" s="10">
        <v>0</v>
      </c>
      <c r="AC82" s="10">
        <v>0</v>
      </c>
      <c r="AD82" s="10">
        <v>0</v>
      </c>
      <c r="AE82" s="87">
        <v>0</v>
      </c>
      <c r="AF82" s="17">
        <v>0</v>
      </c>
      <c r="AG82" s="17">
        <v>0</v>
      </c>
      <c r="AH82" s="17">
        <v>0</v>
      </c>
      <c r="AI82" s="17">
        <v>0</v>
      </c>
      <c r="AJ82" s="17">
        <v>0</v>
      </c>
      <c r="AK82" s="17">
        <v>0</v>
      </c>
      <c r="AL82" s="17">
        <v>0</v>
      </c>
      <c r="AM82" s="17">
        <v>0</v>
      </c>
      <c r="AN82" s="17">
        <v>0</v>
      </c>
      <c r="AO82" s="17">
        <v>0</v>
      </c>
      <c r="AP82" s="17">
        <v>0</v>
      </c>
      <c r="AQ82" s="17">
        <v>0</v>
      </c>
      <c r="AR82" s="20">
        <v>0</v>
      </c>
      <c r="AS82" s="20">
        <v>0</v>
      </c>
      <c r="AT82" s="20">
        <v>0</v>
      </c>
      <c r="AU82" s="20">
        <v>0</v>
      </c>
      <c r="AV82" s="20">
        <v>0</v>
      </c>
      <c r="AW82" s="20">
        <v>0</v>
      </c>
      <c r="AX82" s="20">
        <v>0</v>
      </c>
      <c r="AY82" s="20">
        <v>0</v>
      </c>
      <c r="AZ82" s="20">
        <v>0</v>
      </c>
      <c r="BA82" s="20">
        <v>0</v>
      </c>
      <c r="BB82" s="20">
        <v>0</v>
      </c>
      <c r="BC82" s="20">
        <v>0</v>
      </c>
      <c r="BD82" s="20">
        <v>0</v>
      </c>
      <c r="BE82" s="20">
        <v>0</v>
      </c>
      <c r="BF82" s="20">
        <v>0</v>
      </c>
      <c r="BG82" s="20">
        <v>0</v>
      </c>
      <c r="BH82" s="20">
        <v>0</v>
      </c>
      <c r="BI82" s="20">
        <v>0</v>
      </c>
      <c r="BJ82" s="20">
        <v>0</v>
      </c>
      <c r="BK82" s="20">
        <v>0</v>
      </c>
      <c r="BL82" s="20">
        <v>0</v>
      </c>
      <c r="BM82" s="20">
        <v>0</v>
      </c>
      <c r="BN82" s="20">
        <v>0</v>
      </c>
      <c r="BO82" s="20">
        <v>0</v>
      </c>
      <c r="BP82" s="20">
        <v>0</v>
      </c>
      <c r="BQ82" s="20">
        <v>0</v>
      </c>
    </row>
    <row r="83" spans="1:69" x14ac:dyDescent="0.35">
      <c r="A83" s="61" t="s">
        <v>326</v>
      </c>
      <c r="B83" s="61" t="s">
        <v>40</v>
      </c>
      <c r="C83" s="61">
        <v>230</v>
      </c>
      <c r="D83" s="61" t="str" cm="1">
        <f t="array" ref="D83">INDEX(SubList_ResAreas!$D$5:$D$332,MATCH(1,(B83=SubList_ResAreas!$B$5:$B$332)*(C83=SubList_ResAreas!$C$5:$C$332),0))</f>
        <v>San_Diego</v>
      </c>
      <c r="E83" s="20">
        <v>0</v>
      </c>
      <c r="F83">
        <v>0</v>
      </c>
      <c r="G83">
        <v>0</v>
      </c>
      <c r="H83">
        <v>0</v>
      </c>
      <c r="I83">
        <v>0</v>
      </c>
      <c r="J83">
        <v>0</v>
      </c>
      <c r="K83">
        <v>0</v>
      </c>
      <c r="L83">
        <v>0</v>
      </c>
      <c r="M83">
        <v>0</v>
      </c>
      <c r="N83">
        <v>0</v>
      </c>
      <c r="O83">
        <v>0</v>
      </c>
      <c r="P83">
        <v>0</v>
      </c>
      <c r="Q83">
        <v>0</v>
      </c>
      <c r="R83" s="75">
        <v>0</v>
      </c>
      <c r="S83" s="10">
        <v>0</v>
      </c>
      <c r="T83" s="10">
        <v>0</v>
      </c>
      <c r="U83" s="10">
        <v>0</v>
      </c>
      <c r="V83" s="10">
        <v>0</v>
      </c>
      <c r="W83" s="10">
        <v>0</v>
      </c>
      <c r="X83" s="10">
        <v>0</v>
      </c>
      <c r="Y83" s="10">
        <v>0</v>
      </c>
      <c r="Z83" s="10">
        <v>0</v>
      </c>
      <c r="AA83" s="10">
        <v>0</v>
      </c>
      <c r="AB83" s="10">
        <v>0</v>
      </c>
      <c r="AC83" s="10">
        <v>0</v>
      </c>
      <c r="AD83" s="10">
        <v>0</v>
      </c>
      <c r="AE83" s="87">
        <v>0</v>
      </c>
      <c r="AF83" s="17">
        <v>0</v>
      </c>
      <c r="AG83" s="17">
        <v>0</v>
      </c>
      <c r="AH83" s="17">
        <v>0</v>
      </c>
      <c r="AI83" s="17">
        <v>0</v>
      </c>
      <c r="AJ83" s="17">
        <v>0</v>
      </c>
      <c r="AK83" s="17">
        <v>0</v>
      </c>
      <c r="AL83" s="17">
        <v>0</v>
      </c>
      <c r="AM83" s="17">
        <v>0</v>
      </c>
      <c r="AN83" s="17">
        <v>0</v>
      </c>
      <c r="AO83" s="17">
        <v>0</v>
      </c>
      <c r="AP83" s="17">
        <v>0</v>
      </c>
      <c r="AQ83" s="17">
        <v>0</v>
      </c>
      <c r="AR83" s="20">
        <v>0</v>
      </c>
      <c r="AS83" s="20">
        <v>0</v>
      </c>
      <c r="AT83" s="20">
        <v>0</v>
      </c>
      <c r="AU83" s="20">
        <v>0</v>
      </c>
      <c r="AV83" s="20">
        <v>0</v>
      </c>
      <c r="AW83" s="20">
        <v>0</v>
      </c>
      <c r="AX83" s="20">
        <v>0</v>
      </c>
      <c r="AY83" s="20">
        <v>0</v>
      </c>
      <c r="AZ83" s="20">
        <v>0</v>
      </c>
      <c r="BA83" s="20">
        <v>0</v>
      </c>
      <c r="BB83" s="20">
        <v>0</v>
      </c>
      <c r="BC83" s="20">
        <v>0</v>
      </c>
      <c r="BD83" s="20">
        <v>0</v>
      </c>
      <c r="BE83" s="20">
        <v>0</v>
      </c>
      <c r="BF83" s="20">
        <v>0</v>
      </c>
      <c r="BG83" s="20">
        <v>0</v>
      </c>
      <c r="BH83" s="20">
        <v>0</v>
      </c>
      <c r="BI83" s="20">
        <v>0</v>
      </c>
      <c r="BJ83" s="20">
        <v>0</v>
      </c>
      <c r="BK83" s="20">
        <v>0</v>
      </c>
      <c r="BL83" s="20">
        <v>0</v>
      </c>
      <c r="BM83" s="20">
        <v>0</v>
      </c>
      <c r="BN83" s="20">
        <v>0</v>
      </c>
      <c r="BO83" s="20">
        <v>0</v>
      </c>
      <c r="BP83" s="20">
        <v>0</v>
      </c>
      <c r="BQ83" s="20">
        <v>0</v>
      </c>
    </row>
    <row r="84" spans="1:69" x14ac:dyDescent="0.35">
      <c r="A84" s="61" t="s">
        <v>326</v>
      </c>
      <c r="B84" s="61" t="s">
        <v>40</v>
      </c>
      <c r="C84" s="61">
        <v>115</v>
      </c>
      <c r="D84" s="61" t="str" cm="1">
        <f t="array" ref="D84">INDEX(SubList_ResAreas!$D$5:$D$332,MATCH(1,(B84=SubList_ResAreas!$B$5:$B$332)*(C84=SubList_ResAreas!$C$5:$C$332),0))</f>
        <v>San_Diego</v>
      </c>
      <c r="E84" s="20">
        <v>0</v>
      </c>
      <c r="F84">
        <v>0</v>
      </c>
      <c r="G84">
        <v>0</v>
      </c>
      <c r="H84">
        <v>0</v>
      </c>
      <c r="I84">
        <v>0</v>
      </c>
      <c r="J84">
        <v>0</v>
      </c>
      <c r="K84">
        <v>0</v>
      </c>
      <c r="L84">
        <v>0</v>
      </c>
      <c r="M84">
        <v>0</v>
      </c>
      <c r="N84">
        <v>0</v>
      </c>
      <c r="O84">
        <v>0</v>
      </c>
      <c r="P84">
        <v>0</v>
      </c>
      <c r="Q84">
        <v>0</v>
      </c>
      <c r="R84" s="75">
        <v>0</v>
      </c>
      <c r="S84" s="10">
        <v>0</v>
      </c>
      <c r="T84" s="10">
        <v>0</v>
      </c>
      <c r="U84" s="10">
        <v>0</v>
      </c>
      <c r="V84" s="10">
        <v>0</v>
      </c>
      <c r="W84" s="10">
        <v>0</v>
      </c>
      <c r="X84" s="10">
        <v>0</v>
      </c>
      <c r="Y84" s="10">
        <v>0</v>
      </c>
      <c r="Z84" s="10">
        <v>0</v>
      </c>
      <c r="AA84" s="10">
        <v>0</v>
      </c>
      <c r="AB84" s="10">
        <v>0</v>
      </c>
      <c r="AC84" s="10">
        <v>0</v>
      </c>
      <c r="AD84" s="10">
        <v>0</v>
      </c>
      <c r="AE84" s="87">
        <v>0</v>
      </c>
      <c r="AF84" s="17">
        <v>0</v>
      </c>
      <c r="AG84" s="17">
        <v>0</v>
      </c>
      <c r="AH84" s="17">
        <v>0</v>
      </c>
      <c r="AI84" s="17">
        <v>0</v>
      </c>
      <c r="AJ84" s="17">
        <v>0</v>
      </c>
      <c r="AK84" s="17">
        <v>0</v>
      </c>
      <c r="AL84" s="17">
        <v>0</v>
      </c>
      <c r="AM84" s="17">
        <v>0</v>
      </c>
      <c r="AN84" s="17">
        <v>0</v>
      </c>
      <c r="AO84" s="17">
        <v>0</v>
      </c>
      <c r="AP84" s="17">
        <v>0</v>
      </c>
      <c r="AQ84" s="17">
        <v>0</v>
      </c>
      <c r="AR84" s="20">
        <v>0</v>
      </c>
      <c r="AS84" s="20">
        <v>0</v>
      </c>
      <c r="AT84" s="20">
        <v>0</v>
      </c>
      <c r="AU84" s="20">
        <v>0</v>
      </c>
      <c r="AV84" s="20">
        <v>0</v>
      </c>
      <c r="AW84" s="20">
        <v>0</v>
      </c>
      <c r="AX84" s="20">
        <v>0</v>
      </c>
      <c r="AY84" s="20">
        <v>0</v>
      </c>
      <c r="AZ84" s="20">
        <v>0</v>
      </c>
      <c r="BA84" s="20">
        <v>0</v>
      </c>
      <c r="BB84" s="20">
        <v>0</v>
      </c>
      <c r="BC84" s="20">
        <v>0</v>
      </c>
      <c r="BD84" s="20">
        <v>0</v>
      </c>
      <c r="BE84" s="20">
        <v>0</v>
      </c>
      <c r="BF84" s="20">
        <v>0</v>
      </c>
      <c r="BG84" s="20">
        <v>0</v>
      </c>
      <c r="BH84" s="20">
        <v>0</v>
      </c>
      <c r="BI84" s="20">
        <v>0</v>
      </c>
      <c r="BJ84" s="20">
        <v>0</v>
      </c>
      <c r="BK84" s="20">
        <v>0</v>
      </c>
      <c r="BL84" s="20">
        <v>0</v>
      </c>
      <c r="BM84" s="20">
        <v>0</v>
      </c>
      <c r="BN84" s="20">
        <v>0</v>
      </c>
      <c r="BO84" s="20">
        <v>0</v>
      </c>
      <c r="BP84" s="20">
        <v>0</v>
      </c>
      <c r="BQ84" s="20">
        <v>0</v>
      </c>
    </row>
    <row r="85" spans="1:69" x14ac:dyDescent="0.35">
      <c r="A85" s="61" t="s">
        <v>326</v>
      </c>
      <c r="B85" s="61" t="s">
        <v>39</v>
      </c>
      <c r="C85" s="61">
        <v>230</v>
      </c>
      <c r="D85" s="61" t="str" cm="1">
        <f t="array" ref="D85">INDEX(SubList_ResAreas!$D$5:$D$332,MATCH(1,(B85=SubList_ResAreas!$B$5:$B$332)*(C85=SubList_ResAreas!$C$5:$C$332),0))</f>
        <v>San_Diego</v>
      </c>
      <c r="E85" s="20">
        <v>0</v>
      </c>
      <c r="F85">
        <v>0</v>
      </c>
      <c r="G85">
        <v>0</v>
      </c>
      <c r="H85">
        <v>0</v>
      </c>
      <c r="I85">
        <v>0</v>
      </c>
      <c r="J85">
        <v>0</v>
      </c>
      <c r="K85">
        <v>0</v>
      </c>
      <c r="L85">
        <v>0</v>
      </c>
      <c r="M85">
        <v>0</v>
      </c>
      <c r="N85">
        <v>0</v>
      </c>
      <c r="O85">
        <v>0</v>
      </c>
      <c r="P85">
        <v>114</v>
      </c>
      <c r="Q85">
        <v>0</v>
      </c>
      <c r="R85" s="75">
        <v>0</v>
      </c>
      <c r="S85" s="10">
        <v>0</v>
      </c>
      <c r="T85" s="10">
        <v>0</v>
      </c>
      <c r="U85" s="10">
        <v>0</v>
      </c>
      <c r="V85" s="10">
        <v>0</v>
      </c>
      <c r="W85" s="10">
        <v>0</v>
      </c>
      <c r="X85" s="10">
        <v>0</v>
      </c>
      <c r="Y85" s="10">
        <v>0</v>
      </c>
      <c r="Z85" s="10">
        <v>0</v>
      </c>
      <c r="AA85" s="10">
        <v>0</v>
      </c>
      <c r="AB85" s="10">
        <v>0</v>
      </c>
      <c r="AC85" s="10">
        <v>65</v>
      </c>
      <c r="AD85" s="10">
        <v>0</v>
      </c>
      <c r="AE85" s="87">
        <v>0</v>
      </c>
      <c r="AF85" s="17">
        <v>0</v>
      </c>
      <c r="AG85" s="17">
        <v>0</v>
      </c>
      <c r="AH85" s="17">
        <v>0</v>
      </c>
      <c r="AI85" s="17">
        <v>0</v>
      </c>
      <c r="AJ85" s="17">
        <v>0</v>
      </c>
      <c r="AK85" s="17">
        <v>0</v>
      </c>
      <c r="AL85" s="17">
        <v>0</v>
      </c>
      <c r="AM85" s="17">
        <v>0</v>
      </c>
      <c r="AN85" s="17">
        <v>0</v>
      </c>
      <c r="AO85" s="17">
        <v>0</v>
      </c>
      <c r="AP85" s="17">
        <v>50</v>
      </c>
      <c r="AQ85" s="17">
        <v>0</v>
      </c>
      <c r="AR85" s="20">
        <v>0</v>
      </c>
      <c r="AS85" s="20">
        <v>0</v>
      </c>
      <c r="AT85" s="20">
        <v>0</v>
      </c>
      <c r="AU85" s="20">
        <v>0</v>
      </c>
      <c r="AV85" s="20">
        <v>0</v>
      </c>
      <c r="AW85" s="20">
        <v>0</v>
      </c>
      <c r="AX85" s="20">
        <v>0</v>
      </c>
      <c r="AY85" s="20">
        <v>0</v>
      </c>
      <c r="AZ85" s="20">
        <v>0</v>
      </c>
      <c r="BA85" s="20">
        <v>0</v>
      </c>
      <c r="BB85" s="20">
        <v>0</v>
      </c>
      <c r="BC85" s="20">
        <v>115</v>
      </c>
      <c r="BD85" s="20">
        <v>0</v>
      </c>
      <c r="BE85" s="20">
        <v>0</v>
      </c>
      <c r="BF85" s="20">
        <v>0</v>
      </c>
      <c r="BG85" s="20">
        <v>0</v>
      </c>
      <c r="BH85" s="20">
        <v>0</v>
      </c>
      <c r="BI85" s="20">
        <v>0</v>
      </c>
      <c r="BJ85" s="20">
        <v>0</v>
      </c>
      <c r="BK85" s="20">
        <v>0</v>
      </c>
      <c r="BL85" s="20">
        <v>0</v>
      </c>
      <c r="BM85" s="20">
        <v>0</v>
      </c>
      <c r="BN85" s="20">
        <v>0</v>
      </c>
      <c r="BO85" s="20">
        <v>0</v>
      </c>
      <c r="BP85" s="20">
        <v>229</v>
      </c>
      <c r="BQ85" s="20">
        <v>0</v>
      </c>
    </row>
    <row r="86" spans="1:69" x14ac:dyDescent="0.35">
      <c r="A86" s="61" t="s">
        <v>318</v>
      </c>
      <c r="B86" s="61" t="s">
        <v>91</v>
      </c>
      <c r="C86" s="61">
        <v>230</v>
      </c>
      <c r="D86" s="61" t="str" cm="1">
        <f t="array" ref="D86">INDEX(SubList_ResAreas!$D$5:$D$332,MATCH(1,(B86=SubList_ResAreas!$B$5:$B$332)*(C86=SubList_ResAreas!$C$5:$C$332),0))</f>
        <v>Greater_LA</v>
      </c>
      <c r="E86" s="20">
        <v>0</v>
      </c>
      <c r="F86">
        <v>0</v>
      </c>
      <c r="G86">
        <v>0</v>
      </c>
      <c r="H86">
        <v>0</v>
      </c>
      <c r="I86">
        <v>0</v>
      </c>
      <c r="J86">
        <v>0</v>
      </c>
      <c r="K86">
        <v>0</v>
      </c>
      <c r="L86">
        <v>0</v>
      </c>
      <c r="M86">
        <v>0</v>
      </c>
      <c r="N86">
        <v>0</v>
      </c>
      <c r="O86">
        <v>0</v>
      </c>
      <c r="P86">
        <v>0</v>
      </c>
      <c r="Q86">
        <v>0</v>
      </c>
      <c r="R86" s="75">
        <v>0</v>
      </c>
      <c r="S86" s="10">
        <v>0</v>
      </c>
      <c r="T86" s="10">
        <v>0</v>
      </c>
      <c r="U86" s="10">
        <v>0</v>
      </c>
      <c r="V86" s="10">
        <v>0</v>
      </c>
      <c r="W86" s="10">
        <v>0</v>
      </c>
      <c r="X86" s="10">
        <v>0</v>
      </c>
      <c r="Y86" s="10">
        <v>0</v>
      </c>
      <c r="Z86" s="10">
        <v>0</v>
      </c>
      <c r="AA86" s="10">
        <v>0</v>
      </c>
      <c r="AB86" s="10">
        <v>0</v>
      </c>
      <c r="AC86" s="10">
        <v>200</v>
      </c>
      <c r="AD86" s="10">
        <v>0</v>
      </c>
      <c r="AE86" s="87">
        <v>0</v>
      </c>
      <c r="AF86" s="17">
        <v>0</v>
      </c>
      <c r="AG86" s="17">
        <v>0</v>
      </c>
      <c r="AH86" s="17">
        <v>0</v>
      </c>
      <c r="AI86" s="17">
        <v>0</v>
      </c>
      <c r="AJ86" s="17">
        <v>0</v>
      </c>
      <c r="AK86" s="17">
        <v>0</v>
      </c>
      <c r="AL86" s="17">
        <v>0</v>
      </c>
      <c r="AM86" s="17">
        <v>0</v>
      </c>
      <c r="AN86" s="17">
        <v>0</v>
      </c>
      <c r="AO86" s="17">
        <v>0</v>
      </c>
      <c r="AP86" s="17">
        <v>0</v>
      </c>
      <c r="AQ86" s="17">
        <v>0</v>
      </c>
      <c r="AR86" s="20">
        <v>0</v>
      </c>
      <c r="AS86" s="20">
        <v>0</v>
      </c>
      <c r="AT86" s="20">
        <v>0</v>
      </c>
      <c r="AU86" s="20">
        <v>0</v>
      </c>
      <c r="AV86" s="20">
        <v>0</v>
      </c>
      <c r="AW86" s="20">
        <v>0</v>
      </c>
      <c r="AX86" s="20">
        <v>0</v>
      </c>
      <c r="AY86" s="20">
        <v>0</v>
      </c>
      <c r="AZ86" s="20">
        <v>0</v>
      </c>
      <c r="BA86" s="20">
        <v>0</v>
      </c>
      <c r="BB86" s="20">
        <v>0</v>
      </c>
      <c r="BC86" s="20">
        <v>200</v>
      </c>
      <c r="BD86" s="20">
        <v>0</v>
      </c>
      <c r="BE86" s="20">
        <v>0</v>
      </c>
      <c r="BF86" s="20">
        <v>0</v>
      </c>
      <c r="BG86" s="20">
        <v>0</v>
      </c>
      <c r="BH86" s="20">
        <v>0</v>
      </c>
      <c r="BI86" s="20">
        <v>0</v>
      </c>
      <c r="BJ86" s="20">
        <v>0</v>
      </c>
      <c r="BK86" s="20">
        <v>0</v>
      </c>
      <c r="BL86" s="20">
        <v>0</v>
      </c>
      <c r="BM86" s="20">
        <v>0</v>
      </c>
      <c r="BN86" s="20">
        <v>0</v>
      </c>
      <c r="BO86" s="20">
        <v>0</v>
      </c>
      <c r="BP86" s="20">
        <v>200</v>
      </c>
      <c r="BQ86" s="20">
        <v>0</v>
      </c>
    </row>
    <row r="87" spans="1:69" x14ac:dyDescent="0.35">
      <c r="A87" s="61" t="s">
        <v>333</v>
      </c>
      <c r="B87" s="61" t="s">
        <v>252</v>
      </c>
      <c r="C87" s="61">
        <v>230</v>
      </c>
      <c r="D87" s="61" t="str" cm="1">
        <f t="array" ref="D87">INDEX(SubList_ResAreas!$D$5:$D$332,MATCH(1,(B87=SubList_ResAreas!$B$5:$B$332)*(C87=SubList_ResAreas!$C$5:$C$332),0))</f>
        <v>Northern_CA</v>
      </c>
      <c r="E87" s="20">
        <v>0</v>
      </c>
      <c r="F87">
        <v>0</v>
      </c>
      <c r="G87">
        <v>0</v>
      </c>
      <c r="H87">
        <v>0</v>
      </c>
      <c r="I87">
        <v>0</v>
      </c>
      <c r="J87">
        <v>0</v>
      </c>
      <c r="K87">
        <v>0</v>
      </c>
      <c r="L87">
        <v>0</v>
      </c>
      <c r="M87">
        <v>0</v>
      </c>
      <c r="N87">
        <v>0</v>
      </c>
      <c r="O87">
        <v>0</v>
      </c>
      <c r="P87">
        <v>0</v>
      </c>
      <c r="Q87">
        <v>0</v>
      </c>
      <c r="R87" s="75">
        <v>0</v>
      </c>
      <c r="S87" s="10">
        <v>0</v>
      </c>
      <c r="T87" s="10">
        <v>0</v>
      </c>
      <c r="U87" s="10">
        <v>0</v>
      </c>
      <c r="V87" s="10">
        <v>0</v>
      </c>
      <c r="W87" s="10">
        <v>0</v>
      </c>
      <c r="X87" s="10">
        <v>0</v>
      </c>
      <c r="Y87" s="10">
        <v>0</v>
      </c>
      <c r="Z87" s="10">
        <v>0</v>
      </c>
      <c r="AA87" s="10">
        <v>0</v>
      </c>
      <c r="AB87" s="10">
        <v>0</v>
      </c>
      <c r="AC87" s="10">
        <v>0</v>
      </c>
      <c r="AD87" s="10">
        <v>0</v>
      </c>
      <c r="AE87" s="87">
        <v>56</v>
      </c>
      <c r="AF87" s="17">
        <v>1</v>
      </c>
      <c r="AG87" s="17">
        <v>0</v>
      </c>
      <c r="AH87" s="17">
        <v>0</v>
      </c>
      <c r="AI87" s="17">
        <v>0</v>
      </c>
      <c r="AJ87" s="17">
        <v>0</v>
      </c>
      <c r="AK87" s="17">
        <v>0</v>
      </c>
      <c r="AL87" s="17">
        <v>0</v>
      </c>
      <c r="AM87" s="17">
        <v>0</v>
      </c>
      <c r="AN87" s="17">
        <v>0</v>
      </c>
      <c r="AO87" s="17">
        <v>0</v>
      </c>
      <c r="AP87" s="17">
        <v>25</v>
      </c>
      <c r="AQ87" s="17">
        <v>0</v>
      </c>
      <c r="AR87" s="20">
        <v>56</v>
      </c>
      <c r="AS87" s="20">
        <v>1</v>
      </c>
      <c r="AT87" s="20">
        <v>0</v>
      </c>
      <c r="AU87" s="20">
        <v>0</v>
      </c>
      <c r="AV87" s="20">
        <v>0</v>
      </c>
      <c r="AW87" s="20">
        <v>0</v>
      </c>
      <c r="AX87" s="20">
        <v>0</v>
      </c>
      <c r="AY87" s="20">
        <v>0</v>
      </c>
      <c r="AZ87" s="20">
        <v>0</v>
      </c>
      <c r="BA87" s="20">
        <v>0</v>
      </c>
      <c r="BB87" s="20">
        <v>0</v>
      </c>
      <c r="BC87" s="20">
        <v>25</v>
      </c>
      <c r="BD87" s="20">
        <v>0</v>
      </c>
      <c r="BE87" s="20">
        <v>56</v>
      </c>
      <c r="BF87" s="20">
        <v>1</v>
      </c>
      <c r="BG87" s="20">
        <v>0</v>
      </c>
      <c r="BH87" s="20">
        <v>0</v>
      </c>
      <c r="BI87" s="20">
        <v>0</v>
      </c>
      <c r="BJ87" s="20">
        <v>0</v>
      </c>
      <c r="BK87" s="20">
        <v>0</v>
      </c>
      <c r="BL87" s="20">
        <v>0</v>
      </c>
      <c r="BM87" s="20">
        <v>0</v>
      </c>
      <c r="BN87" s="20">
        <v>0</v>
      </c>
      <c r="BO87" s="20">
        <v>0</v>
      </c>
      <c r="BP87" s="20">
        <v>25</v>
      </c>
      <c r="BQ87" s="20">
        <v>0</v>
      </c>
    </row>
    <row r="88" spans="1:69" x14ac:dyDescent="0.35">
      <c r="A88" s="61" t="s">
        <v>329</v>
      </c>
      <c r="B88" s="61" t="s">
        <v>365</v>
      </c>
      <c r="C88" s="61">
        <v>115</v>
      </c>
      <c r="D88" s="61" t="str" cm="1">
        <f t="array" ref="D88">INDEX(SubList_ResAreas!$D$5:$D$332,MATCH(1,(B88=SubList_ResAreas!$B$5:$B$332)*(C88=SubList_ResAreas!$C$5:$C$332),0))</f>
        <v>SouthernNV_Desert</v>
      </c>
      <c r="E88" s="20">
        <v>0</v>
      </c>
      <c r="F88">
        <v>0</v>
      </c>
      <c r="G88">
        <v>0</v>
      </c>
      <c r="H88">
        <v>0</v>
      </c>
      <c r="I88">
        <v>0</v>
      </c>
      <c r="J88">
        <v>0</v>
      </c>
      <c r="K88">
        <v>0</v>
      </c>
      <c r="L88">
        <v>0</v>
      </c>
      <c r="M88">
        <v>0</v>
      </c>
      <c r="N88">
        <v>0</v>
      </c>
      <c r="O88">
        <v>0</v>
      </c>
      <c r="P88">
        <v>0</v>
      </c>
      <c r="Q88">
        <v>0</v>
      </c>
      <c r="R88" s="75">
        <v>0</v>
      </c>
      <c r="S88" s="10">
        <v>0</v>
      </c>
      <c r="T88" s="10">
        <v>0</v>
      </c>
      <c r="U88" s="10">
        <v>0</v>
      </c>
      <c r="V88" s="10">
        <v>0</v>
      </c>
      <c r="W88" s="10">
        <v>0</v>
      </c>
      <c r="X88" s="10">
        <v>0</v>
      </c>
      <c r="Y88" s="10">
        <v>0</v>
      </c>
      <c r="Z88" s="10">
        <v>0</v>
      </c>
      <c r="AA88" s="10">
        <v>0</v>
      </c>
      <c r="AB88" s="10">
        <v>0</v>
      </c>
      <c r="AC88" s="10">
        <v>0</v>
      </c>
      <c r="AD88" s="10">
        <v>0</v>
      </c>
      <c r="AE88" s="87">
        <v>0</v>
      </c>
      <c r="AF88" s="17">
        <v>0</v>
      </c>
      <c r="AG88" s="17">
        <v>0</v>
      </c>
      <c r="AH88" s="17">
        <v>0</v>
      </c>
      <c r="AI88" s="17">
        <v>0</v>
      </c>
      <c r="AJ88" s="17">
        <v>0</v>
      </c>
      <c r="AK88" s="17">
        <v>0</v>
      </c>
      <c r="AL88" s="17">
        <v>0</v>
      </c>
      <c r="AM88" s="17">
        <v>0</v>
      </c>
      <c r="AN88" s="17">
        <v>0</v>
      </c>
      <c r="AO88" s="17">
        <v>0</v>
      </c>
      <c r="AP88" s="17">
        <v>0</v>
      </c>
      <c r="AQ88" s="17">
        <v>0</v>
      </c>
      <c r="AR88" s="20">
        <v>0</v>
      </c>
      <c r="AS88" s="20">
        <v>0</v>
      </c>
      <c r="AT88" s="20">
        <v>0</v>
      </c>
      <c r="AU88" s="20">
        <v>0</v>
      </c>
      <c r="AV88" s="20">
        <v>0</v>
      </c>
      <c r="AW88" s="20">
        <v>0</v>
      </c>
      <c r="AX88" s="20">
        <v>0</v>
      </c>
      <c r="AY88" s="20">
        <v>0</v>
      </c>
      <c r="AZ88" s="20">
        <v>0</v>
      </c>
      <c r="BA88" s="20">
        <v>0</v>
      </c>
      <c r="BB88" s="20">
        <v>0</v>
      </c>
      <c r="BC88" s="20">
        <v>0</v>
      </c>
      <c r="BD88" s="20">
        <v>0</v>
      </c>
      <c r="BE88" s="20">
        <v>0</v>
      </c>
      <c r="BF88" s="20">
        <v>0</v>
      </c>
      <c r="BG88" s="20">
        <v>0</v>
      </c>
      <c r="BH88" s="20">
        <v>0</v>
      </c>
      <c r="BI88" s="20">
        <v>0</v>
      </c>
      <c r="BJ88" s="20">
        <v>0</v>
      </c>
      <c r="BK88" s="20">
        <v>0</v>
      </c>
      <c r="BL88" s="20">
        <v>0</v>
      </c>
      <c r="BM88" s="20">
        <v>0</v>
      </c>
      <c r="BN88" s="20">
        <v>0</v>
      </c>
      <c r="BO88" s="20">
        <v>0</v>
      </c>
      <c r="BP88" s="20">
        <v>0</v>
      </c>
      <c r="BQ88" s="20">
        <v>0</v>
      </c>
    </row>
    <row r="89" spans="1:69" x14ac:dyDescent="0.35">
      <c r="A89" s="61" t="s">
        <v>359</v>
      </c>
      <c r="B89" s="61" t="s">
        <v>175</v>
      </c>
      <c r="C89" s="61">
        <v>500</v>
      </c>
      <c r="D89" s="61" t="str" cm="1">
        <f t="array" ref="D89">INDEX(SubList_ResAreas!$D$5:$D$332,MATCH(1,(B89=SubList_ResAreas!$B$5:$B$332)*(C89=SubList_ResAreas!$C$5:$C$332),0))</f>
        <v>SPGE_Westlands_Fresno</v>
      </c>
      <c r="E89" s="20">
        <v>0</v>
      </c>
      <c r="F89">
        <v>0</v>
      </c>
      <c r="G89">
        <v>0</v>
      </c>
      <c r="H89">
        <v>0</v>
      </c>
      <c r="I89">
        <v>0</v>
      </c>
      <c r="J89">
        <v>0</v>
      </c>
      <c r="K89">
        <v>0</v>
      </c>
      <c r="L89">
        <v>0</v>
      </c>
      <c r="M89">
        <v>0</v>
      </c>
      <c r="N89">
        <v>0</v>
      </c>
      <c r="O89">
        <v>0</v>
      </c>
      <c r="P89">
        <v>0</v>
      </c>
      <c r="Q89">
        <v>0</v>
      </c>
      <c r="R89" s="75">
        <v>0</v>
      </c>
      <c r="S89" s="10">
        <v>0</v>
      </c>
      <c r="T89" s="10">
        <v>0</v>
      </c>
      <c r="U89" s="10">
        <v>0</v>
      </c>
      <c r="V89" s="10">
        <v>0</v>
      </c>
      <c r="W89" s="10">
        <v>0</v>
      </c>
      <c r="X89" s="10">
        <v>0</v>
      </c>
      <c r="Y89" s="10">
        <v>0</v>
      </c>
      <c r="Z89" s="10">
        <v>0</v>
      </c>
      <c r="AA89" s="10">
        <v>0</v>
      </c>
      <c r="AB89" s="10">
        <v>0</v>
      </c>
      <c r="AC89" s="10">
        <v>0</v>
      </c>
      <c r="AD89" s="10">
        <v>0</v>
      </c>
      <c r="AE89" s="87">
        <v>0</v>
      </c>
      <c r="AF89" s="17">
        <v>0</v>
      </c>
      <c r="AG89" s="17">
        <v>0</v>
      </c>
      <c r="AH89" s="17">
        <v>0</v>
      </c>
      <c r="AI89" s="17">
        <v>0</v>
      </c>
      <c r="AJ89" s="17">
        <v>0</v>
      </c>
      <c r="AK89" s="17">
        <v>0</v>
      </c>
      <c r="AL89" s="17">
        <v>0</v>
      </c>
      <c r="AM89" s="17">
        <v>0</v>
      </c>
      <c r="AN89" s="17">
        <v>0</v>
      </c>
      <c r="AO89" s="17">
        <v>0</v>
      </c>
      <c r="AP89" s="17">
        <v>300</v>
      </c>
      <c r="AQ89" s="17">
        <v>0</v>
      </c>
      <c r="AR89" s="20">
        <v>0</v>
      </c>
      <c r="AS89" s="20">
        <v>0</v>
      </c>
      <c r="AT89" s="20">
        <v>0</v>
      </c>
      <c r="AU89" s="20">
        <v>0</v>
      </c>
      <c r="AV89" s="20">
        <v>0</v>
      </c>
      <c r="AW89" s="20">
        <v>0</v>
      </c>
      <c r="AX89" s="20">
        <v>0</v>
      </c>
      <c r="AY89" s="20">
        <v>0</v>
      </c>
      <c r="AZ89" s="20">
        <v>0</v>
      </c>
      <c r="BA89" s="20">
        <v>0</v>
      </c>
      <c r="BB89" s="20">
        <v>0</v>
      </c>
      <c r="BC89" s="20">
        <v>300</v>
      </c>
      <c r="BD89" s="20">
        <v>0</v>
      </c>
      <c r="BE89" s="20">
        <v>0</v>
      </c>
      <c r="BF89" s="20">
        <v>0</v>
      </c>
      <c r="BG89" s="20">
        <v>0</v>
      </c>
      <c r="BH89" s="20">
        <v>0</v>
      </c>
      <c r="BI89" s="20">
        <v>0</v>
      </c>
      <c r="BJ89" s="20">
        <v>0</v>
      </c>
      <c r="BK89" s="20">
        <v>0</v>
      </c>
      <c r="BL89" s="20">
        <v>0</v>
      </c>
      <c r="BM89" s="20">
        <v>0</v>
      </c>
      <c r="BN89" s="20">
        <v>0</v>
      </c>
      <c r="BO89" s="20">
        <v>0</v>
      </c>
      <c r="BP89" s="20">
        <v>300</v>
      </c>
      <c r="BQ89" s="20">
        <v>0</v>
      </c>
    </row>
    <row r="90" spans="1:69" x14ac:dyDescent="0.35">
      <c r="A90" s="61" t="s">
        <v>315</v>
      </c>
      <c r="B90" s="61" t="s">
        <v>175</v>
      </c>
      <c r="C90" s="61">
        <v>230</v>
      </c>
      <c r="D90" s="61" t="str" cm="1">
        <f t="array" ref="D90">INDEX(SubList_ResAreas!$D$5:$D$332,MATCH(1,(B90=SubList_ResAreas!$B$5:$B$332)*(C90=SubList_ResAreas!$C$5:$C$332),0))</f>
        <v>SPGE_Westlands_Fresno</v>
      </c>
      <c r="E90" s="20">
        <v>0</v>
      </c>
      <c r="F90">
        <v>0</v>
      </c>
      <c r="G90">
        <v>0</v>
      </c>
      <c r="H90">
        <v>0</v>
      </c>
      <c r="I90">
        <v>0</v>
      </c>
      <c r="J90">
        <v>0</v>
      </c>
      <c r="K90">
        <v>0</v>
      </c>
      <c r="L90">
        <v>0</v>
      </c>
      <c r="M90">
        <v>0</v>
      </c>
      <c r="N90">
        <v>250</v>
      </c>
      <c r="O90">
        <v>0</v>
      </c>
      <c r="P90">
        <v>60</v>
      </c>
      <c r="Q90">
        <v>0</v>
      </c>
      <c r="R90" s="75">
        <v>0</v>
      </c>
      <c r="S90" s="10">
        <v>0</v>
      </c>
      <c r="T90" s="10">
        <v>0</v>
      </c>
      <c r="U90" s="10">
        <v>0</v>
      </c>
      <c r="V90" s="10">
        <v>0</v>
      </c>
      <c r="W90" s="10">
        <v>0</v>
      </c>
      <c r="X90" s="10">
        <v>0</v>
      </c>
      <c r="Y90" s="10">
        <v>0</v>
      </c>
      <c r="Z90" s="10">
        <v>0</v>
      </c>
      <c r="AA90" s="10">
        <v>157.13</v>
      </c>
      <c r="AB90" s="10">
        <v>117.87</v>
      </c>
      <c r="AC90" s="10">
        <v>168.25</v>
      </c>
      <c r="AD90" s="10">
        <v>0</v>
      </c>
      <c r="AE90" s="87">
        <v>0</v>
      </c>
      <c r="AF90" s="17">
        <v>0</v>
      </c>
      <c r="AG90" s="17">
        <v>0</v>
      </c>
      <c r="AH90" s="17">
        <v>0</v>
      </c>
      <c r="AI90" s="17">
        <v>0</v>
      </c>
      <c r="AJ90" s="17">
        <v>0</v>
      </c>
      <c r="AK90" s="17">
        <v>0</v>
      </c>
      <c r="AL90" s="17">
        <v>0</v>
      </c>
      <c r="AM90" s="17">
        <v>0</v>
      </c>
      <c r="AN90" s="17">
        <v>892.87</v>
      </c>
      <c r="AO90" s="17">
        <v>532.13</v>
      </c>
      <c r="AP90" s="17">
        <v>261.75</v>
      </c>
      <c r="AQ90" s="17">
        <v>0</v>
      </c>
      <c r="AR90" s="20">
        <v>0</v>
      </c>
      <c r="AS90" s="20">
        <v>0</v>
      </c>
      <c r="AT90" s="20">
        <v>0</v>
      </c>
      <c r="AU90" s="20">
        <v>0</v>
      </c>
      <c r="AV90" s="20">
        <v>0</v>
      </c>
      <c r="AW90" s="20">
        <v>0</v>
      </c>
      <c r="AX90" s="20">
        <v>0</v>
      </c>
      <c r="AY90" s="20">
        <v>0</v>
      </c>
      <c r="AZ90" s="20">
        <v>0</v>
      </c>
      <c r="BA90" s="20">
        <v>1050</v>
      </c>
      <c r="BB90" s="20">
        <v>650</v>
      </c>
      <c r="BC90" s="20">
        <v>430</v>
      </c>
      <c r="BD90" s="20">
        <v>0</v>
      </c>
      <c r="BE90" s="20">
        <v>0</v>
      </c>
      <c r="BF90" s="20">
        <v>0</v>
      </c>
      <c r="BG90" s="20">
        <v>0</v>
      </c>
      <c r="BH90" s="20">
        <v>0</v>
      </c>
      <c r="BI90" s="20">
        <v>0</v>
      </c>
      <c r="BJ90" s="20">
        <v>0</v>
      </c>
      <c r="BK90" s="20">
        <v>0</v>
      </c>
      <c r="BL90" s="20">
        <v>0</v>
      </c>
      <c r="BM90" s="20">
        <v>0</v>
      </c>
      <c r="BN90" s="20">
        <v>1300</v>
      </c>
      <c r="BO90" s="20">
        <v>650</v>
      </c>
      <c r="BP90" s="20">
        <v>490</v>
      </c>
      <c r="BQ90" s="20">
        <v>0</v>
      </c>
    </row>
    <row r="91" spans="1:69" x14ac:dyDescent="0.35">
      <c r="A91" s="61" t="s">
        <v>333</v>
      </c>
      <c r="B91" s="61" t="s">
        <v>258</v>
      </c>
      <c r="C91" s="61">
        <v>230</v>
      </c>
      <c r="D91" s="61" t="str" cm="1">
        <f t="array" ref="D91">INDEX(SubList_ResAreas!$D$5:$D$332,MATCH(1,(B91=SubList_ResAreas!$B$5:$B$332)*(C91=SubList_ResAreas!$C$5:$C$332),0))</f>
        <v>Northern_CA</v>
      </c>
      <c r="E91" s="20">
        <v>0</v>
      </c>
      <c r="F91">
        <v>0</v>
      </c>
      <c r="G91">
        <v>0</v>
      </c>
      <c r="H91">
        <v>0</v>
      </c>
      <c r="I91">
        <v>0</v>
      </c>
      <c r="J91">
        <v>0</v>
      </c>
      <c r="K91">
        <v>0</v>
      </c>
      <c r="L91">
        <v>0</v>
      </c>
      <c r="M91">
        <v>0</v>
      </c>
      <c r="N91">
        <v>0</v>
      </c>
      <c r="O91">
        <v>0</v>
      </c>
      <c r="P91">
        <v>0</v>
      </c>
      <c r="Q91">
        <v>0</v>
      </c>
      <c r="R91" s="75">
        <v>0</v>
      </c>
      <c r="S91" s="10">
        <v>0</v>
      </c>
      <c r="T91" s="10">
        <v>0</v>
      </c>
      <c r="U91" s="10">
        <v>0</v>
      </c>
      <c r="V91" s="10">
        <v>0</v>
      </c>
      <c r="W91" s="10">
        <v>0</v>
      </c>
      <c r="X91" s="10">
        <v>0</v>
      </c>
      <c r="Y91" s="10">
        <v>0</v>
      </c>
      <c r="Z91" s="10">
        <v>0</v>
      </c>
      <c r="AA91" s="10">
        <v>0</v>
      </c>
      <c r="AB91" s="10">
        <v>0</v>
      </c>
      <c r="AC91" s="10">
        <v>0</v>
      </c>
      <c r="AD91" s="10">
        <v>0</v>
      </c>
      <c r="AE91" s="87">
        <v>83</v>
      </c>
      <c r="AF91" s="17">
        <v>0</v>
      </c>
      <c r="AG91" s="17">
        <v>0</v>
      </c>
      <c r="AH91" s="17">
        <v>0</v>
      </c>
      <c r="AI91" s="17">
        <v>0</v>
      </c>
      <c r="AJ91" s="17">
        <v>0</v>
      </c>
      <c r="AK91" s="17">
        <v>0</v>
      </c>
      <c r="AL91" s="17">
        <v>0</v>
      </c>
      <c r="AM91" s="17">
        <v>0</v>
      </c>
      <c r="AN91" s="17">
        <v>0</v>
      </c>
      <c r="AO91" s="17">
        <v>0</v>
      </c>
      <c r="AP91" s="17">
        <v>0</v>
      </c>
      <c r="AQ91" s="17">
        <v>0</v>
      </c>
      <c r="AR91" s="20">
        <v>83</v>
      </c>
      <c r="AS91" s="20">
        <v>0</v>
      </c>
      <c r="AT91" s="20">
        <v>0</v>
      </c>
      <c r="AU91" s="20">
        <v>0</v>
      </c>
      <c r="AV91" s="20">
        <v>0</v>
      </c>
      <c r="AW91" s="20">
        <v>0</v>
      </c>
      <c r="AX91" s="20">
        <v>0</v>
      </c>
      <c r="AY91" s="20">
        <v>0</v>
      </c>
      <c r="AZ91" s="20">
        <v>0</v>
      </c>
      <c r="BA91" s="20">
        <v>0</v>
      </c>
      <c r="BB91" s="20">
        <v>0</v>
      </c>
      <c r="BC91" s="20">
        <v>0</v>
      </c>
      <c r="BD91" s="20">
        <v>0</v>
      </c>
      <c r="BE91" s="20">
        <v>83</v>
      </c>
      <c r="BF91" s="20">
        <v>0</v>
      </c>
      <c r="BG91" s="20">
        <v>0</v>
      </c>
      <c r="BH91" s="20">
        <v>0</v>
      </c>
      <c r="BI91" s="20">
        <v>0</v>
      </c>
      <c r="BJ91" s="20">
        <v>0</v>
      </c>
      <c r="BK91" s="20">
        <v>0</v>
      </c>
      <c r="BL91" s="20">
        <v>0</v>
      </c>
      <c r="BM91" s="20">
        <v>0</v>
      </c>
      <c r="BN91" s="20">
        <v>0</v>
      </c>
      <c r="BO91" s="20">
        <v>0</v>
      </c>
      <c r="BP91" s="20">
        <v>0</v>
      </c>
      <c r="BQ91" s="20">
        <v>0</v>
      </c>
    </row>
    <row r="92" spans="1:69" x14ac:dyDescent="0.35">
      <c r="A92" s="61" t="s">
        <v>333</v>
      </c>
      <c r="B92" s="61" t="s">
        <v>277</v>
      </c>
      <c r="C92" s="61">
        <v>230</v>
      </c>
      <c r="D92" s="61" t="str" cm="1">
        <f t="array" ref="D92">INDEX(SubList_ResAreas!$D$5:$D$332,MATCH(1,(B92=SubList_ResAreas!$B$5:$B$332)*(C92=SubList_ResAreas!$C$5:$C$332),0))</f>
        <v>Northern_CA</v>
      </c>
      <c r="E92" s="20">
        <v>0</v>
      </c>
      <c r="F92">
        <v>0</v>
      </c>
      <c r="G92">
        <v>0</v>
      </c>
      <c r="H92">
        <v>0</v>
      </c>
      <c r="I92">
        <v>0</v>
      </c>
      <c r="J92">
        <v>0</v>
      </c>
      <c r="K92">
        <v>0</v>
      </c>
      <c r="L92">
        <v>0</v>
      </c>
      <c r="M92">
        <v>0</v>
      </c>
      <c r="N92">
        <v>0</v>
      </c>
      <c r="O92">
        <v>0</v>
      </c>
      <c r="P92">
        <v>0</v>
      </c>
      <c r="Q92">
        <v>0</v>
      </c>
      <c r="R92" s="75">
        <v>0</v>
      </c>
      <c r="S92" s="10">
        <v>0</v>
      </c>
      <c r="T92" s="10">
        <v>0</v>
      </c>
      <c r="U92" s="10">
        <v>0</v>
      </c>
      <c r="V92" s="10">
        <v>0</v>
      </c>
      <c r="W92" s="10">
        <v>0</v>
      </c>
      <c r="X92" s="10">
        <v>0</v>
      </c>
      <c r="Y92" s="10">
        <v>0</v>
      </c>
      <c r="Z92" s="10">
        <v>0</v>
      </c>
      <c r="AA92" s="10">
        <v>0</v>
      </c>
      <c r="AB92" s="10">
        <v>0</v>
      </c>
      <c r="AC92" s="10">
        <v>0</v>
      </c>
      <c r="AD92" s="10">
        <v>0</v>
      </c>
      <c r="AE92" s="87">
        <v>0</v>
      </c>
      <c r="AF92" s="17">
        <v>1</v>
      </c>
      <c r="AG92" s="17">
        <v>30</v>
      </c>
      <c r="AH92" s="17">
        <v>98</v>
      </c>
      <c r="AI92" s="17">
        <v>0</v>
      </c>
      <c r="AJ92" s="17">
        <v>0</v>
      </c>
      <c r="AK92" s="17">
        <v>0</v>
      </c>
      <c r="AL92" s="17">
        <v>0</v>
      </c>
      <c r="AM92" s="17">
        <v>0</v>
      </c>
      <c r="AN92" s="17">
        <v>0</v>
      </c>
      <c r="AO92" s="17">
        <v>0</v>
      </c>
      <c r="AP92" s="17">
        <v>0</v>
      </c>
      <c r="AQ92" s="17">
        <v>0</v>
      </c>
      <c r="AR92" s="20">
        <v>0</v>
      </c>
      <c r="AS92" s="20">
        <v>1</v>
      </c>
      <c r="AT92" s="20">
        <v>30</v>
      </c>
      <c r="AU92" s="20">
        <v>98</v>
      </c>
      <c r="AV92" s="20">
        <v>0</v>
      </c>
      <c r="AW92" s="20">
        <v>0</v>
      </c>
      <c r="AX92" s="20">
        <v>0</v>
      </c>
      <c r="AY92" s="20">
        <v>0</v>
      </c>
      <c r="AZ92" s="20">
        <v>0</v>
      </c>
      <c r="BA92" s="20">
        <v>0</v>
      </c>
      <c r="BB92" s="20">
        <v>0</v>
      </c>
      <c r="BC92" s="20">
        <v>0</v>
      </c>
      <c r="BD92" s="20">
        <v>0</v>
      </c>
      <c r="BE92" s="20">
        <v>0</v>
      </c>
      <c r="BF92" s="20">
        <v>1</v>
      </c>
      <c r="BG92" s="20">
        <v>30</v>
      </c>
      <c r="BH92" s="20">
        <v>98</v>
      </c>
      <c r="BI92" s="20">
        <v>0</v>
      </c>
      <c r="BJ92" s="20">
        <v>0</v>
      </c>
      <c r="BK92" s="20">
        <v>0</v>
      </c>
      <c r="BL92" s="20">
        <v>0</v>
      </c>
      <c r="BM92" s="20">
        <v>0</v>
      </c>
      <c r="BN92" s="20">
        <v>0</v>
      </c>
      <c r="BO92" s="20">
        <v>0</v>
      </c>
      <c r="BP92" s="20">
        <v>0</v>
      </c>
      <c r="BQ92" s="20">
        <v>0</v>
      </c>
    </row>
    <row r="93" spans="1:69" x14ac:dyDescent="0.35">
      <c r="A93" s="61" t="s">
        <v>333</v>
      </c>
      <c r="B93" s="61" t="s">
        <v>255</v>
      </c>
      <c r="C93" s="61">
        <v>115</v>
      </c>
      <c r="D93" s="61" t="str" cm="1">
        <f t="array" ref="D93">INDEX(SubList_ResAreas!$D$5:$D$332,MATCH(1,(B93=SubList_ResAreas!$B$5:$B$332)*(C93=SubList_ResAreas!$C$5:$C$332),0))</f>
        <v>Northern_CA</v>
      </c>
      <c r="E93" s="20">
        <v>0</v>
      </c>
      <c r="F93">
        <v>0</v>
      </c>
      <c r="G93">
        <v>0</v>
      </c>
      <c r="H93">
        <v>0</v>
      </c>
      <c r="I93">
        <v>0</v>
      </c>
      <c r="J93">
        <v>0</v>
      </c>
      <c r="K93">
        <v>0</v>
      </c>
      <c r="L93">
        <v>0</v>
      </c>
      <c r="M93">
        <v>0</v>
      </c>
      <c r="N93">
        <v>0</v>
      </c>
      <c r="O93">
        <v>0</v>
      </c>
      <c r="P93">
        <v>0</v>
      </c>
      <c r="Q93">
        <v>0</v>
      </c>
      <c r="R93" s="75">
        <v>0</v>
      </c>
      <c r="S93" s="10">
        <v>0</v>
      </c>
      <c r="T93" s="10">
        <v>0</v>
      </c>
      <c r="U93" s="10">
        <v>0</v>
      </c>
      <c r="V93" s="10">
        <v>0</v>
      </c>
      <c r="W93" s="10">
        <v>0</v>
      </c>
      <c r="X93" s="10">
        <v>0</v>
      </c>
      <c r="Y93" s="10">
        <v>0</v>
      </c>
      <c r="Z93" s="10">
        <v>0</v>
      </c>
      <c r="AA93" s="10">
        <v>0</v>
      </c>
      <c r="AB93" s="10">
        <v>0</v>
      </c>
      <c r="AC93" s="10">
        <v>0</v>
      </c>
      <c r="AD93" s="10">
        <v>0</v>
      </c>
      <c r="AE93" s="87">
        <v>0</v>
      </c>
      <c r="AF93" s="17">
        <v>0</v>
      </c>
      <c r="AG93" s="17">
        <v>0</v>
      </c>
      <c r="AH93" s="17">
        <v>0</v>
      </c>
      <c r="AI93" s="17">
        <v>0</v>
      </c>
      <c r="AJ93" s="17">
        <v>0</v>
      </c>
      <c r="AK93" s="17">
        <v>0</v>
      </c>
      <c r="AL93" s="17">
        <v>0</v>
      </c>
      <c r="AM93" s="17">
        <v>0</v>
      </c>
      <c r="AN93" s="17">
        <v>0</v>
      </c>
      <c r="AO93" s="17">
        <v>0</v>
      </c>
      <c r="AP93" s="17">
        <v>50</v>
      </c>
      <c r="AQ93" s="17">
        <v>0</v>
      </c>
      <c r="AR93" s="20">
        <v>0</v>
      </c>
      <c r="AS93" s="20">
        <v>0</v>
      </c>
      <c r="AT93" s="20">
        <v>0</v>
      </c>
      <c r="AU93" s="20">
        <v>0</v>
      </c>
      <c r="AV93" s="20">
        <v>0</v>
      </c>
      <c r="AW93" s="20">
        <v>0</v>
      </c>
      <c r="AX93" s="20">
        <v>0</v>
      </c>
      <c r="AY93" s="20">
        <v>0</v>
      </c>
      <c r="AZ93" s="20">
        <v>0</v>
      </c>
      <c r="BA93" s="20">
        <v>0</v>
      </c>
      <c r="BB93" s="20">
        <v>0</v>
      </c>
      <c r="BC93" s="20">
        <v>50</v>
      </c>
      <c r="BD93" s="20">
        <v>0</v>
      </c>
      <c r="BE93" s="20">
        <v>0</v>
      </c>
      <c r="BF93" s="20">
        <v>0</v>
      </c>
      <c r="BG93" s="20">
        <v>0</v>
      </c>
      <c r="BH93" s="20">
        <v>0</v>
      </c>
      <c r="BI93" s="20">
        <v>0</v>
      </c>
      <c r="BJ93" s="20">
        <v>0</v>
      </c>
      <c r="BK93" s="20">
        <v>0</v>
      </c>
      <c r="BL93" s="20">
        <v>0</v>
      </c>
      <c r="BM93" s="20">
        <v>0</v>
      </c>
      <c r="BN93" s="20">
        <v>0</v>
      </c>
      <c r="BO93" s="20">
        <v>0</v>
      </c>
      <c r="BP93" s="20">
        <v>50</v>
      </c>
      <c r="BQ93" s="20">
        <v>0</v>
      </c>
    </row>
    <row r="94" spans="1:69" x14ac:dyDescent="0.35">
      <c r="A94" s="61" t="s">
        <v>322</v>
      </c>
      <c r="B94" s="61" t="s">
        <v>105</v>
      </c>
      <c r="C94" s="61">
        <v>230</v>
      </c>
      <c r="D94" s="61" t="str" cm="1">
        <f t="array" ref="D94">INDEX(SubList_ResAreas!$D$5:$D$332,MATCH(1,(B94=SubList_ResAreas!$B$5:$B$332)*(C94=SubList_ResAreas!$C$5:$C$332),0))</f>
        <v>Ventura_Area</v>
      </c>
      <c r="E94" s="20">
        <v>0</v>
      </c>
      <c r="F94">
        <v>2.274</v>
      </c>
      <c r="G94">
        <v>0</v>
      </c>
      <c r="H94">
        <v>0</v>
      </c>
      <c r="I94">
        <v>0</v>
      </c>
      <c r="J94">
        <v>0</v>
      </c>
      <c r="K94">
        <v>0</v>
      </c>
      <c r="L94">
        <v>0</v>
      </c>
      <c r="M94">
        <v>0</v>
      </c>
      <c r="N94">
        <v>0</v>
      </c>
      <c r="O94">
        <v>0</v>
      </c>
      <c r="P94">
        <v>10</v>
      </c>
      <c r="Q94">
        <v>0</v>
      </c>
      <c r="R94" s="75">
        <v>0</v>
      </c>
      <c r="S94" s="10">
        <v>0</v>
      </c>
      <c r="T94" s="10">
        <v>0</v>
      </c>
      <c r="U94" s="10">
        <v>0</v>
      </c>
      <c r="V94" s="10">
        <v>0</v>
      </c>
      <c r="W94" s="10">
        <v>0</v>
      </c>
      <c r="X94" s="10">
        <v>0</v>
      </c>
      <c r="Y94" s="10">
        <v>0</v>
      </c>
      <c r="Z94" s="10">
        <v>0</v>
      </c>
      <c r="AA94" s="10">
        <v>0</v>
      </c>
      <c r="AB94" s="10">
        <v>0</v>
      </c>
      <c r="AC94" s="10">
        <v>70</v>
      </c>
      <c r="AD94" s="10">
        <v>0</v>
      </c>
      <c r="AE94" s="87">
        <v>0</v>
      </c>
      <c r="AF94" s="17">
        <v>0</v>
      </c>
      <c r="AG94" s="17">
        <v>0</v>
      </c>
      <c r="AH94" s="17">
        <v>0</v>
      </c>
      <c r="AI94" s="17">
        <v>0</v>
      </c>
      <c r="AJ94" s="17">
        <v>0</v>
      </c>
      <c r="AK94" s="17">
        <v>0</v>
      </c>
      <c r="AL94" s="17">
        <v>0</v>
      </c>
      <c r="AM94" s="17">
        <v>0</v>
      </c>
      <c r="AN94" s="17">
        <v>0</v>
      </c>
      <c r="AO94" s="17">
        <v>0</v>
      </c>
      <c r="AP94" s="17">
        <v>0</v>
      </c>
      <c r="AQ94" s="17">
        <v>0</v>
      </c>
      <c r="AR94" s="20">
        <v>0</v>
      </c>
      <c r="AS94" s="20">
        <v>0</v>
      </c>
      <c r="AT94" s="20">
        <v>0</v>
      </c>
      <c r="AU94" s="20">
        <v>0</v>
      </c>
      <c r="AV94" s="20">
        <v>0</v>
      </c>
      <c r="AW94" s="20">
        <v>0</v>
      </c>
      <c r="AX94" s="20">
        <v>0</v>
      </c>
      <c r="AY94" s="20">
        <v>0</v>
      </c>
      <c r="AZ94" s="20">
        <v>0</v>
      </c>
      <c r="BA94" s="20">
        <v>0</v>
      </c>
      <c r="BB94" s="20">
        <v>0</v>
      </c>
      <c r="BC94" s="20">
        <v>70</v>
      </c>
      <c r="BD94" s="20">
        <v>0</v>
      </c>
      <c r="BE94" s="20">
        <v>0</v>
      </c>
      <c r="BF94" s="20">
        <v>2.274</v>
      </c>
      <c r="BG94" s="20">
        <v>0</v>
      </c>
      <c r="BH94" s="20">
        <v>0</v>
      </c>
      <c r="BI94" s="20">
        <v>0</v>
      </c>
      <c r="BJ94" s="20">
        <v>0</v>
      </c>
      <c r="BK94" s="20">
        <v>0</v>
      </c>
      <c r="BL94" s="20">
        <v>0</v>
      </c>
      <c r="BM94" s="20">
        <v>0</v>
      </c>
      <c r="BN94" s="20">
        <v>0</v>
      </c>
      <c r="BO94" s="20">
        <v>0</v>
      </c>
      <c r="BP94" s="20">
        <v>80</v>
      </c>
      <c r="BQ94" s="20">
        <v>0</v>
      </c>
    </row>
    <row r="95" spans="1:69" x14ac:dyDescent="0.35">
      <c r="A95" s="61" t="s">
        <v>322</v>
      </c>
      <c r="B95" s="61" t="s">
        <v>94</v>
      </c>
      <c r="C95" s="61">
        <v>230</v>
      </c>
      <c r="D95" s="61" t="str" cm="1">
        <f t="array" ref="D95">INDEX(SubList_ResAreas!$D$5:$D$332,MATCH(1,(B95=SubList_ResAreas!$B$5:$B$332)*(C95=SubList_ResAreas!$C$5:$C$332),0))</f>
        <v>Greater_LA</v>
      </c>
      <c r="E95" s="20">
        <v>0</v>
      </c>
      <c r="F95">
        <v>0</v>
      </c>
      <c r="G95">
        <v>0</v>
      </c>
      <c r="H95">
        <v>0</v>
      </c>
      <c r="I95">
        <v>0</v>
      </c>
      <c r="J95">
        <v>0</v>
      </c>
      <c r="K95">
        <v>0</v>
      </c>
      <c r="L95">
        <v>0</v>
      </c>
      <c r="M95">
        <v>0</v>
      </c>
      <c r="N95">
        <v>0</v>
      </c>
      <c r="O95">
        <v>0</v>
      </c>
      <c r="P95">
        <v>0</v>
      </c>
      <c r="Q95">
        <v>0</v>
      </c>
      <c r="R95" s="75">
        <v>0</v>
      </c>
      <c r="S95" s="10">
        <v>0</v>
      </c>
      <c r="T95" s="10">
        <v>0</v>
      </c>
      <c r="U95" s="10">
        <v>0</v>
      </c>
      <c r="V95" s="10">
        <v>0</v>
      </c>
      <c r="W95" s="10">
        <v>0</v>
      </c>
      <c r="X95" s="10">
        <v>0</v>
      </c>
      <c r="Y95" s="10">
        <v>0</v>
      </c>
      <c r="Z95" s="10">
        <v>0</v>
      </c>
      <c r="AA95" s="10">
        <v>0</v>
      </c>
      <c r="AB95" s="10">
        <v>0</v>
      </c>
      <c r="AC95" s="10">
        <v>0</v>
      </c>
      <c r="AD95" s="10">
        <v>0</v>
      </c>
      <c r="AE95" s="87">
        <v>0</v>
      </c>
      <c r="AF95" s="17">
        <v>0</v>
      </c>
      <c r="AG95" s="17">
        <v>0</v>
      </c>
      <c r="AH95" s="17">
        <v>0</v>
      </c>
      <c r="AI95" s="17">
        <v>0</v>
      </c>
      <c r="AJ95" s="17">
        <v>0</v>
      </c>
      <c r="AK95" s="17">
        <v>0</v>
      </c>
      <c r="AL95" s="17">
        <v>0</v>
      </c>
      <c r="AM95" s="17">
        <v>0</v>
      </c>
      <c r="AN95" s="17">
        <v>0</v>
      </c>
      <c r="AO95" s="17">
        <v>0</v>
      </c>
      <c r="AP95" s="17">
        <v>0</v>
      </c>
      <c r="AQ95" s="17">
        <v>0</v>
      </c>
      <c r="AR95" s="20">
        <v>0</v>
      </c>
      <c r="AS95" s="20">
        <v>0</v>
      </c>
      <c r="AT95" s="20">
        <v>0</v>
      </c>
      <c r="AU95" s="20">
        <v>0</v>
      </c>
      <c r="AV95" s="20">
        <v>0</v>
      </c>
      <c r="AW95" s="20">
        <v>0</v>
      </c>
      <c r="AX95" s="20">
        <v>0</v>
      </c>
      <c r="AY95" s="20">
        <v>0</v>
      </c>
      <c r="AZ95" s="20">
        <v>0</v>
      </c>
      <c r="BA95" s="20">
        <v>0</v>
      </c>
      <c r="BB95" s="20">
        <v>0</v>
      </c>
      <c r="BC95" s="20">
        <v>0</v>
      </c>
      <c r="BD95" s="20">
        <v>0</v>
      </c>
      <c r="BE95" s="20">
        <v>0</v>
      </c>
      <c r="BF95" s="20">
        <v>0</v>
      </c>
      <c r="BG95" s="20">
        <v>0</v>
      </c>
      <c r="BH95" s="20">
        <v>0</v>
      </c>
      <c r="BI95" s="20">
        <v>0</v>
      </c>
      <c r="BJ95" s="20">
        <v>0</v>
      </c>
      <c r="BK95" s="20">
        <v>0</v>
      </c>
      <c r="BL95" s="20">
        <v>0</v>
      </c>
      <c r="BM95" s="20">
        <v>0</v>
      </c>
      <c r="BN95" s="20">
        <v>0</v>
      </c>
      <c r="BO95" s="20">
        <v>0</v>
      </c>
      <c r="BP95" s="20">
        <v>0</v>
      </c>
      <c r="BQ95" s="20">
        <v>0</v>
      </c>
    </row>
    <row r="96" spans="1:69" x14ac:dyDescent="0.35">
      <c r="A96" s="61" t="s">
        <v>315</v>
      </c>
      <c r="B96" s="61" t="s">
        <v>160</v>
      </c>
      <c r="C96" s="61">
        <v>115</v>
      </c>
      <c r="D96" s="61" t="str" cm="1">
        <f t="array" ref="D96">INDEX(SubList_ResAreas!$D$5:$D$332,MATCH(1,(B96=SubList_ResAreas!$B$5:$B$332)*(C96=SubList_ResAreas!$C$5:$C$332),0))</f>
        <v>SPGE_Kern</v>
      </c>
      <c r="E96" s="20">
        <v>0</v>
      </c>
      <c r="F96">
        <v>0</v>
      </c>
      <c r="G96">
        <v>0</v>
      </c>
      <c r="H96">
        <v>0</v>
      </c>
      <c r="I96">
        <v>0</v>
      </c>
      <c r="J96">
        <v>0</v>
      </c>
      <c r="K96">
        <v>0</v>
      </c>
      <c r="L96">
        <v>0</v>
      </c>
      <c r="M96">
        <v>0</v>
      </c>
      <c r="N96">
        <v>0</v>
      </c>
      <c r="O96">
        <v>0</v>
      </c>
      <c r="P96">
        <v>0</v>
      </c>
      <c r="Q96">
        <v>0</v>
      </c>
      <c r="R96" s="75">
        <v>0</v>
      </c>
      <c r="S96" s="10">
        <v>0</v>
      </c>
      <c r="T96" s="10">
        <v>0</v>
      </c>
      <c r="U96" s="10">
        <v>0</v>
      </c>
      <c r="V96" s="10">
        <v>0</v>
      </c>
      <c r="W96" s="10">
        <v>0</v>
      </c>
      <c r="X96" s="10">
        <v>0</v>
      </c>
      <c r="Y96" s="10">
        <v>0</v>
      </c>
      <c r="Z96" s="10">
        <v>0</v>
      </c>
      <c r="AA96" s="10">
        <v>0</v>
      </c>
      <c r="AB96" s="10">
        <v>0</v>
      </c>
      <c r="AC96" s="10">
        <v>0</v>
      </c>
      <c r="AD96" s="10">
        <v>0</v>
      </c>
      <c r="AE96" s="87">
        <v>0</v>
      </c>
      <c r="AF96" s="17">
        <v>0</v>
      </c>
      <c r="AG96" s="17">
        <v>0</v>
      </c>
      <c r="AH96" s="17">
        <v>0</v>
      </c>
      <c r="AI96" s="17">
        <v>0</v>
      </c>
      <c r="AJ96" s="17">
        <v>0</v>
      </c>
      <c r="AK96" s="17">
        <v>0</v>
      </c>
      <c r="AL96" s="17">
        <v>0</v>
      </c>
      <c r="AM96" s="17">
        <v>0</v>
      </c>
      <c r="AN96" s="17">
        <v>0</v>
      </c>
      <c r="AO96" s="17">
        <v>0</v>
      </c>
      <c r="AP96" s="17">
        <v>0</v>
      </c>
      <c r="AQ96" s="17">
        <v>0</v>
      </c>
      <c r="AR96" s="20">
        <v>0</v>
      </c>
      <c r="AS96" s="20">
        <v>0</v>
      </c>
      <c r="AT96" s="20">
        <v>0</v>
      </c>
      <c r="AU96" s="20">
        <v>0</v>
      </c>
      <c r="AV96" s="20">
        <v>0</v>
      </c>
      <c r="AW96" s="20">
        <v>0</v>
      </c>
      <c r="AX96" s="20">
        <v>0</v>
      </c>
      <c r="AY96" s="20">
        <v>0</v>
      </c>
      <c r="AZ96" s="20">
        <v>0</v>
      </c>
      <c r="BA96" s="20">
        <v>0</v>
      </c>
      <c r="BB96" s="20">
        <v>0</v>
      </c>
      <c r="BC96" s="20">
        <v>0</v>
      </c>
      <c r="BD96" s="20">
        <v>0</v>
      </c>
      <c r="BE96" s="20">
        <v>0</v>
      </c>
      <c r="BF96" s="20">
        <v>0</v>
      </c>
      <c r="BG96" s="20">
        <v>0</v>
      </c>
      <c r="BH96" s="20">
        <v>0</v>
      </c>
      <c r="BI96" s="20">
        <v>0</v>
      </c>
      <c r="BJ96" s="20">
        <v>0</v>
      </c>
      <c r="BK96" s="20">
        <v>0</v>
      </c>
      <c r="BL96" s="20">
        <v>0</v>
      </c>
      <c r="BM96" s="20">
        <v>0</v>
      </c>
      <c r="BN96" s="20">
        <v>0</v>
      </c>
      <c r="BO96" s="20">
        <v>0</v>
      </c>
      <c r="BP96" s="20">
        <v>0</v>
      </c>
      <c r="BQ96" s="20">
        <v>0</v>
      </c>
    </row>
    <row r="97" spans="1:69" x14ac:dyDescent="0.35">
      <c r="A97" s="61" t="s">
        <v>322</v>
      </c>
      <c r="B97" s="61" t="s">
        <v>96</v>
      </c>
      <c r="C97" s="61">
        <v>230</v>
      </c>
      <c r="D97" s="61" t="str" cm="1">
        <f t="array" ref="D97">INDEX(SubList_ResAreas!$D$5:$D$332,MATCH(1,(B97=SubList_ResAreas!$B$5:$B$332)*(C97=SubList_ResAreas!$C$5:$C$332),0))</f>
        <v>Greater_LA</v>
      </c>
      <c r="E97" s="20">
        <v>0</v>
      </c>
      <c r="F97">
        <v>0</v>
      </c>
      <c r="G97">
        <v>0</v>
      </c>
      <c r="H97">
        <v>0</v>
      </c>
      <c r="I97">
        <v>0</v>
      </c>
      <c r="J97">
        <v>0</v>
      </c>
      <c r="K97">
        <v>0</v>
      </c>
      <c r="L97">
        <v>0</v>
      </c>
      <c r="M97">
        <v>0</v>
      </c>
      <c r="N97">
        <v>0</v>
      </c>
      <c r="O97">
        <v>0</v>
      </c>
      <c r="P97">
        <v>0</v>
      </c>
      <c r="Q97">
        <v>0</v>
      </c>
      <c r="R97" s="75">
        <v>0</v>
      </c>
      <c r="S97" s="10">
        <v>0</v>
      </c>
      <c r="T97" s="10">
        <v>0</v>
      </c>
      <c r="U97" s="10">
        <v>0</v>
      </c>
      <c r="V97" s="10">
        <v>0</v>
      </c>
      <c r="W97" s="10">
        <v>0</v>
      </c>
      <c r="X97" s="10">
        <v>0</v>
      </c>
      <c r="Y97" s="10">
        <v>0</v>
      </c>
      <c r="Z97" s="10">
        <v>0</v>
      </c>
      <c r="AA97" s="10">
        <v>0</v>
      </c>
      <c r="AB97" s="10">
        <v>0</v>
      </c>
      <c r="AC97" s="10">
        <v>0</v>
      </c>
      <c r="AD97" s="10">
        <v>0</v>
      </c>
      <c r="AE97" s="87">
        <v>0</v>
      </c>
      <c r="AF97" s="17">
        <v>0</v>
      </c>
      <c r="AG97" s="17">
        <v>0</v>
      </c>
      <c r="AH97" s="17">
        <v>0</v>
      </c>
      <c r="AI97" s="17">
        <v>0</v>
      </c>
      <c r="AJ97" s="17">
        <v>0</v>
      </c>
      <c r="AK97" s="17">
        <v>0</v>
      </c>
      <c r="AL97" s="17">
        <v>0</v>
      </c>
      <c r="AM97" s="17">
        <v>0</v>
      </c>
      <c r="AN97" s="17">
        <v>0</v>
      </c>
      <c r="AO97" s="17">
        <v>0</v>
      </c>
      <c r="AP97" s="17">
        <v>0</v>
      </c>
      <c r="AQ97" s="17">
        <v>0</v>
      </c>
      <c r="AR97" s="20">
        <v>0</v>
      </c>
      <c r="AS97" s="20">
        <v>0</v>
      </c>
      <c r="AT97" s="20">
        <v>0</v>
      </c>
      <c r="AU97" s="20">
        <v>0</v>
      </c>
      <c r="AV97" s="20">
        <v>0</v>
      </c>
      <c r="AW97" s="20">
        <v>0</v>
      </c>
      <c r="AX97" s="20">
        <v>0</v>
      </c>
      <c r="AY97" s="20">
        <v>0</v>
      </c>
      <c r="AZ97" s="20">
        <v>0</v>
      </c>
      <c r="BA97" s="20">
        <v>0</v>
      </c>
      <c r="BB97" s="20">
        <v>0</v>
      </c>
      <c r="BC97" s="20">
        <v>0</v>
      </c>
      <c r="BD97" s="20">
        <v>0</v>
      </c>
      <c r="BE97" s="20">
        <v>0</v>
      </c>
      <c r="BF97" s="20">
        <v>0</v>
      </c>
      <c r="BG97" s="20">
        <v>0</v>
      </c>
      <c r="BH97" s="20">
        <v>0</v>
      </c>
      <c r="BI97" s="20">
        <v>0</v>
      </c>
      <c r="BJ97" s="20">
        <v>0</v>
      </c>
      <c r="BK97" s="20">
        <v>0</v>
      </c>
      <c r="BL97" s="20">
        <v>0</v>
      </c>
      <c r="BM97" s="20">
        <v>0</v>
      </c>
      <c r="BN97" s="20">
        <v>0</v>
      </c>
      <c r="BO97" s="20">
        <v>0</v>
      </c>
      <c r="BP97" s="20">
        <v>0</v>
      </c>
      <c r="BQ97" s="20">
        <v>0</v>
      </c>
    </row>
    <row r="98" spans="1:69" x14ac:dyDescent="0.35">
      <c r="A98" s="61" t="s">
        <v>333</v>
      </c>
      <c r="B98" s="61" t="s">
        <v>245</v>
      </c>
      <c r="C98" s="61">
        <v>115</v>
      </c>
      <c r="D98" s="61" t="str" cm="1">
        <f t="array" ref="D98">INDEX(SubList_ResAreas!$D$5:$D$332,MATCH(1,(B98=SubList_ResAreas!$B$5:$B$332)*(C98=SubList_ResAreas!$C$5:$C$332),0))</f>
        <v>Northern_CA</v>
      </c>
      <c r="E98" s="20">
        <v>0</v>
      </c>
      <c r="F98">
        <v>0</v>
      </c>
      <c r="G98">
        <v>0</v>
      </c>
      <c r="H98">
        <v>0</v>
      </c>
      <c r="I98">
        <v>0</v>
      </c>
      <c r="J98">
        <v>0</v>
      </c>
      <c r="K98">
        <v>0</v>
      </c>
      <c r="L98">
        <v>0</v>
      </c>
      <c r="M98">
        <v>0</v>
      </c>
      <c r="N98">
        <v>0</v>
      </c>
      <c r="O98">
        <v>0</v>
      </c>
      <c r="P98">
        <v>0</v>
      </c>
      <c r="Q98">
        <v>0</v>
      </c>
      <c r="R98" s="75">
        <v>0</v>
      </c>
      <c r="S98" s="10">
        <v>0</v>
      </c>
      <c r="T98" s="10">
        <v>0</v>
      </c>
      <c r="U98" s="10">
        <v>0</v>
      </c>
      <c r="V98" s="10">
        <v>0</v>
      </c>
      <c r="W98" s="10">
        <v>0</v>
      </c>
      <c r="X98" s="10">
        <v>0</v>
      </c>
      <c r="Y98" s="10">
        <v>0</v>
      </c>
      <c r="Z98" s="10">
        <v>0</v>
      </c>
      <c r="AA98" s="10">
        <v>0</v>
      </c>
      <c r="AB98" s="10">
        <v>0</v>
      </c>
      <c r="AC98" s="10">
        <v>0</v>
      </c>
      <c r="AD98" s="10">
        <v>0</v>
      </c>
      <c r="AE98" s="87">
        <v>0</v>
      </c>
      <c r="AF98" s="17">
        <v>0</v>
      </c>
      <c r="AG98" s="17">
        <v>0</v>
      </c>
      <c r="AH98" s="17">
        <v>0</v>
      </c>
      <c r="AI98" s="17">
        <v>0</v>
      </c>
      <c r="AJ98" s="17">
        <v>0</v>
      </c>
      <c r="AK98" s="17">
        <v>0</v>
      </c>
      <c r="AL98" s="17">
        <v>0</v>
      </c>
      <c r="AM98" s="17">
        <v>0</v>
      </c>
      <c r="AN98" s="17">
        <v>0</v>
      </c>
      <c r="AO98" s="17">
        <v>0</v>
      </c>
      <c r="AP98" s="17">
        <v>0</v>
      </c>
      <c r="AQ98" s="17">
        <v>0</v>
      </c>
      <c r="AR98" s="20">
        <v>0</v>
      </c>
      <c r="AS98" s="20">
        <v>0</v>
      </c>
      <c r="AT98" s="20">
        <v>0</v>
      </c>
      <c r="AU98" s="20">
        <v>0</v>
      </c>
      <c r="AV98" s="20">
        <v>0</v>
      </c>
      <c r="AW98" s="20">
        <v>0</v>
      </c>
      <c r="AX98" s="20">
        <v>0</v>
      </c>
      <c r="AY98" s="20">
        <v>0</v>
      </c>
      <c r="AZ98" s="20">
        <v>0</v>
      </c>
      <c r="BA98" s="20">
        <v>0</v>
      </c>
      <c r="BB98" s="20">
        <v>0</v>
      </c>
      <c r="BC98" s="20">
        <v>0</v>
      </c>
      <c r="BD98" s="20">
        <v>0</v>
      </c>
      <c r="BE98" s="20">
        <v>0</v>
      </c>
      <c r="BF98" s="20">
        <v>0</v>
      </c>
      <c r="BG98" s="20">
        <v>0</v>
      </c>
      <c r="BH98" s="20">
        <v>0</v>
      </c>
      <c r="BI98" s="20">
        <v>0</v>
      </c>
      <c r="BJ98" s="20">
        <v>0</v>
      </c>
      <c r="BK98" s="20">
        <v>0</v>
      </c>
      <c r="BL98" s="20">
        <v>0</v>
      </c>
      <c r="BM98" s="20">
        <v>0</v>
      </c>
      <c r="BN98" s="20">
        <v>0</v>
      </c>
      <c r="BO98" s="20">
        <v>0</v>
      </c>
      <c r="BP98" s="20">
        <v>0</v>
      </c>
      <c r="BQ98" s="20">
        <v>0</v>
      </c>
    </row>
    <row r="99" spans="1:69" x14ac:dyDescent="0.35">
      <c r="A99" s="61" t="s">
        <v>333</v>
      </c>
      <c r="B99" s="61" t="s">
        <v>366</v>
      </c>
      <c r="C99" s="61">
        <v>115</v>
      </c>
      <c r="D99" s="61" t="str" cm="1">
        <f t="array" ref="D99">INDEX(SubList_ResAreas!$D$5:$D$332,MATCH(1,(B99=SubList_ResAreas!$B$5:$B$332)*(C99=SubList_ResAreas!$C$5:$C$332),0))</f>
        <v>Northern_CA</v>
      </c>
      <c r="E99" s="20">
        <v>0</v>
      </c>
      <c r="F99">
        <v>0</v>
      </c>
      <c r="G99">
        <v>0</v>
      </c>
      <c r="H99">
        <v>0</v>
      </c>
      <c r="I99">
        <v>0</v>
      </c>
      <c r="J99">
        <v>0</v>
      </c>
      <c r="K99">
        <v>0</v>
      </c>
      <c r="L99">
        <v>0</v>
      </c>
      <c r="M99">
        <v>0</v>
      </c>
      <c r="N99">
        <v>0</v>
      </c>
      <c r="O99">
        <v>0</v>
      </c>
      <c r="P99">
        <v>0</v>
      </c>
      <c r="Q99">
        <v>0</v>
      </c>
      <c r="R99" s="75">
        <v>0</v>
      </c>
      <c r="S99" s="10">
        <v>0</v>
      </c>
      <c r="T99" s="10">
        <v>0</v>
      </c>
      <c r="U99" s="10">
        <v>0</v>
      </c>
      <c r="V99" s="10">
        <v>0</v>
      </c>
      <c r="W99" s="10">
        <v>0</v>
      </c>
      <c r="X99" s="10">
        <v>0</v>
      </c>
      <c r="Y99" s="10">
        <v>0</v>
      </c>
      <c r="Z99" s="10">
        <v>0</v>
      </c>
      <c r="AA99" s="10">
        <v>0</v>
      </c>
      <c r="AB99" s="10">
        <v>0</v>
      </c>
      <c r="AC99" s="10">
        <v>0</v>
      </c>
      <c r="AD99" s="10">
        <v>0</v>
      </c>
      <c r="AE99" s="87">
        <v>0</v>
      </c>
      <c r="AF99" s="17">
        <v>0</v>
      </c>
      <c r="AG99" s="17">
        <v>0</v>
      </c>
      <c r="AH99" s="17">
        <v>0</v>
      </c>
      <c r="AI99" s="17">
        <v>0</v>
      </c>
      <c r="AJ99" s="17">
        <v>0</v>
      </c>
      <c r="AK99" s="17">
        <v>0</v>
      </c>
      <c r="AL99" s="17">
        <v>0</v>
      </c>
      <c r="AM99" s="17">
        <v>0</v>
      </c>
      <c r="AN99" s="17">
        <v>0</v>
      </c>
      <c r="AO99" s="17">
        <v>0</v>
      </c>
      <c r="AP99" s="17">
        <v>0</v>
      </c>
      <c r="AQ99" s="17">
        <v>0</v>
      </c>
      <c r="AR99" s="20">
        <v>0</v>
      </c>
      <c r="AS99" s="20">
        <v>0</v>
      </c>
      <c r="AT99" s="20">
        <v>0</v>
      </c>
      <c r="AU99" s="20">
        <v>0</v>
      </c>
      <c r="AV99" s="20">
        <v>0</v>
      </c>
      <c r="AW99" s="20">
        <v>0</v>
      </c>
      <c r="AX99" s="20">
        <v>0</v>
      </c>
      <c r="AY99" s="20">
        <v>0</v>
      </c>
      <c r="AZ99" s="20">
        <v>0</v>
      </c>
      <c r="BA99" s="20">
        <v>0</v>
      </c>
      <c r="BB99" s="20">
        <v>0</v>
      </c>
      <c r="BC99" s="20">
        <v>0</v>
      </c>
      <c r="BD99" s="20">
        <v>0</v>
      </c>
      <c r="BE99" s="20">
        <v>0</v>
      </c>
      <c r="BF99" s="20">
        <v>0</v>
      </c>
      <c r="BG99" s="20">
        <v>0</v>
      </c>
      <c r="BH99" s="20">
        <v>0</v>
      </c>
      <c r="BI99" s="20">
        <v>0</v>
      </c>
      <c r="BJ99" s="20">
        <v>0</v>
      </c>
      <c r="BK99" s="20">
        <v>0</v>
      </c>
      <c r="BL99" s="20">
        <v>0</v>
      </c>
      <c r="BM99" s="20">
        <v>0</v>
      </c>
      <c r="BN99" s="20">
        <v>0</v>
      </c>
      <c r="BO99" s="20">
        <v>0</v>
      </c>
      <c r="BP99" s="20">
        <v>0</v>
      </c>
      <c r="BQ99" s="20">
        <v>0</v>
      </c>
    </row>
    <row r="100" spans="1:69" x14ac:dyDescent="0.35">
      <c r="A100" s="61" t="s">
        <v>315</v>
      </c>
      <c r="B100" s="61" t="s">
        <v>205</v>
      </c>
      <c r="C100" s="61">
        <v>230</v>
      </c>
      <c r="D100" s="61" t="str" cm="1">
        <f t="array" ref="D100">INDEX(SubList_ResAreas!$D$5:$D$332,MATCH(1,(B100=SubList_ResAreas!$B$5:$B$332)*(C100=SubList_ResAreas!$C$5:$C$332),0))</f>
        <v>SPGE_Westlands_Fresno</v>
      </c>
      <c r="E100" s="20">
        <v>0</v>
      </c>
      <c r="F100">
        <v>0</v>
      </c>
      <c r="G100">
        <v>0</v>
      </c>
      <c r="H100">
        <v>0</v>
      </c>
      <c r="I100">
        <v>0</v>
      </c>
      <c r="J100">
        <v>0</v>
      </c>
      <c r="K100">
        <v>0</v>
      </c>
      <c r="L100">
        <v>0</v>
      </c>
      <c r="M100">
        <v>0</v>
      </c>
      <c r="N100">
        <v>0</v>
      </c>
      <c r="O100">
        <v>0</v>
      </c>
      <c r="P100">
        <v>0</v>
      </c>
      <c r="Q100">
        <v>0</v>
      </c>
      <c r="R100" s="75">
        <v>0</v>
      </c>
      <c r="S100" s="10">
        <v>0</v>
      </c>
      <c r="T100" s="10">
        <v>0</v>
      </c>
      <c r="U100" s="10">
        <v>0</v>
      </c>
      <c r="V100" s="10">
        <v>0</v>
      </c>
      <c r="W100" s="10">
        <v>0</v>
      </c>
      <c r="X100" s="10">
        <v>0</v>
      </c>
      <c r="Y100" s="10">
        <v>0</v>
      </c>
      <c r="Z100" s="10">
        <v>0</v>
      </c>
      <c r="AA100" s="10">
        <v>0</v>
      </c>
      <c r="AB100" s="10">
        <v>0</v>
      </c>
      <c r="AC100" s="10">
        <v>0</v>
      </c>
      <c r="AD100" s="10">
        <v>0</v>
      </c>
      <c r="AE100" s="87">
        <v>0</v>
      </c>
      <c r="AF100" s="17">
        <v>0</v>
      </c>
      <c r="AG100" s="17">
        <v>0</v>
      </c>
      <c r="AH100" s="17">
        <v>0</v>
      </c>
      <c r="AI100" s="17">
        <v>0</v>
      </c>
      <c r="AJ100" s="17">
        <v>0</v>
      </c>
      <c r="AK100" s="17">
        <v>0</v>
      </c>
      <c r="AL100" s="17">
        <v>0</v>
      </c>
      <c r="AM100" s="17">
        <v>0</v>
      </c>
      <c r="AN100" s="17">
        <v>50</v>
      </c>
      <c r="AO100" s="17">
        <v>105</v>
      </c>
      <c r="AP100" s="17">
        <v>55.4</v>
      </c>
      <c r="AQ100" s="17">
        <v>0</v>
      </c>
      <c r="AR100" s="20">
        <v>0</v>
      </c>
      <c r="AS100" s="20">
        <v>0</v>
      </c>
      <c r="AT100" s="20">
        <v>0</v>
      </c>
      <c r="AU100" s="20">
        <v>0</v>
      </c>
      <c r="AV100" s="20">
        <v>0</v>
      </c>
      <c r="AW100" s="20">
        <v>0</v>
      </c>
      <c r="AX100" s="20">
        <v>0</v>
      </c>
      <c r="AY100" s="20">
        <v>0</v>
      </c>
      <c r="AZ100" s="20">
        <v>0</v>
      </c>
      <c r="BA100" s="20">
        <v>50</v>
      </c>
      <c r="BB100" s="20">
        <v>105</v>
      </c>
      <c r="BC100" s="20">
        <v>55.4</v>
      </c>
      <c r="BD100" s="20">
        <v>0</v>
      </c>
      <c r="BE100" s="20">
        <v>0</v>
      </c>
      <c r="BF100" s="20">
        <v>0</v>
      </c>
      <c r="BG100" s="20">
        <v>0</v>
      </c>
      <c r="BH100" s="20">
        <v>0</v>
      </c>
      <c r="BI100" s="20">
        <v>0</v>
      </c>
      <c r="BJ100" s="20">
        <v>0</v>
      </c>
      <c r="BK100" s="20">
        <v>0</v>
      </c>
      <c r="BL100" s="20">
        <v>0</v>
      </c>
      <c r="BM100" s="20">
        <v>0</v>
      </c>
      <c r="BN100" s="20">
        <v>50</v>
      </c>
      <c r="BO100" s="20">
        <v>105</v>
      </c>
      <c r="BP100" s="20">
        <v>55.4</v>
      </c>
      <c r="BQ100" s="20">
        <v>0</v>
      </c>
    </row>
    <row r="101" spans="1:69" x14ac:dyDescent="0.35">
      <c r="A101" s="61" t="s">
        <v>321</v>
      </c>
      <c r="B101" s="61" t="s">
        <v>130</v>
      </c>
      <c r="C101" s="61">
        <v>115</v>
      </c>
      <c r="D101" s="61" cm="1">
        <f t="array" ref="D101">INDEX(SubList_ResAreas!$D$5:$D$332,MATCH(1,(B101=SubList_ResAreas!$B$5:$B$332)*(C101=SubList_ResAreas!$C$5:$C$332),0))</f>
        <v>0</v>
      </c>
      <c r="E101" s="20">
        <v>0</v>
      </c>
      <c r="F101">
        <v>0</v>
      </c>
      <c r="G101">
        <v>0</v>
      </c>
      <c r="H101">
        <v>0</v>
      </c>
      <c r="I101">
        <v>0</v>
      </c>
      <c r="J101">
        <v>0</v>
      </c>
      <c r="K101">
        <v>0</v>
      </c>
      <c r="L101">
        <v>0</v>
      </c>
      <c r="M101">
        <v>0</v>
      </c>
      <c r="N101">
        <v>0</v>
      </c>
      <c r="O101">
        <v>0</v>
      </c>
      <c r="P101">
        <v>0</v>
      </c>
      <c r="Q101">
        <v>0</v>
      </c>
      <c r="R101" s="75">
        <v>0</v>
      </c>
      <c r="S101" s="10">
        <v>0</v>
      </c>
      <c r="T101" s="10">
        <v>0</v>
      </c>
      <c r="U101" s="10">
        <v>0</v>
      </c>
      <c r="V101" s="10">
        <v>0</v>
      </c>
      <c r="W101" s="10">
        <v>0</v>
      </c>
      <c r="X101" s="10">
        <v>0</v>
      </c>
      <c r="Y101" s="10">
        <v>0</v>
      </c>
      <c r="Z101" s="10">
        <v>0</v>
      </c>
      <c r="AA101" s="10">
        <v>0</v>
      </c>
      <c r="AB101" s="10">
        <v>0</v>
      </c>
      <c r="AC101" s="10">
        <v>0</v>
      </c>
      <c r="AD101" s="10">
        <v>0</v>
      </c>
      <c r="AE101" s="87">
        <v>0</v>
      </c>
      <c r="AF101" s="17">
        <v>0</v>
      </c>
      <c r="AG101" s="17">
        <v>0</v>
      </c>
      <c r="AH101" s="17">
        <v>0</v>
      </c>
      <c r="AI101" s="17">
        <v>0</v>
      </c>
      <c r="AJ101" s="17">
        <v>0</v>
      </c>
      <c r="AK101" s="17">
        <v>0</v>
      </c>
      <c r="AL101" s="17">
        <v>0</v>
      </c>
      <c r="AM101" s="17">
        <v>0</v>
      </c>
      <c r="AN101" s="17">
        <v>0</v>
      </c>
      <c r="AO101" s="17">
        <v>0</v>
      </c>
      <c r="AP101" s="17">
        <v>0</v>
      </c>
      <c r="AQ101" s="17">
        <v>0</v>
      </c>
      <c r="AR101" s="20">
        <v>0</v>
      </c>
      <c r="AS101" s="20">
        <v>0</v>
      </c>
      <c r="AT101" s="20">
        <v>0</v>
      </c>
      <c r="AU101" s="20">
        <v>0</v>
      </c>
      <c r="AV101" s="20">
        <v>0</v>
      </c>
      <c r="AW101" s="20">
        <v>0</v>
      </c>
      <c r="AX101" s="20">
        <v>0</v>
      </c>
      <c r="AY101" s="20">
        <v>0</v>
      </c>
      <c r="AZ101" s="20">
        <v>0</v>
      </c>
      <c r="BA101" s="20">
        <v>0</v>
      </c>
      <c r="BB101" s="20">
        <v>0</v>
      </c>
      <c r="BC101" s="20">
        <v>0</v>
      </c>
      <c r="BD101" s="20">
        <v>0</v>
      </c>
      <c r="BE101" s="20">
        <v>0</v>
      </c>
      <c r="BF101" s="20">
        <v>0</v>
      </c>
      <c r="BG101" s="20">
        <v>0</v>
      </c>
      <c r="BH101" s="20">
        <v>0</v>
      </c>
      <c r="BI101" s="20">
        <v>0</v>
      </c>
      <c r="BJ101" s="20">
        <v>0</v>
      </c>
      <c r="BK101" s="20">
        <v>0</v>
      </c>
      <c r="BL101" s="20">
        <v>0</v>
      </c>
      <c r="BM101" s="20">
        <v>0</v>
      </c>
      <c r="BN101" s="20">
        <v>0</v>
      </c>
      <c r="BO101" s="20">
        <v>0</v>
      </c>
      <c r="BP101" s="20">
        <v>0</v>
      </c>
      <c r="BQ101" s="20">
        <v>0</v>
      </c>
    </row>
    <row r="102" spans="1:69" x14ac:dyDescent="0.35">
      <c r="A102" s="61" t="s">
        <v>315</v>
      </c>
      <c r="B102" s="61" t="s">
        <v>181</v>
      </c>
      <c r="C102" s="61">
        <v>115</v>
      </c>
      <c r="D102" s="61" t="str" cm="1">
        <f t="array" ref="D102">INDEX(SubList_ResAreas!$D$5:$D$332,MATCH(1,(B102=SubList_ResAreas!$B$5:$B$332)*(C102=SubList_ResAreas!$C$5:$C$332),0))</f>
        <v>SPGE_Kern</v>
      </c>
      <c r="E102" s="20">
        <v>0</v>
      </c>
      <c r="F102">
        <v>0</v>
      </c>
      <c r="G102">
        <v>0</v>
      </c>
      <c r="H102">
        <v>0</v>
      </c>
      <c r="I102">
        <v>0</v>
      </c>
      <c r="J102">
        <v>0</v>
      </c>
      <c r="K102">
        <v>0</v>
      </c>
      <c r="L102">
        <v>0</v>
      </c>
      <c r="M102">
        <v>0</v>
      </c>
      <c r="N102">
        <v>0</v>
      </c>
      <c r="O102">
        <v>0</v>
      </c>
      <c r="P102">
        <v>0</v>
      </c>
      <c r="Q102">
        <v>0</v>
      </c>
      <c r="R102" s="75">
        <v>0</v>
      </c>
      <c r="S102" s="10">
        <v>0</v>
      </c>
      <c r="T102" s="10">
        <v>0</v>
      </c>
      <c r="U102" s="10">
        <v>0</v>
      </c>
      <c r="V102" s="10">
        <v>0</v>
      </c>
      <c r="W102" s="10">
        <v>0</v>
      </c>
      <c r="X102" s="10">
        <v>0</v>
      </c>
      <c r="Y102" s="10">
        <v>0</v>
      </c>
      <c r="Z102" s="10">
        <v>0</v>
      </c>
      <c r="AA102" s="10">
        <v>0</v>
      </c>
      <c r="AB102" s="10">
        <v>0</v>
      </c>
      <c r="AC102" s="10">
        <v>0</v>
      </c>
      <c r="AD102" s="10">
        <v>0</v>
      </c>
      <c r="AE102" s="87">
        <v>0</v>
      </c>
      <c r="AF102" s="17">
        <v>0</v>
      </c>
      <c r="AG102" s="17">
        <v>0</v>
      </c>
      <c r="AH102" s="17">
        <v>0</v>
      </c>
      <c r="AI102" s="17">
        <v>0</v>
      </c>
      <c r="AJ102" s="17">
        <v>0</v>
      </c>
      <c r="AK102" s="17">
        <v>0</v>
      </c>
      <c r="AL102" s="17">
        <v>0</v>
      </c>
      <c r="AM102" s="17">
        <v>0</v>
      </c>
      <c r="AN102" s="17">
        <v>0</v>
      </c>
      <c r="AO102" s="17">
        <v>0</v>
      </c>
      <c r="AP102" s="17">
        <v>0</v>
      </c>
      <c r="AQ102" s="17">
        <v>0</v>
      </c>
      <c r="AR102" s="20">
        <v>0</v>
      </c>
      <c r="AS102" s="20">
        <v>0</v>
      </c>
      <c r="AT102" s="20">
        <v>0</v>
      </c>
      <c r="AU102" s="20">
        <v>0</v>
      </c>
      <c r="AV102" s="20">
        <v>0</v>
      </c>
      <c r="AW102" s="20">
        <v>0</v>
      </c>
      <c r="AX102" s="20">
        <v>0</v>
      </c>
      <c r="AY102" s="20">
        <v>0</v>
      </c>
      <c r="AZ102" s="20">
        <v>0</v>
      </c>
      <c r="BA102" s="20">
        <v>0</v>
      </c>
      <c r="BB102" s="20">
        <v>0</v>
      </c>
      <c r="BC102" s="20">
        <v>0</v>
      </c>
      <c r="BD102" s="20">
        <v>0</v>
      </c>
      <c r="BE102" s="20">
        <v>0</v>
      </c>
      <c r="BF102" s="20">
        <v>0</v>
      </c>
      <c r="BG102" s="20">
        <v>0</v>
      </c>
      <c r="BH102" s="20">
        <v>0</v>
      </c>
      <c r="BI102" s="20">
        <v>0</v>
      </c>
      <c r="BJ102" s="20">
        <v>0</v>
      </c>
      <c r="BK102" s="20">
        <v>0</v>
      </c>
      <c r="BL102" s="20">
        <v>0</v>
      </c>
      <c r="BM102" s="20">
        <v>0</v>
      </c>
      <c r="BN102" s="20">
        <v>0</v>
      </c>
      <c r="BO102" s="20">
        <v>0</v>
      </c>
      <c r="BP102" s="20">
        <v>0</v>
      </c>
      <c r="BQ102" s="20">
        <v>0</v>
      </c>
    </row>
    <row r="103" spans="1:69" x14ac:dyDescent="0.35">
      <c r="A103" s="61" t="s">
        <v>318</v>
      </c>
      <c r="B103" s="61" t="s">
        <v>63</v>
      </c>
      <c r="C103" s="61">
        <v>230</v>
      </c>
      <c r="D103" s="61" t="str" cm="1">
        <f t="array" ref="D103">INDEX(SubList_ResAreas!$D$5:$D$332,MATCH(1,(B103=SubList_ResAreas!$B$5:$B$332)*(C103=SubList_ResAreas!$C$5:$C$332),0))</f>
        <v>Greater_LA</v>
      </c>
      <c r="E103" s="20">
        <v>0</v>
      </c>
      <c r="F103">
        <v>0</v>
      </c>
      <c r="G103">
        <v>0</v>
      </c>
      <c r="H103">
        <v>0</v>
      </c>
      <c r="I103">
        <v>0</v>
      </c>
      <c r="J103">
        <v>0</v>
      </c>
      <c r="K103">
        <v>0</v>
      </c>
      <c r="L103">
        <v>0</v>
      </c>
      <c r="M103">
        <v>0</v>
      </c>
      <c r="N103">
        <v>0</v>
      </c>
      <c r="O103">
        <v>0</v>
      </c>
      <c r="P103">
        <v>0</v>
      </c>
      <c r="Q103">
        <v>0</v>
      </c>
      <c r="R103" s="75">
        <v>0</v>
      </c>
      <c r="S103" s="10">
        <v>0</v>
      </c>
      <c r="T103" s="10">
        <v>0</v>
      </c>
      <c r="U103" s="10">
        <v>0</v>
      </c>
      <c r="V103" s="10">
        <v>0</v>
      </c>
      <c r="W103" s="10">
        <v>0</v>
      </c>
      <c r="X103" s="10">
        <v>0</v>
      </c>
      <c r="Y103" s="10">
        <v>0</v>
      </c>
      <c r="Z103" s="10">
        <v>0</v>
      </c>
      <c r="AA103" s="10">
        <v>0</v>
      </c>
      <c r="AB103" s="10">
        <v>0</v>
      </c>
      <c r="AC103" s="10">
        <v>0</v>
      </c>
      <c r="AD103" s="10">
        <v>0</v>
      </c>
      <c r="AE103" s="87">
        <v>0</v>
      </c>
      <c r="AF103" s="17">
        <v>0</v>
      </c>
      <c r="AG103" s="17">
        <v>0</v>
      </c>
      <c r="AH103" s="17">
        <v>0</v>
      </c>
      <c r="AI103" s="17">
        <v>0</v>
      </c>
      <c r="AJ103" s="17">
        <v>0</v>
      </c>
      <c r="AK103" s="17">
        <v>0</v>
      </c>
      <c r="AL103" s="17">
        <v>0</v>
      </c>
      <c r="AM103" s="17">
        <v>0</v>
      </c>
      <c r="AN103" s="17">
        <v>0</v>
      </c>
      <c r="AO103" s="17">
        <v>0</v>
      </c>
      <c r="AP103" s="17">
        <v>0</v>
      </c>
      <c r="AQ103" s="17">
        <v>0</v>
      </c>
      <c r="AR103" s="20">
        <v>0</v>
      </c>
      <c r="AS103" s="20">
        <v>0</v>
      </c>
      <c r="AT103" s="20">
        <v>0</v>
      </c>
      <c r="AU103" s="20">
        <v>0</v>
      </c>
      <c r="AV103" s="20">
        <v>0</v>
      </c>
      <c r="AW103" s="20">
        <v>0</v>
      </c>
      <c r="AX103" s="20">
        <v>0</v>
      </c>
      <c r="AY103" s="20">
        <v>0</v>
      </c>
      <c r="AZ103" s="20">
        <v>0</v>
      </c>
      <c r="BA103" s="20">
        <v>0</v>
      </c>
      <c r="BB103" s="20">
        <v>0</v>
      </c>
      <c r="BC103" s="20">
        <v>0</v>
      </c>
      <c r="BD103" s="20">
        <v>0</v>
      </c>
      <c r="BE103" s="20">
        <v>0</v>
      </c>
      <c r="BF103" s="20">
        <v>0</v>
      </c>
      <c r="BG103" s="20">
        <v>0</v>
      </c>
      <c r="BH103" s="20">
        <v>0</v>
      </c>
      <c r="BI103" s="20">
        <v>0</v>
      </c>
      <c r="BJ103" s="20">
        <v>0</v>
      </c>
      <c r="BK103" s="20">
        <v>0</v>
      </c>
      <c r="BL103" s="20">
        <v>0</v>
      </c>
      <c r="BM103" s="20">
        <v>0</v>
      </c>
      <c r="BN103" s="20">
        <v>0</v>
      </c>
      <c r="BO103" s="20">
        <v>0</v>
      </c>
      <c r="BP103" s="20">
        <v>0</v>
      </c>
      <c r="BQ103" s="20">
        <v>0</v>
      </c>
    </row>
    <row r="104" spans="1:69" x14ac:dyDescent="0.35">
      <c r="A104" s="61" t="s">
        <v>326</v>
      </c>
      <c r="B104" s="61" t="s">
        <v>44</v>
      </c>
      <c r="C104" s="61">
        <v>500</v>
      </c>
      <c r="D104" s="61" t="str" cm="1">
        <f t="array" ref="D104">INDEX(SubList_ResAreas!$D$5:$D$332,MATCH(1,(B104=SubList_ResAreas!$B$5:$B$332)*(C104=SubList_ResAreas!$C$5:$C$332),0))</f>
        <v>Arizona</v>
      </c>
      <c r="E104" s="20">
        <v>0</v>
      </c>
      <c r="F104">
        <v>0</v>
      </c>
      <c r="G104">
        <v>0</v>
      </c>
      <c r="H104">
        <v>0</v>
      </c>
      <c r="I104">
        <v>0</v>
      </c>
      <c r="J104">
        <v>0</v>
      </c>
      <c r="K104">
        <v>0</v>
      </c>
      <c r="L104">
        <v>0</v>
      </c>
      <c r="M104">
        <v>0</v>
      </c>
      <c r="N104">
        <v>0</v>
      </c>
      <c r="O104">
        <v>0</v>
      </c>
      <c r="P104">
        <v>0</v>
      </c>
      <c r="Q104">
        <v>0</v>
      </c>
      <c r="R104" s="75">
        <v>0</v>
      </c>
      <c r="S104" s="10">
        <v>0</v>
      </c>
      <c r="T104" s="10">
        <v>0</v>
      </c>
      <c r="U104" s="10">
        <v>0</v>
      </c>
      <c r="V104" s="10">
        <v>0</v>
      </c>
      <c r="W104" s="10">
        <v>0</v>
      </c>
      <c r="X104" s="10">
        <v>0</v>
      </c>
      <c r="Y104" s="10">
        <v>0</v>
      </c>
      <c r="Z104" s="10">
        <v>0</v>
      </c>
      <c r="AA104" s="10">
        <v>0</v>
      </c>
      <c r="AB104" s="10">
        <v>0</v>
      </c>
      <c r="AC104" s="10">
        <v>0</v>
      </c>
      <c r="AD104" s="10">
        <v>0</v>
      </c>
      <c r="AE104" s="87">
        <v>0</v>
      </c>
      <c r="AF104" s="17">
        <v>0</v>
      </c>
      <c r="AG104" s="17">
        <v>0</v>
      </c>
      <c r="AH104" s="17">
        <v>0</v>
      </c>
      <c r="AI104" s="17">
        <v>0</v>
      </c>
      <c r="AJ104" s="17">
        <v>0</v>
      </c>
      <c r="AK104" s="17">
        <v>0</v>
      </c>
      <c r="AL104" s="17">
        <v>0</v>
      </c>
      <c r="AM104" s="17">
        <v>0</v>
      </c>
      <c r="AN104" s="17">
        <v>300</v>
      </c>
      <c r="AO104" s="17">
        <v>171</v>
      </c>
      <c r="AP104" s="17">
        <v>20</v>
      </c>
      <c r="AQ104" s="17">
        <v>0</v>
      </c>
      <c r="AR104" s="20">
        <v>0</v>
      </c>
      <c r="AS104" s="20">
        <v>0</v>
      </c>
      <c r="AT104" s="20">
        <v>0</v>
      </c>
      <c r="AU104" s="20">
        <v>0</v>
      </c>
      <c r="AV104" s="20">
        <v>0</v>
      </c>
      <c r="AW104" s="20">
        <v>0</v>
      </c>
      <c r="AX104" s="20">
        <v>0</v>
      </c>
      <c r="AY104" s="20">
        <v>0</v>
      </c>
      <c r="AZ104" s="20">
        <v>0</v>
      </c>
      <c r="BA104" s="20">
        <v>300</v>
      </c>
      <c r="BB104" s="20">
        <v>171</v>
      </c>
      <c r="BC104" s="20">
        <v>20</v>
      </c>
      <c r="BD104" s="20">
        <v>0</v>
      </c>
      <c r="BE104" s="20">
        <v>0</v>
      </c>
      <c r="BF104" s="20">
        <v>0</v>
      </c>
      <c r="BG104" s="20">
        <v>0</v>
      </c>
      <c r="BH104" s="20">
        <v>0</v>
      </c>
      <c r="BI104" s="20">
        <v>0</v>
      </c>
      <c r="BJ104" s="20">
        <v>0</v>
      </c>
      <c r="BK104" s="20">
        <v>0</v>
      </c>
      <c r="BL104" s="20">
        <v>0</v>
      </c>
      <c r="BM104" s="20">
        <v>0</v>
      </c>
      <c r="BN104" s="20">
        <v>300</v>
      </c>
      <c r="BO104" s="20">
        <v>171</v>
      </c>
      <c r="BP104" s="20">
        <v>20</v>
      </c>
      <c r="BQ104" s="20">
        <v>0</v>
      </c>
    </row>
    <row r="105" spans="1:69" x14ac:dyDescent="0.35">
      <c r="A105" s="61" t="s">
        <v>321</v>
      </c>
      <c r="B105" s="61" t="s">
        <v>191</v>
      </c>
      <c r="C105" s="61">
        <v>230</v>
      </c>
      <c r="D105" s="61" t="str" cm="1">
        <f t="array" ref="D105">INDEX(SubList_ResAreas!$D$5:$D$332,MATCH(1,(B105=SubList_ResAreas!$B$5:$B$332)*(C105=SubList_ResAreas!$C$5:$C$332),0))</f>
        <v>SPGE_Westlands_Fresno</v>
      </c>
      <c r="E105" s="20">
        <v>0</v>
      </c>
      <c r="F105">
        <v>0</v>
      </c>
      <c r="G105">
        <v>0</v>
      </c>
      <c r="H105">
        <v>0</v>
      </c>
      <c r="I105">
        <v>0</v>
      </c>
      <c r="J105">
        <v>0</v>
      </c>
      <c r="K105">
        <v>0</v>
      </c>
      <c r="L105">
        <v>0</v>
      </c>
      <c r="M105">
        <v>0</v>
      </c>
      <c r="N105">
        <v>0</v>
      </c>
      <c r="O105">
        <v>0</v>
      </c>
      <c r="P105">
        <v>0</v>
      </c>
      <c r="Q105">
        <v>0</v>
      </c>
      <c r="R105" s="75">
        <v>0</v>
      </c>
      <c r="S105" s="10">
        <v>0</v>
      </c>
      <c r="T105" s="10">
        <v>0</v>
      </c>
      <c r="U105" s="10">
        <v>0</v>
      </c>
      <c r="V105" s="10">
        <v>0</v>
      </c>
      <c r="W105" s="10">
        <v>0</v>
      </c>
      <c r="X105" s="10">
        <v>0</v>
      </c>
      <c r="Y105" s="10">
        <v>0</v>
      </c>
      <c r="Z105" s="10">
        <v>0</v>
      </c>
      <c r="AA105" s="10">
        <v>0</v>
      </c>
      <c r="AB105" s="10">
        <v>0</v>
      </c>
      <c r="AC105" s="10">
        <v>0</v>
      </c>
      <c r="AD105" s="10">
        <v>0</v>
      </c>
      <c r="AE105" s="87">
        <v>0</v>
      </c>
      <c r="AF105" s="17">
        <v>0</v>
      </c>
      <c r="AG105" s="17">
        <v>0</v>
      </c>
      <c r="AH105" s="17">
        <v>0</v>
      </c>
      <c r="AI105" s="17">
        <v>0</v>
      </c>
      <c r="AJ105" s="17">
        <v>0</v>
      </c>
      <c r="AK105" s="17">
        <v>0</v>
      </c>
      <c r="AL105" s="17">
        <v>0</v>
      </c>
      <c r="AM105" s="17">
        <v>0</v>
      </c>
      <c r="AN105" s="17">
        <v>120</v>
      </c>
      <c r="AO105" s="17">
        <v>95.000000000000057</v>
      </c>
      <c r="AP105" s="17">
        <v>95</v>
      </c>
      <c r="AQ105" s="17">
        <v>0</v>
      </c>
      <c r="AR105" s="20">
        <v>0</v>
      </c>
      <c r="AS105" s="20">
        <v>0</v>
      </c>
      <c r="AT105" s="20">
        <v>0</v>
      </c>
      <c r="AU105" s="20">
        <v>0</v>
      </c>
      <c r="AV105" s="20">
        <v>0</v>
      </c>
      <c r="AW105" s="20">
        <v>0</v>
      </c>
      <c r="AX105" s="20">
        <v>0</v>
      </c>
      <c r="AY105" s="20">
        <v>0</v>
      </c>
      <c r="AZ105" s="20">
        <v>0</v>
      </c>
      <c r="BA105" s="20">
        <v>120</v>
      </c>
      <c r="BB105" s="20">
        <v>95.000000000000057</v>
      </c>
      <c r="BC105" s="20">
        <v>95</v>
      </c>
      <c r="BD105" s="20">
        <v>0</v>
      </c>
      <c r="BE105" s="20">
        <v>0</v>
      </c>
      <c r="BF105" s="20">
        <v>0</v>
      </c>
      <c r="BG105" s="20">
        <v>0</v>
      </c>
      <c r="BH105" s="20">
        <v>0</v>
      </c>
      <c r="BI105" s="20">
        <v>0</v>
      </c>
      <c r="BJ105" s="20">
        <v>0</v>
      </c>
      <c r="BK105" s="20">
        <v>0</v>
      </c>
      <c r="BL105" s="20">
        <v>0</v>
      </c>
      <c r="BM105" s="20">
        <v>0</v>
      </c>
      <c r="BN105" s="20">
        <v>120</v>
      </c>
      <c r="BO105" s="20">
        <v>95.000000000000057</v>
      </c>
      <c r="BP105" s="20">
        <v>95</v>
      </c>
      <c r="BQ105" s="20">
        <v>0</v>
      </c>
    </row>
    <row r="106" spans="1:69" x14ac:dyDescent="0.35">
      <c r="A106" s="61" t="s">
        <v>321</v>
      </c>
      <c r="B106" s="61" t="s">
        <v>179</v>
      </c>
      <c r="C106" s="61">
        <v>230</v>
      </c>
      <c r="D106" s="61" t="str" cm="1">
        <f t="array" ref="D106">INDEX(SubList_ResAreas!$D$5:$D$332,MATCH(1,(B106=SubList_ResAreas!$B$5:$B$332)*(C106=SubList_ResAreas!$C$5:$C$332),0))</f>
        <v>SPGE_Westlands_Fresno</v>
      </c>
      <c r="E106" s="20">
        <v>0</v>
      </c>
      <c r="F106">
        <v>0</v>
      </c>
      <c r="G106">
        <v>0</v>
      </c>
      <c r="H106">
        <v>0</v>
      </c>
      <c r="I106">
        <v>0</v>
      </c>
      <c r="J106">
        <v>0</v>
      </c>
      <c r="K106">
        <v>0</v>
      </c>
      <c r="L106">
        <v>0</v>
      </c>
      <c r="M106">
        <v>0</v>
      </c>
      <c r="N106">
        <v>0</v>
      </c>
      <c r="O106">
        <v>0</v>
      </c>
      <c r="P106">
        <v>10</v>
      </c>
      <c r="Q106">
        <v>0</v>
      </c>
      <c r="R106" s="75">
        <v>0</v>
      </c>
      <c r="S106" s="10">
        <v>0</v>
      </c>
      <c r="T106" s="10">
        <v>0</v>
      </c>
      <c r="U106" s="10">
        <v>0</v>
      </c>
      <c r="V106" s="10">
        <v>0</v>
      </c>
      <c r="W106" s="10">
        <v>0</v>
      </c>
      <c r="X106" s="10">
        <v>0</v>
      </c>
      <c r="Y106" s="10">
        <v>0</v>
      </c>
      <c r="Z106" s="10">
        <v>0</v>
      </c>
      <c r="AA106" s="10">
        <v>0</v>
      </c>
      <c r="AB106" s="10">
        <v>20</v>
      </c>
      <c r="AC106" s="10">
        <v>0</v>
      </c>
      <c r="AD106" s="10">
        <v>0</v>
      </c>
      <c r="AE106" s="87">
        <v>0</v>
      </c>
      <c r="AF106" s="17">
        <v>0</v>
      </c>
      <c r="AG106" s="17">
        <v>0</v>
      </c>
      <c r="AH106" s="17">
        <v>0</v>
      </c>
      <c r="AI106" s="17">
        <v>0</v>
      </c>
      <c r="AJ106" s="17">
        <v>0</v>
      </c>
      <c r="AK106" s="17">
        <v>0</v>
      </c>
      <c r="AL106" s="17">
        <v>0</v>
      </c>
      <c r="AM106" s="17">
        <v>0</v>
      </c>
      <c r="AN106" s="17">
        <v>25</v>
      </c>
      <c r="AO106" s="17">
        <v>75</v>
      </c>
      <c r="AP106" s="17">
        <v>68</v>
      </c>
      <c r="AQ106" s="17">
        <v>0</v>
      </c>
      <c r="AR106" s="20">
        <v>0</v>
      </c>
      <c r="AS106" s="20">
        <v>0</v>
      </c>
      <c r="AT106" s="20">
        <v>0</v>
      </c>
      <c r="AU106" s="20">
        <v>0</v>
      </c>
      <c r="AV106" s="20">
        <v>0</v>
      </c>
      <c r="AW106" s="20">
        <v>0</v>
      </c>
      <c r="AX106" s="20">
        <v>0</v>
      </c>
      <c r="AY106" s="20">
        <v>0</v>
      </c>
      <c r="AZ106" s="20">
        <v>0</v>
      </c>
      <c r="BA106" s="20">
        <v>25</v>
      </c>
      <c r="BB106" s="20">
        <v>95</v>
      </c>
      <c r="BC106" s="20">
        <v>68</v>
      </c>
      <c r="BD106" s="20">
        <v>0</v>
      </c>
      <c r="BE106" s="20">
        <v>0</v>
      </c>
      <c r="BF106" s="20">
        <v>0</v>
      </c>
      <c r="BG106" s="20">
        <v>0</v>
      </c>
      <c r="BH106" s="20">
        <v>0</v>
      </c>
      <c r="BI106" s="20">
        <v>0</v>
      </c>
      <c r="BJ106" s="20">
        <v>0</v>
      </c>
      <c r="BK106" s="20">
        <v>0</v>
      </c>
      <c r="BL106" s="20">
        <v>0</v>
      </c>
      <c r="BM106" s="20">
        <v>0</v>
      </c>
      <c r="BN106" s="20">
        <v>25</v>
      </c>
      <c r="BO106" s="20">
        <v>95</v>
      </c>
      <c r="BP106" s="20">
        <v>78</v>
      </c>
      <c r="BQ106" s="20">
        <v>0</v>
      </c>
    </row>
    <row r="107" spans="1:69" x14ac:dyDescent="0.35">
      <c r="A107" s="61" t="s">
        <v>333</v>
      </c>
      <c r="B107" s="61" t="s">
        <v>264</v>
      </c>
      <c r="C107" s="61">
        <v>115</v>
      </c>
      <c r="D107" s="61" t="str" cm="1">
        <f t="array" ref="D107">INDEX(SubList_ResAreas!$D$5:$D$332,MATCH(1,(B107=SubList_ResAreas!$B$5:$B$332)*(C107=SubList_ResAreas!$C$5:$C$332),0))</f>
        <v>Northern_CA</v>
      </c>
      <c r="E107" s="20">
        <v>0</v>
      </c>
      <c r="F107">
        <v>0</v>
      </c>
      <c r="G107">
        <v>0</v>
      </c>
      <c r="H107">
        <v>0</v>
      </c>
      <c r="I107">
        <v>0</v>
      </c>
      <c r="J107">
        <v>0</v>
      </c>
      <c r="K107">
        <v>0</v>
      </c>
      <c r="L107">
        <v>0</v>
      </c>
      <c r="M107">
        <v>0</v>
      </c>
      <c r="N107">
        <v>0</v>
      </c>
      <c r="O107">
        <v>0</v>
      </c>
      <c r="P107">
        <v>0</v>
      </c>
      <c r="Q107">
        <v>0</v>
      </c>
      <c r="R107" s="75">
        <v>0</v>
      </c>
      <c r="S107" s="10">
        <v>0</v>
      </c>
      <c r="T107" s="10">
        <v>0</v>
      </c>
      <c r="U107" s="10">
        <v>0</v>
      </c>
      <c r="V107" s="10">
        <v>0</v>
      </c>
      <c r="W107" s="10">
        <v>0</v>
      </c>
      <c r="X107" s="10">
        <v>0</v>
      </c>
      <c r="Y107" s="10">
        <v>0</v>
      </c>
      <c r="Z107" s="10">
        <v>0</v>
      </c>
      <c r="AA107" s="10">
        <v>0</v>
      </c>
      <c r="AB107" s="10">
        <v>0</v>
      </c>
      <c r="AC107" s="10">
        <v>0</v>
      </c>
      <c r="AD107" s="10">
        <v>0</v>
      </c>
      <c r="AE107" s="87">
        <v>0</v>
      </c>
      <c r="AF107" s="17">
        <v>16.399999999999999</v>
      </c>
      <c r="AG107" s="17">
        <v>0</v>
      </c>
      <c r="AH107" s="17">
        <v>0</v>
      </c>
      <c r="AI107" s="17">
        <v>0</v>
      </c>
      <c r="AJ107" s="17">
        <v>0</v>
      </c>
      <c r="AK107" s="17">
        <v>0</v>
      </c>
      <c r="AL107" s="17">
        <v>0</v>
      </c>
      <c r="AM107" s="17">
        <v>0</v>
      </c>
      <c r="AN107" s="17">
        <v>0</v>
      </c>
      <c r="AO107" s="17">
        <v>0</v>
      </c>
      <c r="AP107" s="17">
        <v>0</v>
      </c>
      <c r="AQ107" s="17">
        <v>0</v>
      </c>
      <c r="AR107" s="20">
        <v>0</v>
      </c>
      <c r="AS107" s="20">
        <v>16.399999999999999</v>
      </c>
      <c r="AT107" s="20">
        <v>0</v>
      </c>
      <c r="AU107" s="20">
        <v>0</v>
      </c>
      <c r="AV107" s="20">
        <v>0</v>
      </c>
      <c r="AW107" s="20">
        <v>0</v>
      </c>
      <c r="AX107" s="20">
        <v>0</v>
      </c>
      <c r="AY107" s="20">
        <v>0</v>
      </c>
      <c r="AZ107" s="20">
        <v>0</v>
      </c>
      <c r="BA107" s="20">
        <v>0</v>
      </c>
      <c r="BB107" s="20">
        <v>0</v>
      </c>
      <c r="BC107" s="20">
        <v>0</v>
      </c>
      <c r="BD107" s="20">
        <v>0</v>
      </c>
      <c r="BE107" s="20">
        <v>0</v>
      </c>
      <c r="BF107" s="20">
        <v>16.399999999999999</v>
      </c>
      <c r="BG107" s="20">
        <v>0</v>
      </c>
      <c r="BH107" s="20">
        <v>0</v>
      </c>
      <c r="BI107" s="20">
        <v>0</v>
      </c>
      <c r="BJ107" s="20">
        <v>0</v>
      </c>
      <c r="BK107" s="20">
        <v>0</v>
      </c>
      <c r="BL107" s="20">
        <v>0</v>
      </c>
      <c r="BM107" s="20">
        <v>0</v>
      </c>
      <c r="BN107" s="20">
        <v>0</v>
      </c>
      <c r="BO107" s="20">
        <v>0</v>
      </c>
      <c r="BP107" s="20">
        <v>0</v>
      </c>
      <c r="BQ107" s="20">
        <v>0</v>
      </c>
    </row>
    <row r="108" spans="1:69" x14ac:dyDescent="0.35">
      <c r="A108" s="61" t="s">
        <v>322</v>
      </c>
      <c r="B108" s="61" t="s">
        <v>124</v>
      </c>
      <c r="C108" s="61">
        <v>230</v>
      </c>
      <c r="D108" s="61" t="str" cm="1">
        <f t="array" ref="D108">INDEX(SubList_ResAreas!$D$5:$D$332,MATCH(1,(B108=SubList_ResAreas!$B$5:$B$332)*(C108=SubList_ResAreas!$C$5:$C$332),0))</f>
        <v>Greater_Tehachapi</v>
      </c>
      <c r="E108" s="20">
        <v>0</v>
      </c>
      <c r="F108">
        <v>0</v>
      </c>
      <c r="G108">
        <v>0</v>
      </c>
      <c r="H108">
        <v>0</v>
      </c>
      <c r="I108">
        <v>0</v>
      </c>
      <c r="J108">
        <v>0</v>
      </c>
      <c r="K108">
        <v>0</v>
      </c>
      <c r="L108">
        <v>0</v>
      </c>
      <c r="M108">
        <v>0</v>
      </c>
      <c r="N108">
        <v>0</v>
      </c>
      <c r="O108">
        <v>0</v>
      </c>
      <c r="P108">
        <v>0</v>
      </c>
      <c r="Q108">
        <v>0</v>
      </c>
      <c r="R108" s="75">
        <v>0</v>
      </c>
      <c r="S108" s="10">
        <v>0</v>
      </c>
      <c r="T108" s="10">
        <v>0</v>
      </c>
      <c r="U108" s="10">
        <v>0</v>
      </c>
      <c r="V108" s="10">
        <v>0</v>
      </c>
      <c r="W108" s="10">
        <v>0</v>
      </c>
      <c r="X108" s="10">
        <v>0</v>
      </c>
      <c r="Y108" s="10">
        <v>0</v>
      </c>
      <c r="Z108" s="10">
        <v>0</v>
      </c>
      <c r="AA108" s="10">
        <v>0</v>
      </c>
      <c r="AB108" s="10">
        <v>0</v>
      </c>
      <c r="AC108" s="10">
        <v>0</v>
      </c>
      <c r="AD108" s="10">
        <v>0</v>
      </c>
      <c r="AE108" s="87">
        <v>0</v>
      </c>
      <c r="AF108" s="17">
        <v>0</v>
      </c>
      <c r="AG108" s="17">
        <v>0</v>
      </c>
      <c r="AH108" s="17">
        <v>0</v>
      </c>
      <c r="AI108" s="17">
        <v>0</v>
      </c>
      <c r="AJ108" s="17">
        <v>0</v>
      </c>
      <c r="AK108" s="17">
        <v>0</v>
      </c>
      <c r="AL108" s="17">
        <v>0</v>
      </c>
      <c r="AM108" s="17">
        <v>0</v>
      </c>
      <c r="AN108" s="17">
        <v>0</v>
      </c>
      <c r="AO108" s="17">
        <v>0</v>
      </c>
      <c r="AP108" s="17">
        <v>0</v>
      </c>
      <c r="AQ108" s="17">
        <v>0</v>
      </c>
      <c r="AR108" s="20">
        <v>0</v>
      </c>
      <c r="AS108" s="20">
        <v>0</v>
      </c>
      <c r="AT108" s="20">
        <v>0</v>
      </c>
      <c r="AU108" s="20">
        <v>0</v>
      </c>
      <c r="AV108" s="20">
        <v>0</v>
      </c>
      <c r="AW108" s="20">
        <v>0</v>
      </c>
      <c r="AX108" s="20">
        <v>0</v>
      </c>
      <c r="AY108" s="20">
        <v>0</v>
      </c>
      <c r="AZ108" s="20">
        <v>0</v>
      </c>
      <c r="BA108" s="20">
        <v>0</v>
      </c>
      <c r="BB108" s="20">
        <v>0</v>
      </c>
      <c r="BC108" s="20">
        <v>0</v>
      </c>
      <c r="BD108" s="20">
        <v>0</v>
      </c>
      <c r="BE108" s="20">
        <v>0</v>
      </c>
      <c r="BF108" s="20">
        <v>0</v>
      </c>
      <c r="BG108" s="20">
        <v>0</v>
      </c>
      <c r="BH108" s="20">
        <v>0</v>
      </c>
      <c r="BI108" s="20">
        <v>0</v>
      </c>
      <c r="BJ108" s="20">
        <v>0</v>
      </c>
      <c r="BK108" s="20">
        <v>0</v>
      </c>
      <c r="BL108" s="20">
        <v>0</v>
      </c>
      <c r="BM108" s="20">
        <v>0</v>
      </c>
      <c r="BN108" s="20">
        <v>0</v>
      </c>
      <c r="BO108" s="20">
        <v>0</v>
      </c>
      <c r="BP108" s="20">
        <v>0</v>
      </c>
      <c r="BQ108" s="20">
        <v>0</v>
      </c>
    </row>
    <row r="109" spans="1:69" x14ac:dyDescent="0.35">
      <c r="A109" s="61" t="s">
        <v>318</v>
      </c>
      <c r="B109" s="61" t="s">
        <v>68</v>
      </c>
      <c r="C109" s="61">
        <v>230</v>
      </c>
      <c r="D109" s="61" t="str" cm="1">
        <f t="array" ref="D109">INDEX(SubList_ResAreas!$D$5:$D$332,MATCH(1,(B109=SubList_ResAreas!$B$5:$B$332)*(C109=SubList_ResAreas!$C$5:$C$332),0))</f>
        <v>Greater_LA</v>
      </c>
      <c r="E109" s="20">
        <v>0</v>
      </c>
      <c r="F109">
        <v>0</v>
      </c>
      <c r="G109">
        <v>0</v>
      </c>
      <c r="H109">
        <v>0</v>
      </c>
      <c r="I109">
        <v>0</v>
      </c>
      <c r="J109">
        <v>0</v>
      </c>
      <c r="K109">
        <v>0</v>
      </c>
      <c r="L109">
        <v>0</v>
      </c>
      <c r="M109">
        <v>0</v>
      </c>
      <c r="N109">
        <v>0</v>
      </c>
      <c r="O109">
        <v>0</v>
      </c>
      <c r="P109">
        <v>0</v>
      </c>
      <c r="Q109">
        <v>0</v>
      </c>
      <c r="R109" s="75">
        <v>0</v>
      </c>
      <c r="S109" s="10">
        <v>2.8</v>
      </c>
      <c r="T109" s="10">
        <v>0</v>
      </c>
      <c r="U109" s="10">
        <v>0</v>
      </c>
      <c r="V109" s="10">
        <v>0</v>
      </c>
      <c r="W109" s="10">
        <v>0</v>
      </c>
      <c r="X109" s="10">
        <v>0</v>
      </c>
      <c r="Y109" s="10">
        <v>0</v>
      </c>
      <c r="Z109" s="10">
        <v>0</v>
      </c>
      <c r="AA109" s="10">
        <v>0</v>
      </c>
      <c r="AB109" s="10">
        <v>0</v>
      </c>
      <c r="AC109" s="10">
        <v>200</v>
      </c>
      <c r="AD109" s="10">
        <v>0</v>
      </c>
      <c r="AE109" s="87">
        <v>0</v>
      </c>
      <c r="AF109" s="17">
        <v>0</v>
      </c>
      <c r="AG109" s="17">
        <v>0</v>
      </c>
      <c r="AH109" s="17">
        <v>0</v>
      </c>
      <c r="AI109" s="17">
        <v>0</v>
      </c>
      <c r="AJ109" s="17">
        <v>0</v>
      </c>
      <c r="AK109" s="17">
        <v>0</v>
      </c>
      <c r="AL109" s="17">
        <v>0</v>
      </c>
      <c r="AM109" s="17">
        <v>0</v>
      </c>
      <c r="AN109" s="17">
        <v>0</v>
      </c>
      <c r="AO109" s="17">
        <v>0</v>
      </c>
      <c r="AP109" s="17">
        <v>100</v>
      </c>
      <c r="AQ109" s="17">
        <v>0</v>
      </c>
      <c r="AR109" s="20">
        <v>0</v>
      </c>
      <c r="AS109" s="20">
        <v>2.8</v>
      </c>
      <c r="AT109" s="20">
        <v>0</v>
      </c>
      <c r="AU109" s="20">
        <v>0</v>
      </c>
      <c r="AV109" s="20">
        <v>0</v>
      </c>
      <c r="AW109" s="20">
        <v>0</v>
      </c>
      <c r="AX109" s="20">
        <v>0</v>
      </c>
      <c r="AY109" s="20">
        <v>0</v>
      </c>
      <c r="AZ109" s="20">
        <v>0</v>
      </c>
      <c r="BA109" s="20">
        <v>0</v>
      </c>
      <c r="BB109" s="20">
        <v>0</v>
      </c>
      <c r="BC109" s="20">
        <v>300</v>
      </c>
      <c r="BD109" s="20">
        <v>0</v>
      </c>
      <c r="BE109" s="20">
        <v>0</v>
      </c>
      <c r="BF109" s="20">
        <v>2.8</v>
      </c>
      <c r="BG109" s="20">
        <v>0</v>
      </c>
      <c r="BH109" s="20">
        <v>0</v>
      </c>
      <c r="BI109" s="20">
        <v>0</v>
      </c>
      <c r="BJ109" s="20">
        <v>0</v>
      </c>
      <c r="BK109" s="20">
        <v>0</v>
      </c>
      <c r="BL109" s="20">
        <v>0</v>
      </c>
      <c r="BM109" s="20">
        <v>0</v>
      </c>
      <c r="BN109" s="20">
        <v>0</v>
      </c>
      <c r="BO109" s="20">
        <v>0</v>
      </c>
      <c r="BP109" s="20">
        <v>300</v>
      </c>
      <c r="BQ109" s="20">
        <v>0</v>
      </c>
    </row>
    <row r="110" spans="1:69" x14ac:dyDescent="0.35">
      <c r="A110" s="61" t="s">
        <v>333</v>
      </c>
      <c r="B110" s="61" t="s">
        <v>271</v>
      </c>
      <c r="C110" s="61">
        <v>115</v>
      </c>
      <c r="D110" s="61" t="str" cm="1">
        <f t="array" ref="D110">INDEX(SubList_ResAreas!$D$5:$D$332,MATCH(1,(B110=SubList_ResAreas!$B$5:$B$332)*(C110=SubList_ResAreas!$C$5:$C$332),0))</f>
        <v>Northern_CA</v>
      </c>
      <c r="E110" s="20">
        <v>0</v>
      </c>
      <c r="F110">
        <v>0</v>
      </c>
      <c r="G110">
        <v>0</v>
      </c>
      <c r="H110">
        <v>0</v>
      </c>
      <c r="I110">
        <v>0</v>
      </c>
      <c r="J110">
        <v>0</v>
      </c>
      <c r="K110">
        <v>0</v>
      </c>
      <c r="L110">
        <v>0</v>
      </c>
      <c r="M110">
        <v>0</v>
      </c>
      <c r="N110">
        <v>0</v>
      </c>
      <c r="O110">
        <v>0</v>
      </c>
      <c r="P110">
        <v>0</v>
      </c>
      <c r="Q110">
        <v>0</v>
      </c>
      <c r="R110" s="75">
        <v>0</v>
      </c>
      <c r="S110" s="10">
        <v>0</v>
      </c>
      <c r="T110" s="10">
        <v>0</v>
      </c>
      <c r="U110" s="10">
        <v>0</v>
      </c>
      <c r="V110" s="10">
        <v>0</v>
      </c>
      <c r="W110" s="10">
        <v>0</v>
      </c>
      <c r="X110" s="10">
        <v>0</v>
      </c>
      <c r="Y110" s="10">
        <v>0</v>
      </c>
      <c r="Z110" s="10">
        <v>0</v>
      </c>
      <c r="AA110" s="10">
        <v>0</v>
      </c>
      <c r="AB110" s="10">
        <v>0</v>
      </c>
      <c r="AC110" s="10">
        <v>0</v>
      </c>
      <c r="AD110" s="10">
        <v>0</v>
      </c>
      <c r="AE110" s="87">
        <v>0</v>
      </c>
      <c r="AF110" s="17">
        <v>0</v>
      </c>
      <c r="AG110" s="17">
        <v>0</v>
      </c>
      <c r="AH110" s="17">
        <v>0</v>
      </c>
      <c r="AI110" s="17">
        <v>0</v>
      </c>
      <c r="AJ110" s="17">
        <v>0</v>
      </c>
      <c r="AK110" s="17">
        <v>0</v>
      </c>
      <c r="AL110" s="17">
        <v>0</v>
      </c>
      <c r="AM110" s="17">
        <v>0</v>
      </c>
      <c r="AN110" s="17">
        <v>0</v>
      </c>
      <c r="AO110" s="17">
        <v>0</v>
      </c>
      <c r="AP110" s="17">
        <v>0</v>
      </c>
      <c r="AQ110" s="17">
        <v>0</v>
      </c>
      <c r="AR110" s="20">
        <v>0</v>
      </c>
      <c r="AS110" s="20">
        <v>0</v>
      </c>
      <c r="AT110" s="20">
        <v>0</v>
      </c>
      <c r="AU110" s="20">
        <v>0</v>
      </c>
      <c r="AV110" s="20">
        <v>0</v>
      </c>
      <c r="AW110" s="20">
        <v>0</v>
      </c>
      <c r="AX110" s="20">
        <v>0</v>
      </c>
      <c r="AY110" s="20">
        <v>0</v>
      </c>
      <c r="AZ110" s="20">
        <v>0</v>
      </c>
      <c r="BA110" s="20">
        <v>0</v>
      </c>
      <c r="BB110" s="20">
        <v>0</v>
      </c>
      <c r="BC110" s="20">
        <v>0</v>
      </c>
      <c r="BD110" s="20">
        <v>0</v>
      </c>
      <c r="BE110" s="20">
        <v>0</v>
      </c>
      <c r="BF110" s="20">
        <v>0</v>
      </c>
      <c r="BG110" s="20">
        <v>0</v>
      </c>
      <c r="BH110" s="20">
        <v>0</v>
      </c>
      <c r="BI110" s="20">
        <v>0</v>
      </c>
      <c r="BJ110" s="20">
        <v>0</v>
      </c>
      <c r="BK110" s="20">
        <v>0</v>
      </c>
      <c r="BL110" s="20">
        <v>0</v>
      </c>
      <c r="BM110" s="20">
        <v>0</v>
      </c>
      <c r="BN110" s="20">
        <v>0</v>
      </c>
      <c r="BO110" s="20">
        <v>0</v>
      </c>
      <c r="BP110" s="20">
        <v>0</v>
      </c>
      <c r="BQ110" s="20">
        <v>0</v>
      </c>
    </row>
    <row r="111" spans="1:69" x14ac:dyDescent="0.35">
      <c r="A111" s="61" t="s">
        <v>326</v>
      </c>
      <c r="B111" s="61" t="s">
        <v>37</v>
      </c>
      <c r="C111" s="61">
        <v>500</v>
      </c>
      <c r="D111" s="61" t="str" cm="1">
        <f t="array" ref="D111">INDEX(SubList_ResAreas!$D$5:$D$332,MATCH(1,(B111=SubList_ResAreas!$B$5:$B$332)*(C111=SubList_ResAreas!$C$5:$C$332),0))</f>
        <v>Arizona</v>
      </c>
      <c r="E111" s="20">
        <v>0</v>
      </c>
      <c r="F111">
        <v>0</v>
      </c>
      <c r="G111">
        <v>0</v>
      </c>
      <c r="H111">
        <v>0</v>
      </c>
      <c r="I111">
        <v>0</v>
      </c>
      <c r="J111">
        <v>0</v>
      </c>
      <c r="K111">
        <v>0</v>
      </c>
      <c r="L111">
        <v>0</v>
      </c>
      <c r="M111">
        <v>0</v>
      </c>
      <c r="N111">
        <v>0</v>
      </c>
      <c r="O111">
        <v>0</v>
      </c>
      <c r="P111">
        <v>0</v>
      </c>
      <c r="Q111">
        <v>0</v>
      </c>
      <c r="R111" s="75">
        <v>0</v>
      </c>
      <c r="S111" s="10">
        <v>0</v>
      </c>
      <c r="T111" s="10">
        <v>0</v>
      </c>
      <c r="U111" s="10">
        <v>0</v>
      </c>
      <c r="V111" s="10">
        <v>0</v>
      </c>
      <c r="W111" s="10">
        <v>0</v>
      </c>
      <c r="X111" s="10">
        <v>0</v>
      </c>
      <c r="Y111" s="10">
        <v>0</v>
      </c>
      <c r="Z111" s="10">
        <v>0</v>
      </c>
      <c r="AA111" s="10">
        <v>0</v>
      </c>
      <c r="AB111" s="10">
        <v>0</v>
      </c>
      <c r="AC111" s="10">
        <v>0</v>
      </c>
      <c r="AD111" s="10">
        <v>0</v>
      </c>
      <c r="AE111" s="87">
        <v>0</v>
      </c>
      <c r="AF111" s="17">
        <v>0</v>
      </c>
      <c r="AG111" s="17">
        <v>0</v>
      </c>
      <c r="AH111" s="17">
        <v>0</v>
      </c>
      <c r="AI111" s="17">
        <v>0</v>
      </c>
      <c r="AJ111" s="17">
        <v>0</v>
      </c>
      <c r="AK111" s="17">
        <v>0</v>
      </c>
      <c r="AL111" s="17">
        <v>0</v>
      </c>
      <c r="AM111" s="17">
        <v>0</v>
      </c>
      <c r="AN111" s="17">
        <v>250</v>
      </c>
      <c r="AO111" s="17">
        <v>776</v>
      </c>
      <c r="AP111" s="17">
        <v>505</v>
      </c>
      <c r="AQ111" s="17">
        <v>0</v>
      </c>
      <c r="AR111" s="20">
        <v>0</v>
      </c>
      <c r="AS111" s="20">
        <v>0</v>
      </c>
      <c r="AT111" s="20">
        <v>0</v>
      </c>
      <c r="AU111" s="20">
        <v>0</v>
      </c>
      <c r="AV111" s="20">
        <v>0</v>
      </c>
      <c r="AW111" s="20">
        <v>0</v>
      </c>
      <c r="AX111" s="20">
        <v>0</v>
      </c>
      <c r="AY111" s="20">
        <v>0</v>
      </c>
      <c r="AZ111" s="20">
        <v>0</v>
      </c>
      <c r="BA111" s="20">
        <v>250</v>
      </c>
      <c r="BB111" s="20">
        <v>776</v>
      </c>
      <c r="BC111" s="20">
        <v>505</v>
      </c>
      <c r="BD111" s="20">
        <v>0</v>
      </c>
      <c r="BE111" s="20">
        <v>0</v>
      </c>
      <c r="BF111" s="20">
        <v>0</v>
      </c>
      <c r="BG111" s="20">
        <v>0</v>
      </c>
      <c r="BH111" s="20">
        <v>0</v>
      </c>
      <c r="BI111" s="20">
        <v>0</v>
      </c>
      <c r="BJ111" s="20">
        <v>0</v>
      </c>
      <c r="BK111" s="20">
        <v>0</v>
      </c>
      <c r="BL111" s="20">
        <v>0</v>
      </c>
      <c r="BM111" s="20">
        <v>0</v>
      </c>
      <c r="BN111" s="20">
        <v>250</v>
      </c>
      <c r="BO111" s="20">
        <v>776</v>
      </c>
      <c r="BP111" s="20">
        <v>505</v>
      </c>
      <c r="BQ111" s="20">
        <v>0</v>
      </c>
    </row>
    <row r="112" spans="1:69" x14ac:dyDescent="0.35">
      <c r="A112" s="61" t="s">
        <v>333</v>
      </c>
      <c r="B112" s="61" t="s">
        <v>282</v>
      </c>
      <c r="C112" s="61">
        <v>115</v>
      </c>
      <c r="D112" s="61" t="str" cm="1">
        <f t="array" ref="D112">INDEX(SubList_ResAreas!$D$5:$D$332,MATCH(1,(B112=SubList_ResAreas!$B$5:$B$332)*(C112=SubList_ResAreas!$C$5:$C$332),0))</f>
        <v>Northern_CA</v>
      </c>
      <c r="E112" s="20">
        <v>0</v>
      </c>
      <c r="F112">
        <v>0</v>
      </c>
      <c r="G112">
        <v>0</v>
      </c>
      <c r="H112">
        <v>0</v>
      </c>
      <c r="I112">
        <v>0</v>
      </c>
      <c r="J112">
        <v>0</v>
      </c>
      <c r="K112">
        <v>0</v>
      </c>
      <c r="L112">
        <v>0</v>
      </c>
      <c r="M112">
        <v>0</v>
      </c>
      <c r="N112">
        <v>0</v>
      </c>
      <c r="O112">
        <v>0</v>
      </c>
      <c r="P112">
        <v>0</v>
      </c>
      <c r="Q112">
        <v>0</v>
      </c>
      <c r="R112" s="75">
        <v>0</v>
      </c>
      <c r="S112" s="10">
        <v>0</v>
      </c>
      <c r="T112" s="10">
        <v>0</v>
      </c>
      <c r="U112" s="10">
        <v>0</v>
      </c>
      <c r="V112" s="10">
        <v>0</v>
      </c>
      <c r="W112" s="10">
        <v>0</v>
      </c>
      <c r="X112" s="10">
        <v>0</v>
      </c>
      <c r="Y112" s="10">
        <v>0</v>
      </c>
      <c r="Z112" s="10">
        <v>2</v>
      </c>
      <c r="AA112" s="10">
        <v>0</v>
      </c>
      <c r="AB112" s="10">
        <v>0</v>
      </c>
      <c r="AC112" s="10">
        <v>0</v>
      </c>
      <c r="AD112" s="10">
        <v>0</v>
      </c>
      <c r="AE112" s="87">
        <v>0</v>
      </c>
      <c r="AF112" s="17">
        <v>0</v>
      </c>
      <c r="AG112" s="17">
        <v>0</v>
      </c>
      <c r="AH112" s="17">
        <v>0</v>
      </c>
      <c r="AI112" s="17">
        <v>0</v>
      </c>
      <c r="AJ112" s="17">
        <v>0</v>
      </c>
      <c r="AK112" s="17">
        <v>0</v>
      </c>
      <c r="AL112" s="17">
        <v>161</v>
      </c>
      <c r="AM112" s="17">
        <v>0</v>
      </c>
      <c r="AN112" s="17">
        <v>0</v>
      </c>
      <c r="AO112" s="17">
        <v>0</v>
      </c>
      <c r="AP112" s="17">
        <v>5</v>
      </c>
      <c r="AQ112" s="17">
        <v>0</v>
      </c>
      <c r="AR112" s="20">
        <v>0</v>
      </c>
      <c r="AS112" s="20">
        <v>0</v>
      </c>
      <c r="AT112" s="20">
        <v>0</v>
      </c>
      <c r="AU112" s="20">
        <v>0</v>
      </c>
      <c r="AV112" s="20">
        <v>0</v>
      </c>
      <c r="AW112" s="20">
        <v>0</v>
      </c>
      <c r="AX112" s="20">
        <v>0</v>
      </c>
      <c r="AY112" s="20">
        <v>161</v>
      </c>
      <c r="AZ112" s="20">
        <v>2</v>
      </c>
      <c r="BA112" s="20">
        <v>0</v>
      </c>
      <c r="BB112" s="20">
        <v>0</v>
      </c>
      <c r="BC112" s="20">
        <v>5</v>
      </c>
      <c r="BD112" s="20">
        <v>0</v>
      </c>
      <c r="BE112" s="20">
        <v>0</v>
      </c>
      <c r="BF112" s="20">
        <v>0</v>
      </c>
      <c r="BG112" s="20">
        <v>0</v>
      </c>
      <c r="BH112" s="20">
        <v>0</v>
      </c>
      <c r="BI112" s="20">
        <v>0</v>
      </c>
      <c r="BJ112" s="20">
        <v>0</v>
      </c>
      <c r="BK112" s="20">
        <v>0</v>
      </c>
      <c r="BL112" s="20">
        <v>161</v>
      </c>
      <c r="BM112" s="20">
        <v>2</v>
      </c>
      <c r="BN112" s="20">
        <v>0</v>
      </c>
      <c r="BO112" s="20">
        <v>0</v>
      </c>
      <c r="BP112" s="20">
        <v>5</v>
      </c>
      <c r="BQ112" s="20">
        <v>0</v>
      </c>
    </row>
    <row r="113" spans="1:69" x14ac:dyDescent="0.35">
      <c r="A113" s="61" t="s">
        <v>333</v>
      </c>
      <c r="B113" s="61" t="s">
        <v>368</v>
      </c>
      <c r="C113" s="61">
        <v>500</v>
      </c>
      <c r="D113" s="61" t="str" cm="1">
        <f t="array" ref="D113">INDEX(SubList_ResAreas!$D$5:$D$332,MATCH(1,(B113=SubList_ResAreas!$B$5:$B$332)*(C113=SubList_ResAreas!$C$5:$C$332),0))</f>
        <v>Northern_CA</v>
      </c>
      <c r="E113" s="20">
        <v>0</v>
      </c>
      <c r="F113">
        <v>0</v>
      </c>
      <c r="G113">
        <v>0</v>
      </c>
      <c r="H113">
        <v>0</v>
      </c>
      <c r="I113">
        <v>0</v>
      </c>
      <c r="J113">
        <v>0</v>
      </c>
      <c r="K113">
        <v>0</v>
      </c>
      <c r="L113">
        <v>0</v>
      </c>
      <c r="M113">
        <v>0</v>
      </c>
      <c r="N113">
        <v>0</v>
      </c>
      <c r="O113">
        <v>0</v>
      </c>
      <c r="P113">
        <v>0</v>
      </c>
      <c r="Q113">
        <v>0</v>
      </c>
      <c r="R113" s="75">
        <v>0</v>
      </c>
      <c r="S113" s="10">
        <v>0</v>
      </c>
      <c r="T113" s="10">
        <v>0</v>
      </c>
      <c r="U113" s="10">
        <v>0</v>
      </c>
      <c r="V113" s="10">
        <v>0</v>
      </c>
      <c r="W113" s="10">
        <v>0</v>
      </c>
      <c r="X113" s="10">
        <v>0</v>
      </c>
      <c r="Y113" s="10">
        <v>0</v>
      </c>
      <c r="Z113" s="10">
        <v>0</v>
      </c>
      <c r="AA113" s="10">
        <v>0</v>
      </c>
      <c r="AB113" s="10">
        <v>0</v>
      </c>
      <c r="AC113" s="10">
        <v>0</v>
      </c>
      <c r="AD113" s="10">
        <v>0</v>
      </c>
      <c r="AE113" s="87">
        <v>0</v>
      </c>
      <c r="AF113" s="17">
        <v>0</v>
      </c>
      <c r="AG113" s="17">
        <v>0</v>
      </c>
      <c r="AH113" s="17">
        <v>0</v>
      </c>
      <c r="AI113" s="17">
        <v>0</v>
      </c>
      <c r="AJ113" s="17">
        <v>0</v>
      </c>
      <c r="AK113" s="17">
        <v>1446</v>
      </c>
      <c r="AL113" s="17">
        <v>0</v>
      </c>
      <c r="AM113" s="17">
        <v>0</v>
      </c>
      <c r="AN113" s="17">
        <v>0</v>
      </c>
      <c r="AO113" s="17">
        <v>0</v>
      </c>
      <c r="AP113" s="17">
        <v>0</v>
      </c>
      <c r="AQ113" s="17">
        <v>0</v>
      </c>
      <c r="AR113" s="20">
        <v>0</v>
      </c>
      <c r="AS113" s="20">
        <v>0</v>
      </c>
      <c r="AT113" s="20">
        <v>0</v>
      </c>
      <c r="AU113" s="20">
        <v>0</v>
      </c>
      <c r="AV113" s="20">
        <v>0</v>
      </c>
      <c r="AW113" s="20">
        <v>0</v>
      </c>
      <c r="AX113" s="20">
        <v>1446</v>
      </c>
      <c r="AY113" s="20">
        <v>0</v>
      </c>
      <c r="AZ113" s="20">
        <v>0</v>
      </c>
      <c r="BA113" s="20">
        <v>0</v>
      </c>
      <c r="BB113" s="20">
        <v>0</v>
      </c>
      <c r="BC113" s="20">
        <v>0</v>
      </c>
      <c r="BD113" s="20">
        <v>0</v>
      </c>
      <c r="BE113" s="20">
        <v>0</v>
      </c>
      <c r="BF113" s="20">
        <v>0</v>
      </c>
      <c r="BG113" s="20">
        <v>0</v>
      </c>
      <c r="BH113" s="20">
        <v>0</v>
      </c>
      <c r="BI113" s="20">
        <v>0</v>
      </c>
      <c r="BJ113" s="20">
        <v>0</v>
      </c>
      <c r="BK113" s="20">
        <v>1446</v>
      </c>
      <c r="BL113" s="20">
        <v>0</v>
      </c>
      <c r="BM113" s="20">
        <v>0</v>
      </c>
      <c r="BN113" s="20">
        <v>0</v>
      </c>
      <c r="BO113" s="20">
        <v>0</v>
      </c>
      <c r="BP113" s="20">
        <v>0</v>
      </c>
      <c r="BQ113" s="20">
        <v>0</v>
      </c>
    </row>
    <row r="114" spans="1:69" x14ac:dyDescent="0.35">
      <c r="A114" s="61" t="s">
        <v>318</v>
      </c>
      <c r="B114" s="61" t="s">
        <v>369</v>
      </c>
      <c r="C114" s="61">
        <v>230</v>
      </c>
      <c r="D114" s="61" t="str" cm="1">
        <f t="array" ref="D114">INDEX(SubList_ResAreas!$D$5:$D$332,MATCH(1,(B114=SubList_ResAreas!$B$5:$B$332)*(C114=SubList_ResAreas!$C$5:$C$332),0))</f>
        <v>Greater_LA</v>
      </c>
      <c r="E114" s="20">
        <v>0</v>
      </c>
      <c r="F114">
        <v>0</v>
      </c>
      <c r="G114">
        <v>0</v>
      </c>
      <c r="H114">
        <v>0</v>
      </c>
      <c r="I114">
        <v>0</v>
      </c>
      <c r="J114">
        <v>0</v>
      </c>
      <c r="K114">
        <v>0</v>
      </c>
      <c r="L114">
        <v>0</v>
      </c>
      <c r="M114">
        <v>0</v>
      </c>
      <c r="N114">
        <v>0</v>
      </c>
      <c r="O114">
        <v>0</v>
      </c>
      <c r="P114">
        <v>0</v>
      </c>
      <c r="Q114">
        <v>0</v>
      </c>
      <c r="R114" s="75">
        <v>0</v>
      </c>
      <c r="S114" s="10">
        <v>0</v>
      </c>
      <c r="T114" s="10">
        <v>0</v>
      </c>
      <c r="U114" s="10">
        <v>0</v>
      </c>
      <c r="V114" s="10">
        <v>0</v>
      </c>
      <c r="W114" s="10">
        <v>0</v>
      </c>
      <c r="X114" s="10">
        <v>0</v>
      </c>
      <c r="Y114" s="10">
        <v>0</v>
      </c>
      <c r="Z114" s="10">
        <v>0</v>
      </c>
      <c r="AA114" s="10">
        <v>0</v>
      </c>
      <c r="AB114" s="10">
        <v>0</v>
      </c>
      <c r="AC114" s="10">
        <v>0</v>
      </c>
      <c r="AD114" s="10">
        <v>0</v>
      </c>
      <c r="AE114" s="87">
        <v>0</v>
      </c>
      <c r="AF114" s="17">
        <v>0</v>
      </c>
      <c r="AG114" s="17">
        <v>0</v>
      </c>
      <c r="AH114" s="17">
        <v>0</v>
      </c>
      <c r="AI114" s="17">
        <v>0</v>
      </c>
      <c r="AJ114" s="17">
        <v>0</v>
      </c>
      <c r="AK114" s="17">
        <v>0</v>
      </c>
      <c r="AL114" s="17">
        <v>0</v>
      </c>
      <c r="AM114" s="17">
        <v>0</v>
      </c>
      <c r="AN114" s="17">
        <v>0</v>
      </c>
      <c r="AO114" s="17">
        <v>0</v>
      </c>
      <c r="AP114" s="17">
        <v>0</v>
      </c>
      <c r="AQ114" s="17">
        <v>0</v>
      </c>
      <c r="AR114" s="20">
        <v>0</v>
      </c>
      <c r="AS114" s="20">
        <v>0</v>
      </c>
      <c r="AT114" s="20">
        <v>0</v>
      </c>
      <c r="AU114" s="20">
        <v>0</v>
      </c>
      <c r="AV114" s="20">
        <v>0</v>
      </c>
      <c r="AW114" s="20">
        <v>0</v>
      </c>
      <c r="AX114" s="20">
        <v>0</v>
      </c>
      <c r="AY114" s="20">
        <v>0</v>
      </c>
      <c r="AZ114" s="20">
        <v>0</v>
      </c>
      <c r="BA114" s="20">
        <v>0</v>
      </c>
      <c r="BB114" s="20">
        <v>0</v>
      </c>
      <c r="BC114" s="20">
        <v>0</v>
      </c>
      <c r="BD114" s="20">
        <v>0</v>
      </c>
      <c r="BE114" s="20">
        <v>0</v>
      </c>
      <c r="BF114" s="20">
        <v>0</v>
      </c>
      <c r="BG114" s="20">
        <v>0</v>
      </c>
      <c r="BH114" s="20">
        <v>0</v>
      </c>
      <c r="BI114" s="20">
        <v>0</v>
      </c>
      <c r="BJ114" s="20">
        <v>0</v>
      </c>
      <c r="BK114" s="20">
        <v>0</v>
      </c>
      <c r="BL114" s="20">
        <v>0</v>
      </c>
      <c r="BM114" s="20">
        <v>0</v>
      </c>
      <c r="BN114" s="20">
        <v>0</v>
      </c>
      <c r="BO114" s="20">
        <v>0</v>
      </c>
      <c r="BP114" s="20">
        <v>0</v>
      </c>
      <c r="BQ114" s="20">
        <v>0</v>
      </c>
    </row>
    <row r="115" spans="1:69" x14ac:dyDescent="0.35">
      <c r="A115" s="61" t="s">
        <v>326</v>
      </c>
      <c r="B115" s="61" t="s">
        <v>41</v>
      </c>
      <c r="C115" s="61">
        <v>230</v>
      </c>
      <c r="D115" s="61" t="str" cm="1">
        <f t="array" ref="D115">INDEX(SubList_ResAreas!$D$5:$D$332,MATCH(1,(B115=SubList_ResAreas!$B$5:$B$332)*(C115=SubList_ResAreas!$C$5:$C$332),0))</f>
        <v>Greater_Imperial</v>
      </c>
      <c r="E115" s="20">
        <v>0</v>
      </c>
      <c r="F115">
        <v>0</v>
      </c>
      <c r="G115">
        <v>0</v>
      </c>
      <c r="H115">
        <v>0</v>
      </c>
      <c r="I115">
        <v>0</v>
      </c>
      <c r="J115">
        <v>0</v>
      </c>
      <c r="K115">
        <v>0</v>
      </c>
      <c r="L115">
        <v>0</v>
      </c>
      <c r="M115">
        <v>0</v>
      </c>
      <c r="N115">
        <v>0</v>
      </c>
      <c r="O115">
        <v>0</v>
      </c>
      <c r="P115">
        <v>0</v>
      </c>
      <c r="Q115">
        <v>0</v>
      </c>
      <c r="R115" s="75">
        <v>26</v>
      </c>
      <c r="S115" s="10">
        <v>0</v>
      </c>
      <c r="T115" s="10">
        <v>0</v>
      </c>
      <c r="U115" s="10">
        <v>0</v>
      </c>
      <c r="V115" s="10">
        <v>0</v>
      </c>
      <c r="W115" s="10">
        <v>0</v>
      </c>
      <c r="X115" s="10">
        <v>0</v>
      </c>
      <c r="Y115" s="10">
        <v>0</v>
      </c>
      <c r="Z115" s="10">
        <v>0</v>
      </c>
      <c r="AA115" s="10">
        <v>0</v>
      </c>
      <c r="AB115" s="10">
        <v>100</v>
      </c>
      <c r="AC115" s="10">
        <v>150</v>
      </c>
      <c r="AD115" s="10">
        <v>0</v>
      </c>
      <c r="AE115" s="87">
        <v>824</v>
      </c>
      <c r="AF115" s="17">
        <v>0</v>
      </c>
      <c r="AG115" s="17">
        <v>0</v>
      </c>
      <c r="AH115" s="17">
        <v>0</v>
      </c>
      <c r="AI115" s="17">
        <v>0</v>
      </c>
      <c r="AJ115" s="17">
        <v>0</v>
      </c>
      <c r="AK115" s="17">
        <v>0</v>
      </c>
      <c r="AL115" s="17">
        <v>0</v>
      </c>
      <c r="AM115" s="17">
        <v>0</v>
      </c>
      <c r="AN115" s="17">
        <v>0</v>
      </c>
      <c r="AO115" s="17">
        <v>0</v>
      </c>
      <c r="AP115" s="17">
        <v>0</v>
      </c>
      <c r="AQ115" s="17">
        <v>0</v>
      </c>
      <c r="AR115" s="20">
        <v>850</v>
      </c>
      <c r="AS115" s="20">
        <v>0</v>
      </c>
      <c r="AT115" s="20">
        <v>0</v>
      </c>
      <c r="AU115" s="20">
        <v>0</v>
      </c>
      <c r="AV115" s="20">
        <v>0</v>
      </c>
      <c r="AW115" s="20">
        <v>0</v>
      </c>
      <c r="AX115" s="20">
        <v>0</v>
      </c>
      <c r="AY115" s="20">
        <v>0</v>
      </c>
      <c r="AZ115" s="20">
        <v>0</v>
      </c>
      <c r="BA115" s="20">
        <v>0</v>
      </c>
      <c r="BB115" s="20">
        <v>100</v>
      </c>
      <c r="BC115" s="20">
        <v>150</v>
      </c>
      <c r="BD115" s="20">
        <v>0</v>
      </c>
      <c r="BE115" s="20">
        <v>850</v>
      </c>
      <c r="BF115" s="20">
        <v>0</v>
      </c>
      <c r="BG115" s="20">
        <v>0</v>
      </c>
      <c r="BH115" s="20">
        <v>0</v>
      </c>
      <c r="BI115" s="20">
        <v>0</v>
      </c>
      <c r="BJ115" s="20">
        <v>0</v>
      </c>
      <c r="BK115" s="20">
        <v>0</v>
      </c>
      <c r="BL115" s="20">
        <v>0</v>
      </c>
      <c r="BM115" s="20">
        <v>0</v>
      </c>
      <c r="BN115" s="20">
        <v>0</v>
      </c>
      <c r="BO115" s="20">
        <v>100</v>
      </c>
      <c r="BP115" s="20">
        <v>150</v>
      </c>
      <c r="BQ115" s="20">
        <v>0</v>
      </c>
    </row>
    <row r="116" spans="1:69" x14ac:dyDescent="0.35">
      <c r="A116" s="61" t="s">
        <v>326</v>
      </c>
      <c r="B116" s="61" t="s">
        <v>41</v>
      </c>
      <c r="C116" s="61">
        <v>161</v>
      </c>
      <c r="D116" s="61" t="str" cm="1">
        <f t="array" ref="D116">INDEX(SubList_ResAreas!$D$5:$D$332,MATCH(1,(B116=SubList_ResAreas!$B$5:$B$332)*(C116=SubList_ResAreas!$C$5:$C$332),0))</f>
        <v>Greater_Imperial</v>
      </c>
      <c r="E116" s="20">
        <v>0</v>
      </c>
      <c r="F116">
        <v>0</v>
      </c>
      <c r="G116">
        <v>0</v>
      </c>
      <c r="H116">
        <v>0</v>
      </c>
      <c r="I116">
        <v>0</v>
      </c>
      <c r="J116">
        <v>0</v>
      </c>
      <c r="K116">
        <v>0</v>
      </c>
      <c r="L116">
        <v>0</v>
      </c>
      <c r="M116">
        <v>0</v>
      </c>
      <c r="N116">
        <v>20</v>
      </c>
      <c r="O116">
        <v>0</v>
      </c>
      <c r="P116">
        <v>0</v>
      </c>
      <c r="Q116">
        <v>0</v>
      </c>
      <c r="R116" s="75">
        <v>50</v>
      </c>
      <c r="S116" s="10">
        <v>0</v>
      </c>
      <c r="T116" s="10">
        <v>0</v>
      </c>
      <c r="U116" s="10">
        <v>0</v>
      </c>
      <c r="V116" s="10">
        <v>0</v>
      </c>
      <c r="W116" s="10">
        <v>0</v>
      </c>
      <c r="X116" s="10">
        <v>0</v>
      </c>
      <c r="Y116" s="10">
        <v>0</v>
      </c>
      <c r="Z116" s="10">
        <v>0</v>
      </c>
      <c r="AA116" s="10">
        <v>0</v>
      </c>
      <c r="AB116" s="10">
        <v>0</v>
      </c>
      <c r="AC116" s="10">
        <v>0</v>
      </c>
      <c r="AD116" s="10">
        <v>0</v>
      </c>
      <c r="AE116" s="87">
        <v>0</v>
      </c>
      <c r="AF116" s="17">
        <v>0</v>
      </c>
      <c r="AG116" s="17">
        <v>0</v>
      </c>
      <c r="AH116" s="17">
        <v>0</v>
      </c>
      <c r="AI116" s="17">
        <v>0</v>
      </c>
      <c r="AJ116" s="17">
        <v>0</v>
      </c>
      <c r="AK116" s="17">
        <v>0</v>
      </c>
      <c r="AL116" s="17">
        <v>0</v>
      </c>
      <c r="AM116" s="17">
        <v>0</v>
      </c>
      <c r="AN116" s="17">
        <v>0</v>
      </c>
      <c r="AO116" s="17">
        <v>0</v>
      </c>
      <c r="AP116" s="17">
        <v>0</v>
      </c>
      <c r="AQ116" s="17">
        <v>0</v>
      </c>
      <c r="AR116" s="20">
        <v>50</v>
      </c>
      <c r="AS116" s="20">
        <v>0</v>
      </c>
      <c r="AT116" s="20">
        <v>0</v>
      </c>
      <c r="AU116" s="20">
        <v>0</v>
      </c>
      <c r="AV116" s="20">
        <v>0</v>
      </c>
      <c r="AW116" s="20">
        <v>0</v>
      </c>
      <c r="AX116" s="20">
        <v>0</v>
      </c>
      <c r="AY116" s="20">
        <v>0</v>
      </c>
      <c r="AZ116" s="20">
        <v>0</v>
      </c>
      <c r="BA116" s="20">
        <v>0</v>
      </c>
      <c r="BB116" s="20">
        <v>0</v>
      </c>
      <c r="BC116" s="20">
        <v>0</v>
      </c>
      <c r="BD116" s="20">
        <v>0</v>
      </c>
      <c r="BE116" s="20">
        <v>50</v>
      </c>
      <c r="BF116" s="20">
        <v>0</v>
      </c>
      <c r="BG116" s="20">
        <v>0</v>
      </c>
      <c r="BH116" s="20">
        <v>0</v>
      </c>
      <c r="BI116" s="20">
        <v>0</v>
      </c>
      <c r="BJ116" s="20">
        <v>0</v>
      </c>
      <c r="BK116" s="20">
        <v>0</v>
      </c>
      <c r="BL116" s="20">
        <v>0</v>
      </c>
      <c r="BM116" s="20">
        <v>0</v>
      </c>
      <c r="BN116" s="20">
        <v>20</v>
      </c>
      <c r="BO116" s="20">
        <v>0</v>
      </c>
      <c r="BP116" s="20">
        <v>0</v>
      </c>
      <c r="BQ116" s="20">
        <v>0</v>
      </c>
    </row>
    <row r="117" spans="1:69" x14ac:dyDescent="0.35">
      <c r="A117" s="61" t="s">
        <v>326</v>
      </c>
      <c r="B117" s="61" t="s">
        <v>29</v>
      </c>
      <c r="C117" s="61">
        <v>500</v>
      </c>
      <c r="D117" s="61" t="str" cm="1">
        <f t="array" ref="D117">INDEX(SubList_ResAreas!$D$5:$D$332,MATCH(1,(B117=SubList_ResAreas!$B$5:$B$332)*(C117=SubList_ResAreas!$C$5:$C$332),0))</f>
        <v>Greater_Imperial</v>
      </c>
      <c r="E117" s="20">
        <v>0</v>
      </c>
      <c r="F117">
        <v>0</v>
      </c>
      <c r="G117">
        <v>0</v>
      </c>
      <c r="H117">
        <v>0</v>
      </c>
      <c r="I117">
        <v>0</v>
      </c>
      <c r="J117">
        <v>0</v>
      </c>
      <c r="K117">
        <v>0</v>
      </c>
      <c r="L117">
        <v>0</v>
      </c>
      <c r="M117">
        <v>0</v>
      </c>
      <c r="N117">
        <v>0</v>
      </c>
      <c r="O117">
        <v>0</v>
      </c>
      <c r="P117">
        <v>0</v>
      </c>
      <c r="Q117">
        <v>0</v>
      </c>
      <c r="R117" s="75">
        <v>0</v>
      </c>
      <c r="S117" s="10">
        <v>0</v>
      </c>
      <c r="T117" s="10">
        <v>0</v>
      </c>
      <c r="U117" s="10">
        <v>0</v>
      </c>
      <c r="V117" s="10">
        <v>0</v>
      </c>
      <c r="W117" s="10">
        <v>0</v>
      </c>
      <c r="X117" s="10">
        <v>0</v>
      </c>
      <c r="Y117" s="10">
        <v>0</v>
      </c>
      <c r="Z117" s="10">
        <v>0</v>
      </c>
      <c r="AA117" s="10">
        <v>0</v>
      </c>
      <c r="AB117" s="10">
        <v>0</v>
      </c>
      <c r="AC117" s="10">
        <v>0</v>
      </c>
      <c r="AD117" s="10">
        <v>0</v>
      </c>
      <c r="AE117" s="87">
        <v>0</v>
      </c>
      <c r="AF117" s="17">
        <v>0</v>
      </c>
      <c r="AG117" s="17">
        <v>0</v>
      </c>
      <c r="AH117" s="17">
        <v>0</v>
      </c>
      <c r="AI117" s="17">
        <v>0</v>
      </c>
      <c r="AJ117" s="17">
        <v>0</v>
      </c>
      <c r="AK117" s="17">
        <v>0</v>
      </c>
      <c r="AL117" s="17">
        <v>0</v>
      </c>
      <c r="AM117" s="17">
        <v>0</v>
      </c>
      <c r="AN117" s="17">
        <v>0</v>
      </c>
      <c r="AO117" s="17">
        <v>0</v>
      </c>
      <c r="AP117" s="17">
        <v>0</v>
      </c>
      <c r="AQ117" s="17">
        <v>0</v>
      </c>
      <c r="AR117" s="20">
        <v>0</v>
      </c>
      <c r="AS117" s="20">
        <v>0</v>
      </c>
      <c r="AT117" s="20">
        <v>0</v>
      </c>
      <c r="AU117" s="20">
        <v>0</v>
      </c>
      <c r="AV117" s="20">
        <v>0</v>
      </c>
      <c r="AW117" s="20">
        <v>0</v>
      </c>
      <c r="AX117" s="20">
        <v>0</v>
      </c>
      <c r="AY117" s="20">
        <v>0</v>
      </c>
      <c r="AZ117" s="20">
        <v>0</v>
      </c>
      <c r="BA117" s="20">
        <v>0</v>
      </c>
      <c r="BB117" s="20">
        <v>0</v>
      </c>
      <c r="BC117" s="20">
        <v>0</v>
      </c>
      <c r="BD117" s="20">
        <v>0</v>
      </c>
      <c r="BE117" s="20">
        <v>0</v>
      </c>
      <c r="BF117" s="20">
        <v>0</v>
      </c>
      <c r="BG117" s="20">
        <v>0</v>
      </c>
      <c r="BH117" s="20">
        <v>0</v>
      </c>
      <c r="BI117" s="20">
        <v>0</v>
      </c>
      <c r="BJ117" s="20">
        <v>0</v>
      </c>
      <c r="BK117" s="20">
        <v>0</v>
      </c>
      <c r="BL117" s="20">
        <v>0</v>
      </c>
      <c r="BM117" s="20">
        <v>0</v>
      </c>
      <c r="BN117" s="20">
        <v>0</v>
      </c>
      <c r="BO117" s="20">
        <v>0</v>
      </c>
      <c r="BP117" s="20">
        <v>0</v>
      </c>
      <c r="BQ117" s="20">
        <v>0</v>
      </c>
    </row>
    <row r="118" spans="1:69" x14ac:dyDescent="0.35">
      <c r="A118" s="61" t="s">
        <v>326</v>
      </c>
      <c r="B118" s="61" t="s">
        <v>29</v>
      </c>
      <c r="C118" s="61">
        <v>230</v>
      </c>
      <c r="D118" s="61" t="str" cm="1">
        <f t="array" ref="D118">INDEX(SubList_ResAreas!$D$5:$D$332,MATCH(1,(B118=SubList_ResAreas!$B$5:$B$332)*(C118=SubList_ResAreas!$C$5:$C$332),0))</f>
        <v>Greater_Imperial</v>
      </c>
      <c r="E118" s="20">
        <v>0</v>
      </c>
      <c r="F118">
        <v>0</v>
      </c>
      <c r="G118">
        <v>0</v>
      </c>
      <c r="H118">
        <v>0</v>
      </c>
      <c r="I118">
        <v>0</v>
      </c>
      <c r="J118">
        <v>0</v>
      </c>
      <c r="K118">
        <v>0</v>
      </c>
      <c r="L118">
        <v>0</v>
      </c>
      <c r="M118">
        <v>0</v>
      </c>
      <c r="N118">
        <v>0</v>
      </c>
      <c r="O118">
        <v>0</v>
      </c>
      <c r="P118">
        <v>40</v>
      </c>
      <c r="Q118">
        <v>0</v>
      </c>
      <c r="R118" s="75">
        <v>0</v>
      </c>
      <c r="S118" s="10">
        <v>0</v>
      </c>
      <c r="T118" s="10">
        <v>0</v>
      </c>
      <c r="U118" s="10">
        <v>0</v>
      </c>
      <c r="V118" s="10">
        <v>0</v>
      </c>
      <c r="W118" s="10">
        <v>0</v>
      </c>
      <c r="X118" s="10">
        <v>0</v>
      </c>
      <c r="Y118" s="10">
        <v>0</v>
      </c>
      <c r="Z118" s="10">
        <v>0</v>
      </c>
      <c r="AA118" s="10">
        <v>0</v>
      </c>
      <c r="AB118" s="10">
        <v>200</v>
      </c>
      <c r="AC118" s="10">
        <v>305</v>
      </c>
      <c r="AD118" s="10">
        <v>0</v>
      </c>
      <c r="AE118" s="87">
        <v>0</v>
      </c>
      <c r="AF118" s="17">
        <v>0</v>
      </c>
      <c r="AG118" s="17">
        <v>0</v>
      </c>
      <c r="AH118" s="17">
        <v>0</v>
      </c>
      <c r="AI118" s="17">
        <v>0</v>
      </c>
      <c r="AJ118" s="17">
        <v>0</v>
      </c>
      <c r="AK118" s="17">
        <v>0</v>
      </c>
      <c r="AL118" s="17">
        <v>0</v>
      </c>
      <c r="AM118" s="17">
        <v>0</v>
      </c>
      <c r="AN118" s="17">
        <v>100</v>
      </c>
      <c r="AO118" s="17">
        <v>363</v>
      </c>
      <c r="AP118" s="17">
        <v>0</v>
      </c>
      <c r="AQ118" s="17">
        <v>0</v>
      </c>
      <c r="AR118" s="20">
        <v>0</v>
      </c>
      <c r="AS118" s="20">
        <v>0</v>
      </c>
      <c r="AT118" s="20">
        <v>0</v>
      </c>
      <c r="AU118" s="20">
        <v>0</v>
      </c>
      <c r="AV118" s="20">
        <v>0</v>
      </c>
      <c r="AW118" s="20">
        <v>0</v>
      </c>
      <c r="AX118" s="20">
        <v>0</v>
      </c>
      <c r="AY118" s="20">
        <v>0</v>
      </c>
      <c r="AZ118" s="20">
        <v>0</v>
      </c>
      <c r="BA118" s="20">
        <v>100</v>
      </c>
      <c r="BB118" s="20">
        <v>563</v>
      </c>
      <c r="BC118" s="20">
        <v>305</v>
      </c>
      <c r="BD118" s="20">
        <v>0</v>
      </c>
      <c r="BE118" s="20">
        <v>0</v>
      </c>
      <c r="BF118" s="20">
        <v>0</v>
      </c>
      <c r="BG118" s="20">
        <v>0</v>
      </c>
      <c r="BH118" s="20">
        <v>0</v>
      </c>
      <c r="BI118" s="20">
        <v>0</v>
      </c>
      <c r="BJ118" s="20">
        <v>0</v>
      </c>
      <c r="BK118" s="20">
        <v>0</v>
      </c>
      <c r="BL118" s="20">
        <v>0</v>
      </c>
      <c r="BM118" s="20">
        <v>0</v>
      </c>
      <c r="BN118" s="20">
        <v>100</v>
      </c>
      <c r="BO118" s="20">
        <v>563</v>
      </c>
      <c r="BP118" s="20">
        <v>345</v>
      </c>
      <c r="BQ118" s="20">
        <v>0</v>
      </c>
    </row>
    <row r="119" spans="1:69" x14ac:dyDescent="0.35">
      <c r="A119" s="61" t="s">
        <v>329</v>
      </c>
      <c r="B119" s="61" t="s">
        <v>189</v>
      </c>
      <c r="C119" s="61">
        <v>230</v>
      </c>
      <c r="D119" s="61" t="str" cm="1">
        <f t="array" ref="D119">INDEX(SubList_ResAreas!$D$5:$D$332,MATCH(1,(B119=SubList_ResAreas!$B$5:$B$332)*(C119=SubList_ResAreas!$C$5:$C$332),0))</f>
        <v>SouthernNV_Desert</v>
      </c>
      <c r="E119" s="20">
        <v>0</v>
      </c>
      <c r="F119">
        <v>0</v>
      </c>
      <c r="G119">
        <v>0</v>
      </c>
      <c r="H119">
        <v>0</v>
      </c>
      <c r="I119">
        <v>0</v>
      </c>
      <c r="J119">
        <v>0</v>
      </c>
      <c r="K119">
        <v>0</v>
      </c>
      <c r="L119">
        <v>0</v>
      </c>
      <c r="M119">
        <v>0</v>
      </c>
      <c r="N119">
        <v>0</v>
      </c>
      <c r="O119">
        <v>0</v>
      </c>
      <c r="P119">
        <v>0</v>
      </c>
      <c r="Q119">
        <v>0</v>
      </c>
      <c r="R119" s="75">
        <v>0</v>
      </c>
      <c r="S119" s="10">
        <v>0</v>
      </c>
      <c r="T119" s="10">
        <v>0</v>
      </c>
      <c r="U119" s="10">
        <v>0</v>
      </c>
      <c r="V119" s="10">
        <v>0</v>
      </c>
      <c r="W119" s="10">
        <v>0</v>
      </c>
      <c r="X119" s="10">
        <v>0</v>
      </c>
      <c r="Y119" s="10">
        <v>0</v>
      </c>
      <c r="Z119" s="10">
        <v>0</v>
      </c>
      <c r="AA119" s="10">
        <v>0</v>
      </c>
      <c r="AB119" s="10">
        <v>0</v>
      </c>
      <c r="AC119" s="10">
        <v>0</v>
      </c>
      <c r="AD119" s="10">
        <v>0</v>
      </c>
      <c r="AE119" s="87">
        <v>0</v>
      </c>
      <c r="AF119" s="17">
        <v>0</v>
      </c>
      <c r="AG119" s="17">
        <v>93</v>
      </c>
      <c r="AH119" s="17">
        <v>0</v>
      </c>
      <c r="AI119" s="17">
        <v>0</v>
      </c>
      <c r="AJ119" s="17">
        <v>0</v>
      </c>
      <c r="AK119" s="17">
        <v>0</v>
      </c>
      <c r="AL119" s="17">
        <v>0</v>
      </c>
      <c r="AM119" s="17">
        <v>0</v>
      </c>
      <c r="AN119" s="17">
        <v>237</v>
      </c>
      <c r="AO119" s="17">
        <v>65</v>
      </c>
      <c r="AP119" s="17">
        <v>150</v>
      </c>
      <c r="AQ119" s="17">
        <v>0</v>
      </c>
      <c r="AR119" s="20">
        <v>0</v>
      </c>
      <c r="AS119" s="20">
        <v>0</v>
      </c>
      <c r="AT119" s="20">
        <v>93</v>
      </c>
      <c r="AU119" s="20">
        <v>0</v>
      </c>
      <c r="AV119" s="20">
        <v>0</v>
      </c>
      <c r="AW119" s="20">
        <v>0</v>
      </c>
      <c r="AX119" s="20">
        <v>0</v>
      </c>
      <c r="AY119" s="20">
        <v>0</v>
      </c>
      <c r="AZ119" s="20">
        <v>0</v>
      </c>
      <c r="BA119" s="20">
        <v>237</v>
      </c>
      <c r="BB119" s="20">
        <v>65</v>
      </c>
      <c r="BC119" s="20">
        <v>150</v>
      </c>
      <c r="BD119" s="20">
        <v>0</v>
      </c>
      <c r="BE119" s="20">
        <v>0</v>
      </c>
      <c r="BF119" s="20">
        <v>0</v>
      </c>
      <c r="BG119" s="20">
        <v>93</v>
      </c>
      <c r="BH119" s="20">
        <v>0</v>
      </c>
      <c r="BI119" s="20">
        <v>0</v>
      </c>
      <c r="BJ119" s="20">
        <v>0</v>
      </c>
      <c r="BK119" s="20">
        <v>0</v>
      </c>
      <c r="BL119" s="20">
        <v>0</v>
      </c>
      <c r="BM119" s="20">
        <v>0</v>
      </c>
      <c r="BN119" s="20">
        <v>237</v>
      </c>
      <c r="BO119" s="20">
        <v>65</v>
      </c>
      <c r="BP119" s="20">
        <v>150</v>
      </c>
      <c r="BQ119" s="20">
        <v>0</v>
      </c>
    </row>
    <row r="120" spans="1:69" x14ac:dyDescent="0.35">
      <c r="A120" s="61" t="s">
        <v>329</v>
      </c>
      <c r="B120" s="61" t="s">
        <v>189</v>
      </c>
      <c r="C120" s="61">
        <v>115</v>
      </c>
      <c r="D120" s="61" t="str" cm="1">
        <f t="array" ref="D120">INDEX(SubList_ResAreas!$D$5:$D$332,MATCH(1,(B120=SubList_ResAreas!$B$5:$B$332)*(C120=SubList_ResAreas!$C$5:$C$332),0))</f>
        <v>SouthernNV_Desert</v>
      </c>
      <c r="E120" s="20">
        <v>0</v>
      </c>
      <c r="F120">
        <v>0</v>
      </c>
      <c r="G120">
        <v>0</v>
      </c>
      <c r="H120">
        <v>0</v>
      </c>
      <c r="I120">
        <v>0</v>
      </c>
      <c r="J120">
        <v>0</v>
      </c>
      <c r="K120">
        <v>0</v>
      </c>
      <c r="L120">
        <v>0</v>
      </c>
      <c r="M120">
        <v>0</v>
      </c>
      <c r="N120">
        <v>0</v>
      </c>
      <c r="O120">
        <v>0</v>
      </c>
      <c r="P120">
        <v>0</v>
      </c>
      <c r="Q120">
        <v>0</v>
      </c>
      <c r="R120" s="75">
        <v>0</v>
      </c>
      <c r="S120" s="10">
        <v>0</v>
      </c>
      <c r="T120" s="10">
        <v>0</v>
      </c>
      <c r="U120" s="10">
        <v>0</v>
      </c>
      <c r="V120" s="10">
        <v>0</v>
      </c>
      <c r="W120" s="10">
        <v>0</v>
      </c>
      <c r="X120" s="10">
        <v>0</v>
      </c>
      <c r="Y120" s="10">
        <v>0</v>
      </c>
      <c r="Z120" s="10">
        <v>0</v>
      </c>
      <c r="AA120" s="10">
        <v>0</v>
      </c>
      <c r="AB120" s="10">
        <v>0</v>
      </c>
      <c r="AC120" s="10">
        <v>0</v>
      </c>
      <c r="AD120" s="10">
        <v>0</v>
      </c>
      <c r="AE120" s="87">
        <v>0</v>
      </c>
      <c r="AF120" s="17">
        <v>0</v>
      </c>
      <c r="AG120" s="17">
        <v>0</v>
      </c>
      <c r="AH120" s="17">
        <v>0</v>
      </c>
      <c r="AI120" s="17">
        <v>0</v>
      </c>
      <c r="AJ120" s="17">
        <v>0</v>
      </c>
      <c r="AK120" s="17">
        <v>0</v>
      </c>
      <c r="AL120" s="17">
        <v>0</v>
      </c>
      <c r="AM120" s="17">
        <v>0</v>
      </c>
      <c r="AN120" s="17">
        <v>0</v>
      </c>
      <c r="AO120" s="17">
        <v>0</v>
      </c>
      <c r="AP120" s="17">
        <v>0</v>
      </c>
      <c r="AQ120" s="17">
        <v>0</v>
      </c>
      <c r="AR120" s="20">
        <v>0</v>
      </c>
      <c r="AS120" s="20">
        <v>0</v>
      </c>
      <c r="AT120" s="20">
        <v>0</v>
      </c>
      <c r="AU120" s="20">
        <v>0</v>
      </c>
      <c r="AV120" s="20">
        <v>0</v>
      </c>
      <c r="AW120" s="20">
        <v>0</v>
      </c>
      <c r="AX120" s="20">
        <v>0</v>
      </c>
      <c r="AY120" s="20">
        <v>0</v>
      </c>
      <c r="AZ120" s="20">
        <v>0</v>
      </c>
      <c r="BA120" s="20">
        <v>0</v>
      </c>
      <c r="BB120" s="20">
        <v>0</v>
      </c>
      <c r="BC120" s="20">
        <v>0</v>
      </c>
      <c r="BD120" s="20">
        <v>0</v>
      </c>
      <c r="BE120" s="20">
        <v>0</v>
      </c>
      <c r="BF120" s="20">
        <v>0</v>
      </c>
      <c r="BG120" s="20">
        <v>0</v>
      </c>
      <c r="BH120" s="20">
        <v>0</v>
      </c>
      <c r="BI120" s="20">
        <v>0</v>
      </c>
      <c r="BJ120" s="20">
        <v>0</v>
      </c>
      <c r="BK120" s="20">
        <v>0</v>
      </c>
      <c r="BL120" s="20">
        <v>0</v>
      </c>
      <c r="BM120" s="20">
        <v>0</v>
      </c>
      <c r="BN120" s="20">
        <v>0</v>
      </c>
      <c r="BO120" s="20">
        <v>0</v>
      </c>
      <c r="BP120" s="20">
        <v>0</v>
      </c>
      <c r="BQ120" s="20">
        <v>0</v>
      </c>
    </row>
    <row r="121" spans="1:69" x14ac:dyDescent="0.35">
      <c r="A121" s="61" t="s">
        <v>329</v>
      </c>
      <c r="B121" s="61" t="s">
        <v>189</v>
      </c>
      <c r="C121" s="61">
        <v>138</v>
      </c>
      <c r="D121" s="61" t="str" cm="1">
        <f t="array" ref="D121">INDEX(SubList_ResAreas!$D$5:$D$332,MATCH(1,(B121=SubList_ResAreas!$B$5:$B$332)*(C121=SubList_ResAreas!$C$5:$C$332),0))</f>
        <v>SouthernNV_Desert</v>
      </c>
      <c r="E121" s="20">
        <v>0</v>
      </c>
      <c r="F121">
        <v>0</v>
      </c>
      <c r="G121">
        <v>0</v>
      </c>
      <c r="H121">
        <v>0</v>
      </c>
      <c r="I121">
        <v>0</v>
      </c>
      <c r="J121">
        <v>0</v>
      </c>
      <c r="K121">
        <v>0</v>
      </c>
      <c r="L121">
        <v>0</v>
      </c>
      <c r="M121">
        <v>0</v>
      </c>
      <c r="N121">
        <v>0</v>
      </c>
      <c r="O121">
        <v>0</v>
      </c>
      <c r="P121">
        <v>0</v>
      </c>
      <c r="Q121">
        <v>0</v>
      </c>
      <c r="R121" s="75">
        <v>0</v>
      </c>
      <c r="S121" s="10">
        <v>0</v>
      </c>
      <c r="T121" s="10">
        <v>0</v>
      </c>
      <c r="U121" s="10">
        <v>0</v>
      </c>
      <c r="V121" s="10">
        <v>0</v>
      </c>
      <c r="W121" s="10">
        <v>0</v>
      </c>
      <c r="X121" s="10">
        <v>0</v>
      </c>
      <c r="Y121" s="10">
        <v>0</v>
      </c>
      <c r="Z121" s="10">
        <v>0</v>
      </c>
      <c r="AA121" s="10">
        <v>0</v>
      </c>
      <c r="AB121" s="10">
        <v>0</v>
      </c>
      <c r="AC121" s="10">
        <v>0</v>
      </c>
      <c r="AD121" s="10">
        <v>0</v>
      </c>
      <c r="AE121" s="87">
        <v>0</v>
      </c>
      <c r="AF121" s="17">
        <v>0</v>
      </c>
      <c r="AG121" s="17">
        <v>0</v>
      </c>
      <c r="AH121" s="17">
        <v>0</v>
      </c>
      <c r="AI121" s="17">
        <v>0</v>
      </c>
      <c r="AJ121" s="17">
        <v>0</v>
      </c>
      <c r="AK121" s="17">
        <v>0</v>
      </c>
      <c r="AL121" s="17">
        <v>0</v>
      </c>
      <c r="AM121" s="17">
        <v>0</v>
      </c>
      <c r="AN121" s="17">
        <v>0</v>
      </c>
      <c r="AO121" s="17">
        <v>0</v>
      </c>
      <c r="AP121" s="17">
        <v>0</v>
      </c>
      <c r="AQ121" s="17">
        <v>0</v>
      </c>
      <c r="AR121" s="20">
        <v>0</v>
      </c>
      <c r="AS121" s="20">
        <v>0</v>
      </c>
      <c r="AT121" s="20">
        <v>0</v>
      </c>
      <c r="AU121" s="20">
        <v>0</v>
      </c>
      <c r="AV121" s="20">
        <v>0</v>
      </c>
      <c r="AW121" s="20">
        <v>0</v>
      </c>
      <c r="AX121" s="20">
        <v>0</v>
      </c>
      <c r="AY121" s="20">
        <v>0</v>
      </c>
      <c r="AZ121" s="20">
        <v>0</v>
      </c>
      <c r="BA121" s="20">
        <v>0</v>
      </c>
      <c r="BB121" s="20">
        <v>0</v>
      </c>
      <c r="BC121" s="20">
        <v>0</v>
      </c>
      <c r="BD121" s="20">
        <v>0</v>
      </c>
      <c r="BE121" s="20">
        <v>0</v>
      </c>
      <c r="BF121" s="20">
        <v>0</v>
      </c>
      <c r="BG121" s="20">
        <v>0</v>
      </c>
      <c r="BH121" s="20">
        <v>0</v>
      </c>
      <c r="BI121" s="20">
        <v>0</v>
      </c>
      <c r="BJ121" s="20">
        <v>0</v>
      </c>
      <c r="BK121" s="20">
        <v>0</v>
      </c>
      <c r="BL121" s="20">
        <v>0</v>
      </c>
      <c r="BM121" s="20">
        <v>0</v>
      </c>
      <c r="BN121" s="20">
        <v>0</v>
      </c>
      <c r="BO121" s="20">
        <v>0</v>
      </c>
      <c r="BP121" s="20">
        <v>0</v>
      </c>
      <c r="BQ121" s="20">
        <v>0</v>
      </c>
    </row>
    <row r="122" spans="1:69" x14ac:dyDescent="0.35">
      <c r="A122" s="61" t="s">
        <v>341</v>
      </c>
      <c r="B122" s="61" t="s">
        <v>219</v>
      </c>
      <c r="C122" s="61">
        <v>115</v>
      </c>
      <c r="D122" s="61" t="str" cm="1">
        <f t="array" ref="D122">INDEX(SubList_ResAreas!$D$5:$D$332,MATCH(1,(B122=SubList_ResAreas!$B$5:$B$332)*(C122=SubList_ResAreas!$C$5:$C$332),0))</f>
        <v>Greater_Kramer</v>
      </c>
      <c r="E122" s="20">
        <v>0</v>
      </c>
      <c r="F122">
        <v>0</v>
      </c>
      <c r="G122">
        <v>0</v>
      </c>
      <c r="H122">
        <v>0</v>
      </c>
      <c r="I122">
        <v>0</v>
      </c>
      <c r="J122">
        <v>0</v>
      </c>
      <c r="K122">
        <v>0</v>
      </c>
      <c r="L122">
        <v>0</v>
      </c>
      <c r="M122">
        <v>0</v>
      </c>
      <c r="N122">
        <v>0</v>
      </c>
      <c r="O122">
        <v>0</v>
      </c>
      <c r="P122">
        <v>0</v>
      </c>
      <c r="Q122">
        <v>0</v>
      </c>
      <c r="R122" s="75">
        <v>0</v>
      </c>
      <c r="S122" s="10">
        <v>0</v>
      </c>
      <c r="T122" s="10">
        <v>0</v>
      </c>
      <c r="U122" s="10">
        <v>0</v>
      </c>
      <c r="V122" s="10">
        <v>0</v>
      </c>
      <c r="W122" s="10">
        <v>0</v>
      </c>
      <c r="X122" s="10">
        <v>0</v>
      </c>
      <c r="Y122" s="10">
        <v>0</v>
      </c>
      <c r="Z122" s="10">
        <v>0</v>
      </c>
      <c r="AA122" s="10">
        <v>0</v>
      </c>
      <c r="AB122" s="10">
        <v>0</v>
      </c>
      <c r="AC122" s="10">
        <v>0</v>
      </c>
      <c r="AD122" s="10">
        <v>0</v>
      </c>
      <c r="AE122" s="87">
        <v>0</v>
      </c>
      <c r="AF122" s="17">
        <v>0</v>
      </c>
      <c r="AG122" s="17">
        <v>0</v>
      </c>
      <c r="AH122" s="17">
        <v>0</v>
      </c>
      <c r="AI122" s="17">
        <v>0</v>
      </c>
      <c r="AJ122" s="17">
        <v>0</v>
      </c>
      <c r="AK122" s="17">
        <v>0</v>
      </c>
      <c r="AL122" s="17">
        <v>0</v>
      </c>
      <c r="AM122" s="17">
        <v>0</v>
      </c>
      <c r="AN122" s="17">
        <v>0</v>
      </c>
      <c r="AO122" s="17">
        <v>0</v>
      </c>
      <c r="AP122" s="17">
        <v>0</v>
      </c>
      <c r="AQ122" s="17">
        <v>0</v>
      </c>
      <c r="AR122" s="20">
        <v>0</v>
      </c>
      <c r="AS122" s="20">
        <v>0</v>
      </c>
      <c r="AT122" s="20">
        <v>0</v>
      </c>
      <c r="AU122" s="20">
        <v>0</v>
      </c>
      <c r="AV122" s="20">
        <v>0</v>
      </c>
      <c r="AW122" s="20">
        <v>0</v>
      </c>
      <c r="AX122" s="20">
        <v>0</v>
      </c>
      <c r="AY122" s="20">
        <v>0</v>
      </c>
      <c r="AZ122" s="20">
        <v>0</v>
      </c>
      <c r="BA122" s="20">
        <v>0</v>
      </c>
      <c r="BB122" s="20">
        <v>0</v>
      </c>
      <c r="BC122" s="20">
        <v>0</v>
      </c>
      <c r="BD122" s="20">
        <v>0</v>
      </c>
      <c r="BE122" s="20">
        <v>0</v>
      </c>
      <c r="BF122" s="20">
        <v>0</v>
      </c>
      <c r="BG122" s="20">
        <v>0</v>
      </c>
      <c r="BH122" s="20">
        <v>0</v>
      </c>
      <c r="BI122" s="20">
        <v>0</v>
      </c>
      <c r="BJ122" s="20">
        <v>0</v>
      </c>
      <c r="BK122" s="20">
        <v>0</v>
      </c>
      <c r="BL122" s="20">
        <v>0</v>
      </c>
      <c r="BM122" s="20">
        <v>0</v>
      </c>
      <c r="BN122" s="20">
        <v>0</v>
      </c>
      <c r="BO122" s="20">
        <v>0</v>
      </c>
      <c r="BP122" s="20">
        <v>0</v>
      </c>
      <c r="BQ122" s="20">
        <v>0</v>
      </c>
    </row>
    <row r="123" spans="1:69" x14ac:dyDescent="0.35">
      <c r="A123" s="61" t="s">
        <v>341</v>
      </c>
      <c r="B123" s="61" t="s">
        <v>162</v>
      </c>
      <c r="C123" s="61">
        <v>115</v>
      </c>
      <c r="D123" s="61" t="str" cm="1">
        <f t="array" ref="D123">INDEX(SubList_ResAreas!$D$5:$D$332,MATCH(1,(B123=SubList_ResAreas!$B$5:$B$332)*(C123=SubList_ResAreas!$C$5:$C$332),0))</f>
        <v>Greater_Kramer</v>
      </c>
      <c r="E123" s="20">
        <v>0</v>
      </c>
      <c r="F123">
        <v>0</v>
      </c>
      <c r="G123">
        <v>0</v>
      </c>
      <c r="H123">
        <v>0</v>
      </c>
      <c r="I123">
        <v>0</v>
      </c>
      <c r="J123">
        <v>0</v>
      </c>
      <c r="K123">
        <v>0</v>
      </c>
      <c r="L123">
        <v>0</v>
      </c>
      <c r="M123">
        <v>0</v>
      </c>
      <c r="N123">
        <v>0</v>
      </c>
      <c r="O123">
        <v>0</v>
      </c>
      <c r="P123">
        <v>0</v>
      </c>
      <c r="Q123">
        <v>0</v>
      </c>
      <c r="R123" s="75">
        <v>0</v>
      </c>
      <c r="S123" s="10">
        <v>0</v>
      </c>
      <c r="T123" s="10">
        <v>0</v>
      </c>
      <c r="U123" s="10">
        <v>0</v>
      </c>
      <c r="V123" s="10">
        <v>0</v>
      </c>
      <c r="W123" s="10">
        <v>0</v>
      </c>
      <c r="X123" s="10">
        <v>0</v>
      </c>
      <c r="Y123" s="10">
        <v>0</v>
      </c>
      <c r="Z123" s="10">
        <v>2.0779999999999998</v>
      </c>
      <c r="AA123" s="10">
        <v>0</v>
      </c>
      <c r="AB123" s="10">
        <v>0</v>
      </c>
      <c r="AC123" s="10">
        <v>0</v>
      </c>
      <c r="AD123" s="10">
        <v>0</v>
      </c>
      <c r="AE123" s="87">
        <v>0</v>
      </c>
      <c r="AF123" s="17">
        <v>0</v>
      </c>
      <c r="AG123" s="17">
        <v>0</v>
      </c>
      <c r="AH123" s="17">
        <v>0</v>
      </c>
      <c r="AI123" s="17">
        <v>0</v>
      </c>
      <c r="AJ123" s="17">
        <v>0</v>
      </c>
      <c r="AK123" s="17">
        <v>0</v>
      </c>
      <c r="AL123" s="17">
        <v>0</v>
      </c>
      <c r="AM123" s="17">
        <v>0</v>
      </c>
      <c r="AN123" s="17">
        <v>0</v>
      </c>
      <c r="AO123" s="17">
        <v>0</v>
      </c>
      <c r="AP123" s="17">
        <v>0</v>
      </c>
      <c r="AQ123" s="17">
        <v>0</v>
      </c>
      <c r="AR123" s="20">
        <v>0</v>
      </c>
      <c r="AS123" s="20">
        <v>0</v>
      </c>
      <c r="AT123" s="20">
        <v>0</v>
      </c>
      <c r="AU123" s="20">
        <v>0</v>
      </c>
      <c r="AV123" s="20">
        <v>0</v>
      </c>
      <c r="AW123" s="20">
        <v>0</v>
      </c>
      <c r="AX123" s="20">
        <v>0</v>
      </c>
      <c r="AY123" s="20">
        <v>0</v>
      </c>
      <c r="AZ123" s="20">
        <v>2.0779999999999998</v>
      </c>
      <c r="BA123" s="20">
        <v>0</v>
      </c>
      <c r="BB123" s="20">
        <v>0</v>
      </c>
      <c r="BC123" s="20">
        <v>0</v>
      </c>
      <c r="BD123" s="20">
        <v>0</v>
      </c>
      <c r="BE123" s="20">
        <v>0</v>
      </c>
      <c r="BF123" s="20">
        <v>0</v>
      </c>
      <c r="BG123" s="20">
        <v>0</v>
      </c>
      <c r="BH123" s="20">
        <v>0</v>
      </c>
      <c r="BI123" s="20">
        <v>0</v>
      </c>
      <c r="BJ123" s="20">
        <v>0</v>
      </c>
      <c r="BK123" s="20">
        <v>0</v>
      </c>
      <c r="BL123" s="20">
        <v>0</v>
      </c>
      <c r="BM123" s="20">
        <v>2.0779999999999998</v>
      </c>
      <c r="BN123" s="20">
        <v>0</v>
      </c>
      <c r="BO123" s="20">
        <v>0</v>
      </c>
      <c r="BP123" s="20">
        <v>0</v>
      </c>
      <c r="BQ123" s="20">
        <v>0</v>
      </c>
    </row>
    <row r="124" spans="1:69" x14ac:dyDescent="0.35">
      <c r="A124" s="61" t="s">
        <v>329</v>
      </c>
      <c r="B124" s="61" t="s">
        <v>156</v>
      </c>
      <c r="C124" s="61">
        <v>230</v>
      </c>
      <c r="D124" s="61" t="str" cm="1">
        <f t="array" ref="D124">INDEX(SubList_ResAreas!$D$5:$D$332,MATCH(1,(B124=SubList_ResAreas!$B$5:$B$332)*(C124=SubList_ResAreas!$C$5:$C$332),0))</f>
        <v>SouthernNV_Desert</v>
      </c>
      <c r="E124" s="20">
        <v>0</v>
      </c>
      <c r="F124">
        <v>0</v>
      </c>
      <c r="G124">
        <v>0</v>
      </c>
      <c r="H124">
        <v>0</v>
      </c>
      <c r="I124">
        <v>0</v>
      </c>
      <c r="J124">
        <v>0</v>
      </c>
      <c r="K124">
        <v>0</v>
      </c>
      <c r="L124">
        <v>0</v>
      </c>
      <c r="M124">
        <v>0</v>
      </c>
      <c r="N124">
        <v>0</v>
      </c>
      <c r="O124">
        <v>0</v>
      </c>
      <c r="P124">
        <v>0</v>
      </c>
      <c r="Q124">
        <v>0</v>
      </c>
      <c r="R124" s="75">
        <v>0</v>
      </c>
      <c r="S124" s="10">
        <v>0</v>
      </c>
      <c r="T124" s="10">
        <v>0</v>
      </c>
      <c r="U124" s="10">
        <v>0</v>
      </c>
      <c r="V124" s="10">
        <v>0</v>
      </c>
      <c r="W124" s="10">
        <v>0</v>
      </c>
      <c r="X124" s="10">
        <v>0</v>
      </c>
      <c r="Y124" s="10">
        <v>0</v>
      </c>
      <c r="Z124" s="10">
        <v>0</v>
      </c>
      <c r="AA124" s="10">
        <v>0</v>
      </c>
      <c r="AB124" s="10">
        <v>0</v>
      </c>
      <c r="AC124" s="10">
        <v>0</v>
      </c>
      <c r="AD124" s="10">
        <v>0</v>
      </c>
      <c r="AE124" s="87">
        <v>0</v>
      </c>
      <c r="AF124" s="17">
        <v>0</v>
      </c>
      <c r="AG124" s="17">
        <v>0</v>
      </c>
      <c r="AH124" s="17">
        <v>0</v>
      </c>
      <c r="AI124" s="17">
        <v>0</v>
      </c>
      <c r="AJ124" s="17">
        <v>0</v>
      </c>
      <c r="AK124" s="17">
        <v>0</v>
      </c>
      <c r="AL124" s="17">
        <v>0</v>
      </c>
      <c r="AM124" s="17">
        <v>0</v>
      </c>
      <c r="AN124" s="17">
        <v>0</v>
      </c>
      <c r="AO124" s="17">
        <v>0</v>
      </c>
      <c r="AP124" s="17">
        <v>0</v>
      </c>
      <c r="AQ124" s="17">
        <v>0</v>
      </c>
      <c r="AR124" s="20">
        <v>0</v>
      </c>
      <c r="AS124" s="20">
        <v>0</v>
      </c>
      <c r="AT124" s="20">
        <v>0</v>
      </c>
      <c r="AU124" s="20">
        <v>0</v>
      </c>
      <c r="AV124" s="20">
        <v>0</v>
      </c>
      <c r="AW124" s="20">
        <v>0</v>
      </c>
      <c r="AX124" s="20">
        <v>0</v>
      </c>
      <c r="AY124" s="20">
        <v>0</v>
      </c>
      <c r="AZ124" s="20">
        <v>0</v>
      </c>
      <c r="BA124" s="20">
        <v>0</v>
      </c>
      <c r="BB124" s="20">
        <v>0</v>
      </c>
      <c r="BC124" s="20">
        <v>0</v>
      </c>
      <c r="BD124" s="20">
        <v>0</v>
      </c>
      <c r="BE124" s="20">
        <v>0</v>
      </c>
      <c r="BF124" s="20">
        <v>0</v>
      </c>
      <c r="BG124" s="20">
        <v>0</v>
      </c>
      <c r="BH124" s="20">
        <v>0</v>
      </c>
      <c r="BI124" s="20">
        <v>0</v>
      </c>
      <c r="BJ124" s="20">
        <v>0</v>
      </c>
      <c r="BK124" s="20">
        <v>0</v>
      </c>
      <c r="BL124" s="20">
        <v>0</v>
      </c>
      <c r="BM124" s="20">
        <v>0</v>
      </c>
      <c r="BN124" s="20">
        <v>0</v>
      </c>
      <c r="BO124" s="20">
        <v>0</v>
      </c>
      <c r="BP124" s="20">
        <v>0</v>
      </c>
      <c r="BQ124" s="20">
        <v>0</v>
      </c>
    </row>
    <row r="125" spans="1:69" x14ac:dyDescent="0.35">
      <c r="A125" s="61" t="s">
        <v>329</v>
      </c>
      <c r="B125" s="61" t="s">
        <v>156</v>
      </c>
      <c r="C125" s="61">
        <v>115</v>
      </c>
      <c r="D125" s="61" t="str" cm="1">
        <f t="array" ref="D125">INDEX(SubList_ResAreas!$D$5:$D$332,MATCH(1,(B125=SubList_ResAreas!$B$5:$B$332)*(C125=SubList_ResAreas!$C$5:$C$332),0))</f>
        <v>SouthernNV_Desert</v>
      </c>
      <c r="E125" s="20">
        <v>0</v>
      </c>
      <c r="F125">
        <v>0</v>
      </c>
      <c r="G125">
        <v>0</v>
      </c>
      <c r="H125">
        <v>0</v>
      </c>
      <c r="I125">
        <v>0</v>
      </c>
      <c r="J125">
        <v>0</v>
      </c>
      <c r="K125">
        <v>0</v>
      </c>
      <c r="L125">
        <v>0</v>
      </c>
      <c r="M125">
        <v>0</v>
      </c>
      <c r="N125">
        <v>0</v>
      </c>
      <c r="O125">
        <v>0</v>
      </c>
      <c r="P125">
        <v>0</v>
      </c>
      <c r="Q125">
        <v>0</v>
      </c>
      <c r="R125" s="75">
        <v>0</v>
      </c>
      <c r="S125" s="10">
        <v>0</v>
      </c>
      <c r="T125" s="10">
        <v>0</v>
      </c>
      <c r="U125" s="10">
        <v>0</v>
      </c>
      <c r="V125" s="10">
        <v>0</v>
      </c>
      <c r="W125" s="10">
        <v>0</v>
      </c>
      <c r="X125" s="10">
        <v>0</v>
      </c>
      <c r="Y125" s="10">
        <v>0</v>
      </c>
      <c r="Z125" s="10">
        <v>0</v>
      </c>
      <c r="AA125" s="10">
        <v>0</v>
      </c>
      <c r="AB125" s="10">
        <v>0</v>
      </c>
      <c r="AC125" s="10">
        <v>0</v>
      </c>
      <c r="AD125" s="10">
        <v>0</v>
      </c>
      <c r="AE125" s="87">
        <v>0</v>
      </c>
      <c r="AF125" s="17">
        <v>0</v>
      </c>
      <c r="AG125" s="17">
        <v>0</v>
      </c>
      <c r="AH125" s="17">
        <v>0</v>
      </c>
      <c r="AI125" s="17">
        <v>0</v>
      </c>
      <c r="AJ125" s="17">
        <v>0</v>
      </c>
      <c r="AK125" s="17">
        <v>0</v>
      </c>
      <c r="AL125" s="17">
        <v>0</v>
      </c>
      <c r="AM125" s="17">
        <v>0</v>
      </c>
      <c r="AN125" s="17">
        <v>0</v>
      </c>
      <c r="AO125" s="17">
        <v>0</v>
      </c>
      <c r="AP125" s="17">
        <v>0</v>
      </c>
      <c r="AQ125" s="17">
        <v>0</v>
      </c>
      <c r="AR125" s="20">
        <v>0</v>
      </c>
      <c r="AS125" s="20">
        <v>0</v>
      </c>
      <c r="AT125" s="20">
        <v>0</v>
      </c>
      <c r="AU125" s="20">
        <v>0</v>
      </c>
      <c r="AV125" s="20">
        <v>0</v>
      </c>
      <c r="AW125" s="20">
        <v>0</v>
      </c>
      <c r="AX125" s="20">
        <v>0</v>
      </c>
      <c r="AY125" s="20">
        <v>0</v>
      </c>
      <c r="AZ125" s="20">
        <v>0</v>
      </c>
      <c r="BA125" s="20">
        <v>0</v>
      </c>
      <c r="BB125" s="20">
        <v>0</v>
      </c>
      <c r="BC125" s="20">
        <v>0</v>
      </c>
      <c r="BD125" s="20">
        <v>0</v>
      </c>
      <c r="BE125" s="20">
        <v>0</v>
      </c>
      <c r="BF125" s="20">
        <v>0</v>
      </c>
      <c r="BG125" s="20">
        <v>0</v>
      </c>
      <c r="BH125" s="20">
        <v>0</v>
      </c>
      <c r="BI125" s="20">
        <v>0</v>
      </c>
      <c r="BJ125" s="20">
        <v>0</v>
      </c>
      <c r="BK125" s="20">
        <v>0</v>
      </c>
      <c r="BL125" s="20">
        <v>0</v>
      </c>
      <c r="BM125" s="20">
        <v>0</v>
      </c>
      <c r="BN125" s="20">
        <v>0</v>
      </c>
      <c r="BO125" s="20">
        <v>0</v>
      </c>
      <c r="BP125" s="20">
        <v>0</v>
      </c>
      <c r="BQ125" s="20">
        <v>0</v>
      </c>
    </row>
    <row r="126" spans="1:69" x14ac:dyDescent="0.35">
      <c r="A126" s="61" t="s">
        <v>333</v>
      </c>
      <c r="B126" s="61" t="s">
        <v>280</v>
      </c>
      <c r="C126" s="61">
        <v>115</v>
      </c>
      <c r="D126" s="61" t="str" cm="1">
        <f t="array" ref="D126">INDEX(SubList_ResAreas!$D$5:$D$332,MATCH(1,(B126=SubList_ResAreas!$B$5:$B$332)*(C126=SubList_ResAreas!$C$5:$C$332),0))</f>
        <v>Northern_CA</v>
      </c>
      <c r="E126" s="20">
        <v>0</v>
      </c>
      <c r="F126">
        <v>0</v>
      </c>
      <c r="G126">
        <v>0</v>
      </c>
      <c r="H126">
        <v>0</v>
      </c>
      <c r="I126">
        <v>0</v>
      </c>
      <c r="J126">
        <v>0</v>
      </c>
      <c r="K126">
        <v>0</v>
      </c>
      <c r="L126">
        <v>0</v>
      </c>
      <c r="M126">
        <v>0</v>
      </c>
      <c r="N126">
        <v>0</v>
      </c>
      <c r="O126">
        <v>0</v>
      </c>
      <c r="P126">
        <v>0</v>
      </c>
      <c r="Q126">
        <v>0</v>
      </c>
      <c r="R126" s="75">
        <v>0</v>
      </c>
      <c r="S126" s="10">
        <v>0</v>
      </c>
      <c r="T126" s="10">
        <v>0</v>
      </c>
      <c r="U126" s="10">
        <v>0</v>
      </c>
      <c r="V126" s="10">
        <v>0</v>
      </c>
      <c r="W126" s="10">
        <v>0</v>
      </c>
      <c r="X126" s="10">
        <v>0</v>
      </c>
      <c r="Y126" s="10">
        <v>0</v>
      </c>
      <c r="Z126" s="10">
        <v>0</v>
      </c>
      <c r="AA126" s="10">
        <v>0</v>
      </c>
      <c r="AB126" s="10">
        <v>0</v>
      </c>
      <c r="AC126" s="10">
        <v>0</v>
      </c>
      <c r="AD126" s="10">
        <v>0</v>
      </c>
      <c r="AE126" s="87">
        <v>0</v>
      </c>
      <c r="AF126" s="17">
        <v>5.5</v>
      </c>
      <c r="AG126" s="17">
        <v>0</v>
      </c>
      <c r="AH126" s="17">
        <v>0</v>
      </c>
      <c r="AI126" s="17">
        <v>0</v>
      </c>
      <c r="AJ126" s="17">
        <v>0</v>
      </c>
      <c r="AK126" s="17">
        <v>0</v>
      </c>
      <c r="AL126" s="17">
        <v>0</v>
      </c>
      <c r="AM126" s="17">
        <v>0</v>
      </c>
      <c r="AN126" s="17">
        <v>0</v>
      </c>
      <c r="AO126" s="17">
        <v>0</v>
      </c>
      <c r="AP126" s="17">
        <v>0</v>
      </c>
      <c r="AQ126" s="17">
        <v>0</v>
      </c>
      <c r="AR126" s="20">
        <v>0</v>
      </c>
      <c r="AS126" s="20">
        <v>5.5</v>
      </c>
      <c r="AT126" s="20">
        <v>0</v>
      </c>
      <c r="AU126" s="20">
        <v>0</v>
      </c>
      <c r="AV126" s="20">
        <v>0</v>
      </c>
      <c r="AW126" s="20">
        <v>0</v>
      </c>
      <c r="AX126" s="20">
        <v>0</v>
      </c>
      <c r="AY126" s="20">
        <v>0</v>
      </c>
      <c r="AZ126" s="20">
        <v>0</v>
      </c>
      <c r="BA126" s="20">
        <v>0</v>
      </c>
      <c r="BB126" s="20">
        <v>0</v>
      </c>
      <c r="BC126" s="20">
        <v>0</v>
      </c>
      <c r="BD126" s="20">
        <v>0</v>
      </c>
      <c r="BE126" s="20">
        <v>0</v>
      </c>
      <c r="BF126" s="20">
        <v>5.5</v>
      </c>
      <c r="BG126" s="20">
        <v>0</v>
      </c>
      <c r="BH126" s="20">
        <v>0</v>
      </c>
      <c r="BI126" s="20">
        <v>0</v>
      </c>
      <c r="BJ126" s="20">
        <v>0</v>
      </c>
      <c r="BK126" s="20">
        <v>0</v>
      </c>
      <c r="BL126" s="20">
        <v>0</v>
      </c>
      <c r="BM126" s="20">
        <v>0</v>
      </c>
      <c r="BN126" s="20">
        <v>0</v>
      </c>
      <c r="BO126" s="20">
        <v>0</v>
      </c>
      <c r="BP126" s="20">
        <v>0</v>
      </c>
      <c r="BQ126" s="20">
        <v>0</v>
      </c>
    </row>
    <row r="127" spans="1:69" x14ac:dyDescent="0.35">
      <c r="A127" s="61" t="s">
        <v>318</v>
      </c>
      <c r="B127" s="61" t="s">
        <v>59</v>
      </c>
      <c r="C127" s="61">
        <v>230</v>
      </c>
      <c r="D127" s="61" t="str" cm="1">
        <f t="array" ref="D127">INDEX(SubList_ResAreas!$D$5:$D$332,MATCH(1,(B127=SubList_ResAreas!$B$5:$B$332)*(C127=SubList_ResAreas!$C$5:$C$332),0))</f>
        <v>Greater_LA</v>
      </c>
      <c r="E127" s="20">
        <v>0</v>
      </c>
      <c r="F127">
        <v>0</v>
      </c>
      <c r="G127">
        <v>0</v>
      </c>
      <c r="H127">
        <v>0</v>
      </c>
      <c r="I127">
        <v>0</v>
      </c>
      <c r="J127">
        <v>0</v>
      </c>
      <c r="K127">
        <v>0</v>
      </c>
      <c r="L127">
        <v>0</v>
      </c>
      <c r="M127">
        <v>0</v>
      </c>
      <c r="N127">
        <v>0</v>
      </c>
      <c r="O127">
        <v>0</v>
      </c>
      <c r="P127">
        <v>75</v>
      </c>
      <c r="Q127">
        <v>0</v>
      </c>
      <c r="R127" s="75">
        <v>0</v>
      </c>
      <c r="S127" s="10">
        <v>0</v>
      </c>
      <c r="T127" s="10">
        <v>0</v>
      </c>
      <c r="U127" s="10">
        <v>0</v>
      </c>
      <c r="V127" s="10">
        <v>0</v>
      </c>
      <c r="W127" s="10">
        <v>0</v>
      </c>
      <c r="X127" s="10">
        <v>0</v>
      </c>
      <c r="Y127" s="10">
        <v>0</v>
      </c>
      <c r="Z127" s="10">
        <v>0</v>
      </c>
      <c r="AA127" s="10">
        <v>0</v>
      </c>
      <c r="AB127" s="10">
        <v>0</v>
      </c>
      <c r="AC127" s="10">
        <v>80</v>
      </c>
      <c r="AD127" s="10">
        <v>0</v>
      </c>
      <c r="AE127" s="87">
        <v>0</v>
      </c>
      <c r="AF127" s="17">
        <v>0</v>
      </c>
      <c r="AG127" s="17">
        <v>0</v>
      </c>
      <c r="AH127" s="17">
        <v>0</v>
      </c>
      <c r="AI127" s="17">
        <v>0</v>
      </c>
      <c r="AJ127" s="17">
        <v>0</v>
      </c>
      <c r="AK127" s="17">
        <v>0</v>
      </c>
      <c r="AL127" s="17">
        <v>0</v>
      </c>
      <c r="AM127" s="17">
        <v>0</v>
      </c>
      <c r="AN127" s="17">
        <v>0</v>
      </c>
      <c r="AO127" s="17">
        <v>0</v>
      </c>
      <c r="AP127" s="17">
        <v>0</v>
      </c>
      <c r="AQ127" s="17">
        <v>0</v>
      </c>
      <c r="AR127" s="20">
        <v>0</v>
      </c>
      <c r="AS127" s="20">
        <v>0</v>
      </c>
      <c r="AT127" s="20">
        <v>0</v>
      </c>
      <c r="AU127" s="20">
        <v>0</v>
      </c>
      <c r="AV127" s="20">
        <v>0</v>
      </c>
      <c r="AW127" s="20">
        <v>0</v>
      </c>
      <c r="AX127" s="20">
        <v>0</v>
      </c>
      <c r="AY127" s="20">
        <v>0</v>
      </c>
      <c r="AZ127" s="20">
        <v>0</v>
      </c>
      <c r="BA127" s="20">
        <v>0</v>
      </c>
      <c r="BB127" s="20">
        <v>0</v>
      </c>
      <c r="BC127" s="20">
        <v>80</v>
      </c>
      <c r="BD127" s="20">
        <v>0</v>
      </c>
      <c r="BE127" s="20">
        <v>0</v>
      </c>
      <c r="BF127" s="20">
        <v>0</v>
      </c>
      <c r="BG127" s="20">
        <v>0</v>
      </c>
      <c r="BH127" s="20">
        <v>0</v>
      </c>
      <c r="BI127" s="20">
        <v>0</v>
      </c>
      <c r="BJ127" s="20">
        <v>0</v>
      </c>
      <c r="BK127" s="20">
        <v>0</v>
      </c>
      <c r="BL127" s="20">
        <v>0</v>
      </c>
      <c r="BM127" s="20">
        <v>0</v>
      </c>
      <c r="BN127" s="20">
        <v>0</v>
      </c>
      <c r="BO127" s="20">
        <v>0</v>
      </c>
      <c r="BP127" s="20">
        <v>155</v>
      </c>
      <c r="BQ127" s="20">
        <v>0</v>
      </c>
    </row>
    <row r="128" spans="1:69" x14ac:dyDescent="0.35">
      <c r="A128" s="61" t="s">
        <v>321</v>
      </c>
      <c r="B128" s="61" t="s">
        <v>200</v>
      </c>
      <c r="C128" s="61">
        <v>230</v>
      </c>
      <c r="D128" s="61" t="str" cm="1">
        <f t="array" ref="D128">INDEX(SubList_ResAreas!$D$5:$D$332,MATCH(1,(B128=SubList_ResAreas!$B$5:$B$332)*(C128=SubList_ResAreas!$C$5:$C$332),0))</f>
        <v>SPGE_Westlands_Fresno</v>
      </c>
      <c r="E128" s="20">
        <v>0</v>
      </c>
      <c r="F128">
        <v>0</v>
      </c>
      <c r="G128">
        <v>0</v>
      </c>
      <c r="H128">
        <v>0</v>
      </c>
      <c r="I128">
        <v>0</v>
      </c>
      <c r="J128">
        <v>0</v>
      </c>
      <c r="K128">
        <v>0</v>
      </c>
      <c r="L128">
        <v>0</v>
      </c>
      <c r="M128">
        <v>0</v>
      </c>
      <c r="N128">
        <v>0</v>
      </c>
      <c r="O128">
        <v>0</v>
      </c>
      <c r="P128">
        <v>0</v>
      </c>
      <c r="Q128">
        <v>0</v>
      </c>
      <c r="R128" s="75">
        <v>0</v>
      </c>
      <c r="S128" s="10">
        <v>0.55000000000000004</v>
      </c>
      <c r="T128" s="10">
        <v>0</v>
      </c>
      <c r="U128" s="10">
        <v>0</v>
      </c>
      <c r="V128" s="10">
        <v>0</v>
      </c>
      <c r="W128" s="10">
        <v>0</v>
      </c>
      <c r="X128" s="10">
        <v>0</v>
      </c>
      <c r="Y128" s="10">
        <v>0</v>
      </c>
      <c r="Z128" s="10">
        <v>10</v>
      </c>
      <c r="AA128" s="10">
        <v>0</v>
      </c>
      <c r="AB128" s="10">
        <v>0</v>
      </c>
      <c r="AC128" s="10">
        <v>0</v>
      </c>
      <c r="AD128" s="10">
        <v>0</v>
      </c>
      <c r="AE128" s="87">
        <v>0</v>
      </c>
      <c r="AF128" s="17">
        <v>4.9999999999999933E-2</v>
      </c>
      <c r="AG128" s="17">
        <v>0</v>
      </c>
      <c r="AH128" s="17">
        <v>0</v>
      </c>
      <c r="AI128" s="17">
        <v>0</v>
      </c>
      <c r="AJ128" s="17">
        <v>0</v>
      </c>
      <c r="AK128" s="17">
        <v>0</v>
      </c>
      <c r="AL128" s="17">
        <v>0</v>
      </c>
      <c r="AM128" s="17">
        <v>0</v>
      </c>
      <c r="AN128" s="17">
        <v>0</v>
      </c>
      <c r="AO128" s="17">
        <v>0</v>
      </c>
      <c r="AP128" s="17">
        <v>0</v>
      </c>
      <c r="AQ128" s="17">
        <v>0</v>
      </c>
      <c r="AR128" s="20">
        <v>0</v>
      </c>
      <c r="AS128" s="20">
        <v>0.6</v>
      </c>
      <c r="AT128" s="20">
        <v>0</v>
      </c>
      <c r="AU128" s="20">
        <v>0</v>
      </c>
      <c r="AV128" s="20">
        <v>0</v>
      </c>
      <c r="AW128" s="20">
        <v>0</v>
      </c>
      <c r="AX128" s="20">
        <v>0</v>
      </c>
      <c r="AY128" s="20">
        <v>0</v>
      </c>
      <c r="AZ128" s="20">
        <v>10</v>
      </c>
      <c r="BA128" s="20">
        <v>0</v>
      </c>
      <c r="BB128" s="20">
        <v>0</v>
      </c>
      <c r="BC128" s="20">
        <v>0</v>
      </c>
      <c r="BD128" s="20">
        <v>0</v>
      </c>
      <c r="BE128" s="20">
        <v>0</v>
      </c>
      <c r="BF128" s="20">
        <v>0.6</v>
      </c>
      <c r="BG128" s="20">
        <v>0</v>
      </c>
      <c r="BH128" s="20">
        <v>0</v>
      </c>
      <c r="BI128" s="20">
        <v>0</v>
      </c>
      <c r="BJ128" s="20">
        <v>0</v>
      </c>
      <c r="BK128" s="20">
        <v>0</v>
      </c>
      <c r="BL128" s="20">
        <v>0</v>
      </c>
      <c r="BM128" s="20">
        <v>10</v>
      </c>
      <c r="BN128" s="20">
        <v>0</v>
      </c>
      <c r="BO128" s="20">
        <v>0</v>
      </c>
      <c r="BP128" s="20">
        <v>0</v>
      </c>
      <c r="BQ128" s="20">
        <v>0</v>
      </c>
    </row>
    <row r="129" spans="1:69" x14ac:dyDescent="0.35">
      <c r="A129" s="61" t="s">
        <v>326</v>
      </c>
      <c r="B129" s="61" t="s">
        <v>35</v>
      </c>
      <c r="C129" s="61">
        <v>115</v>
      </c>
      <c r="D129" s="61" t="str" cm="1">
        <f t="array" ref="D129">INDEX(SubList_ResAreas!$D$5:$D$332,MATCH(1,(B129=SubList_ResAreas!$B$5:$B$332)*(C129=SubList_ResAreas!$C$5:$C$332),0))</f>
        <v>San_Diego</v>
      </c>
      <c r="E129" s="20">
        <v>0</v>
      </c>
      <c r="F129">
        <v>0</v>
      </c>
      <c r="G129">
        <v>0</v>
      </c>
      <c r="H129">
        <v>0</v>
      </c>
      <c r="I129">
        <v>0</v>
      </c>
      <c r="J129">
        <v>0</v>
      </c>
      <c r="K129">
        <v>0</v>
      </c>
      <c r="L129">
        <v>0</v>
      </c>
      <c r="M129">
        <v>0</v>
      </c>
      <c r="N129">
        <v>0</v>
      </c>
      <c r="O129">
        <v>0</v>
      </c>
      <c r="P129">
        <v>20</v>
      </c>
      <c r="Q129">
        <v>0</v>
      </c>
      <c r="R129" s="75">
        <v>0</v>
      </c>
      <c r="S129" s="10">
        <v>0</v>
      </c>
      <c r="T129" s="10">
        <v>0</v>
      </c>
      <c r="U129" s="10">
        <v>0</v>
      </c>
      <c r="V129" s="10">
        <v>0</v>
      </c>
      <c r="W129" s="10">
        <v>0</v>
      </c>
      <c r="X129" s="10">
        <v>0</v>
      </c>
      <c r="Y129" s="10">
        <v>0</v>
      </c>
      <c r="Z129" s="10">
        <v>0</v>
      </c>
      <c r="AA129" s="10">
        <v>0</v>
      </c>
      <c r="AB129" s="10">
        <v>0</v>
      </c>
      <c r="AC129" s="10">
        <v>10</v>
      </c>
      <c r="AD129" s="10">
        <v>0</v>
      </c>
      <c r="AE129" s="87">
        <v>0</v>
      </c>
      <c r="AF129" s="17">
        <v>0</v>
      </c>
      <c r="AG129" s="17">
        <v>0</v>
      </c>
      <c r="AH129" s="17">
        <v>0</v>
      </c>
      <c r="AI129" s="17">
        <v>0</v>
      </c>
      <c r="AJ129" s="17">
        <v>0</v>
      </c>
      <c r="AK129" s="17">
        <v>0</v>
      </c>
      <c r="AL129" s="17">
        <v>0</v>
      </c>
      <c r="AM129" s="17">
        <v>0</v>
      </c>
      <c r="AN129" s="17">
        <v>0</v>
      </c>
      <c r="AO129" s="17">
        <v>0</v>
      </c>
      <c r="AP129" s="17">
        <v>0</v>
      </c>
      <c r="AQ129" s="17">
        <v>0</v>
      </c>
      <c r="AR129" s="20">
        <v>0</v>
      </c>
      <c r="AS129" s="20">
        <v>0</v>
      </c>
      <c r="AT129" s="20">
        <v>0</v>
      </c>
      <c r="AU129" s="20">
        <v>0</v>
      </c>
      <c r="AV129" s="20">
        <v>0</v>
      </c>
      <c r="AW129" s="20">
        <v>0</v>
      </c>
      <c r="AX129" s="20">
        <v>0</v>
      </c>
      <c r="AY129" s="20">
        <v>0</v>
      </c>
      <c r="AZ129" s="20">
        <v>0</v>
      </c>
      <c r="BA129" s="20">
        <v>0</v>
      </c>
      <c r="BB129" s="20">
        <v>0</v>
      </c>
      <c r="BC129" s="20">
        <v>10</v>
      </c>
      <c r="BD129" s="20">
        <v>0</v>
      </c>
      <c r="BE129" s="20">
        <v>0</v>
      </c>
      <c r="BF129" s="20">
        <v>0</v>
      </c>
      <c r="BG129" s="20">
        <v>0</v>
      </c>
      <c r="BH129" s="20">
        <v>0</v>
      </c>
      <c r="BI129" s="20">
        <v>0</v>
      </c>
      <c r="BJ129" s="20">
        <v>0</v>
      </c>
      <c r="BK129" s="20">
        <v>0</v>
      </c>
      <c r="BL129" s="20">
        <v>0</v>
      </c>
      <c r="BM129" s="20">
        <v>0</v>
      </c>
      <c r="BN129" s="20">
        <v>0</v>
      </c>
      <c r="BO129" s="20">
        <v>0</v>
      </c>
      <c r="BP129" s="20">
        <v>30</v>
      </c>
      <c r="BQ129" s="20">
        <v>0</v>
      </c>
    </row>
    <row r="130" spans="1:69" x14ac:dyDescent="0.35">
      <c r="A130" s="61" t="s">
        <v>333</v>
      </c>
      <c r="B130" s="61" t="s">
        <v>228</v>
      </c>
      <c r="C130" s="61">
        <v>230</v>
      </c>
      <c r="D130" s="61" t="str" cm="1">
        <f t="array" ref="D130">INDEX(SubList_ResAreas!$D$5:$D$332,MATCH(1,(B130=SubList_ResAreas!$B$5:$B$332)*(C130=SubList_ResAreas!$C$5:$C$332),0))</f>
        <v>Greater_Bay</v>
      </c>
      <c r="E130" s="20">
        <v>0</v>
      </c>
      <c r="F130">
        <v>0</v>
      </c>
      <c r="G130">
        <v>54.800000000000004</v>
      </c>
      <c r="H130">
        <v>0</v>
      </c>
      <c r="I130">
        <v>0</v>
      </c>
      <c r="J130">
        <v>0</v>
      </c>
      <c r="K130">
        <v>0</v>
      </c>
      <c r="L130">
        <v>0</v>
      </c>
      <c r="M130">
        <v>0</v>
      </c>
      <c r="N130">
        <v>0</v>
      </c>
      <c r="O130">
        <v>0</v>
      </c>
      <c r="P130">
        <v>0</v>
      </c>
      <c r="Q130">
        <v>0</v>
      </c>
      <c r="R130" s="75">
        <v>0</v>
      </c>
      <c r="S130" s="10">
        <v>0</v>
      </c>
      <c r="T130" s="10">
        <v>0</v>
      </c>
      <c r="U130" s="10">
        <v>0</v>
      </c>
      <c r="V130" s="10">
        <v>0</v>
      </c>
      <c r="W130" s="10">
        <v>0</v>
      </c>
      <c r="X130" s="10">
        <v>0</v>
      </c>
      <c r="Y130" s="10">
        <v>0</v>
      </c>
      <c r="Z130" s="10">
        <v>0</v>
      </c>
      <c r="AA130" s="10">
        <v>0</v>
      </c>
      <c r="AB130" s="10">
        <v>0</v>
      </c>
      <c r="AC130" s="10">
        <v>0</v>
      </c>
      <c r="AD130" s="10">
        <v>0</v>
      </c>
      <c r="AE130" s="87">
        <v>0</v>
      </c>
      <c r="AF130" s="17">
        <v>0</v>
      </c>
      <c r="AG130" s="17">
        <v>46.8</v>
      </c>
      <c r="AH130" s="17">
        <v>5</v>
      </c>
      <c r="AI130" s="17">
        <v>0</v>
      </c>
      <c r="AJ130" s="17">
        <v>0</v>
      </c>
      <c r="AK130" s="17">
        <v>0</v>
      </c>
      <c r="AL130" s="17">
        <v>0</v>
      </c>
      <c r="AM130" s="17">
        <v>0</v>
      </c>
      <c r="AN130" s="17">
        <v>0</v>
      </c>
      <c r="AO130" s="17">
        <v>0</v>
      </c>
      <c r="AP130" s="17">
        <v>0</v>
      </c>
      <c r="AQ130" s="17">
        <v>0</v>
      </c>
      <c r="AR130" s="20">
        <v>0</v>
      </c>
      <c r="AS130" s="20">
        <v>0</v>
      </c>
      <c r="AT130" s="20">
        <v>46.8</v>
      </c>
      <c r="AU130" s="20">
        <v>5</v>
      </c>
      <c r="AV130" s="20">
        <v>0</v>
      </c>
      <c r="AW130" s="20">
        <v>0</v>
      </c>
      <c r="AX130" s="20">
        <v>0</v>
      </c>
      <c r="AY130" s="20">
        <v>0</v>
      </c>
      <c r="AZ130" s="20">
        <v>0</v>
      </c>
      <c r="BA130" s="20">
        <v>0</v>
      </c>
      <c r="BB130" s="20">
        <v>0</v>
      </c>
      <c r="BC130" s="20">
        <v>0</v>
      </c>
      <c r="BD130" s="20">
        <v>0</v>
      </c>
      <c r="BE130" s="20">
        <v>0</v>
      </c>
      <c r="BF130" s="20">
        <v>0</v>
      </c>
      <c r="BG130" s="20">
        <v>101.6</v>
      </c>
      <c r="BH130" s="20">
        <v>5</v>
      </c>
      <c r="BI130" s="20">
        <v>0</v>
      </c>
      <c r="BJ130" s="20">
        <v>0</v>
      </c>
      <c r="BK130" s="20">
        <v>0</v>
      </c>
      <c r="BL130" s="20">
        <v>0</v>
      </c>
      <c r="BM130" s="20">
        <v>0</v>
      </c>
      <c r="BN130" s="20">
        <v>0</v>
      </c>
      <c r="BO130" s="20">
        <v>0</v>
      </c>
      <c r="BP130" s="20">
        <v>0</v>
      </c>
      <c r="BQ130" s="20">
        <v>0</v>
      </c>
    </row>
    <row r="131" spans="1:69" x14ac:dyDescent="0.35">
      <c r="A131" s="61" t="s">
        <v>315</v>
      </c>
      <c r="B131" s="61" t="s">
        <v>72</v>
      </c>
      <c r="C131" s="61">
        <v>115</v>
      </c>
      <c r="D131" s="61" t="str" cm="1">
        <f t="array" ref="D131">INDEX(SubList_ResAreas!$D$5:$D$332,MATCH(1,(B131=SubList_ResAreas!$B$5:$B$332)*(C131=SubList_ResAreas!$C$5:$C$332),0))</f>
        <v>SPGE_Kern</v>
      </c>
      <c r="E131" s="20">
        <v>0</v>
      </c>
      <c r="F131">
        <v>0</v>
      </c>
      <c r="G131">
        <v>0</v>
      </c>
      <c r="H131">
        <v>0</v>
      </c>
      <c r="I131">
        <v>0</v>
      </c>
      <c r="J131">
        <v>0</v>
      </c>
      <c r="K131">
        <v>0</v>
      </c>
      <c r="L131">
        <v>0</v>
      </c>
      <c r="M131">
        <v>0</v>
      </c>
      <c r="N131">
        <v>0</v>
      </c>
      <c r="O131">
        <v>0</v>
      </c>
      <c r="P131">
        <v>0</v>
      </c>
      <c r="Q131">
        <v>0</v>
      </c>
      <c r="R131" s="75">
        <v>0</v>
      </c>
      <c r="S131" s="10">
        <v>0</v>
      </c>
      <c r="T131" s="10">
        <v>0</v>
      </c>
      <c r="U131" s="10">
        <v>0</v>
      </c>
      <c r="V131" s="10">
        <v>0</v>
      </c>
      <c r="W131" s="10">
        <v>0</v>
      </c>
      <c r="X131" s="10">
        <v>0</v>
      </c>
      <c r="Y131" s="10">
        <v>0</v>
      </c>
      <c r="Z131" s="10">
        <v>0</v>
      </c>
      <c r="AA131" s="10">
        <v>0</v>
      </c>
      <c r="AB131" s="10">
        <v>0</v>
      </c>
      <c r="AC131" s="10">
        <v>0</v>
      </c>
      <c r="AD131" s="10">
        <v>0</v>
      </c>
      <c r="AE131" s="87">
        <v>0</v>
      </c>
      <c r="AF131" s="17">
        <v>0</v>
      </c>
      <c r="AG131" s="17">
        <v>0</v>
      </c>
      <c r="AH131" s="17">
        <v>0</v>
      </c>
      <c r="AI131" s="17">
        <v>0</v>
      </c>
      <c r="AJ131" s="17">
        <v>0</v>
      </c>
      <c r="AK131" s="17">
        <v>0</v>
      </c>
      <c r="AL131" s="17">
        <v>0</v>
      </c>
      <c r="AM131" s="17">
        <v>0</v>
      </c>
      <c r="AN131" s="17">
        <v>0</v>
      </c>
      <c r="AO131" s="17">
        <v>0</v>
      </c>
      <c r="AP131" s="17">
        <v>0</v>
      </c>
      <c r="AQ131" s="17">
        <v>0</v>
      </c>
      <c r="AR131" s="20">
        <v>0</v>
      </c>
      <c r="AS131" s="20">
        <v>0</v>
      </c>
      <c r="AT131" s="20">
        <v>0</v>
      </c>
      <c r="AU131" s="20">
        <v>0</v>
      </c>
      <c r="AV131" s="20">
        <v>0</v>
      </c>
      <c r="AW131" s="20">
        <v>0</v>
      </c>
      <c r="AX131" s="20">
        <v>0</v>
      </c>
      <c r="AY131" s="20">
        <v>0</v>
      </c>
      <c r="AZ131" s="20">
        <v>0</v>
      </c>
      <c r="BA131" s="20">
        <v>0</v>
      </c>
      <c r="BB131" s="20">
        <v>0</v>
      </c>
      <c r="BC131" s="20">
        <v>0</v>
      </c>
      <c r="BD131" s="20">
        <v>0</v>
      </c>
      <c r="BE131" s="20">
        <v>0</v>
      </c>
      <c r="BF131" s="20">
        <v>0</v>
      </c>
      <c r="BG131" s="20">
        <v>0</v>
      </c>
      <c r="BH131" s="20">
        <v>0</v>
      </c>
      <c r="BI131" s="20">
        <v>0</v>
      </c>
      <c r="BJ131" s="20">
        <v>0</v>
      </c>
      <c r="BK131" s="20">
        <v>0</v>
      </c>
      <c r="BL131" s="20">
        <v>0</v>
      </c>
      <c r="BM131" s="20">
        <v>0</v>
      </c>
      <c r="BN131" s="20">
        <v>0</v>
      </c>
      <c r="BO131" s="20">
        <v>0</v>
      </c>
      <c r="BP131" s="20">
        <v>0</v>
      </c>
      <c r="BQ131" s="20">
        <v>0</v>
      </c>
    </row>
    <row r="132" spans="1:69" x14ac:dyDescent="0.35">
      <c r="A132" s="61" t="s">
        <v>315</v>
      </c>
      <c r="B132" s="61" t="s">
        <v>151</v>
      </c>
      <c r="C132" s="61">
        <v>115</v>
      </c>
      <c r="D132" s="61" t="str" cm="1">
        <f t="array" ref="D132">INDEX(SubList_ResAreas!$D$5:$D$332,MATCH(1,(B132=SubList_ResAreas!$B$5:$B$332)*(C132=SubList_ResAreas!$C$5:$C$332),0))</f>
        <v>SPGE_Kern</v>
      </c>
      <c r="E132" s="20">
        <v>0</v>
      </c>
      <c r="F132">
        <v>0</v>
      </c>
      <c r="G132">
        <v>0</v>
      </c>
      <c r="H132">
        <v>0</v>
      </c>
      <c r="I132">
        <v>0</v>
      </c>
      <c r="J132">
        <v>0</v>
      </c>
      <c r="K132">
        <v>0</v>
      </c>
      <c r="L132">
        <v>0</v>
      </c>
      <c r="M132">
        <v>0</v>
      </c>
      <c r="N132">
        <v>0</v>
      </c>
      <c r="O132">
        <v>0</v>
      </c>
      <c r="P132">
        <v>0</v>
      </c>
      <c r="Q132">
        <v>0</v>
      </c>
      <c r="R132" s="75">
        <v>0</v>
      </c>
      <c r="S132" s="10">
        <v>0</v>
      </c>
      <c r="T132" s="10">
        <v>0</v>
      </c>
      <c r="U132" s="10">
        <v>0</v>
      </c>
      <c r="V132" s="10">
        <v>0</v>
      </c>
      <c r="W132" s="10">
        <v>0</v>
      </c>
      <c r="X132" s="10">
        <v>0</v>
      </c>
      <c r="Y132" s="10">
        <v>0</v>
      </c>
      <c r="Z132" s="10">
        <v>0</v>
      </c>
      <c r="AA132" s="10">
        <v>0</v>
      </c>
      <c r="AB132" s="10">
        <v>0</v>
      </c>
      <c r="AC132" s="10">
        <v>0</v>
      </c>
      <c r="AD132" s="10">
        <v>0</v>
      </c>
      <c r="AE132" s="87">
        <v>0</v>
      </c>
      <c r="AF132" s="17">
        <v>0</v>
      </c>
      <c r="AG132" s="17">
        <v>0</v>
      </c>
      <c r="AH132" s="17">
        <v>0</v>
      </c>
      <c r="AI132" s="17">
        <v>0</v>
      </c>
      <c r="AJ132" s="17">
        <v>0</v>
      </c>
      <c r="AK132" s="17">
        <v>0</v>
      </c>
      <c r="AL132" s="17">
        <v>0</v>
      </c>
      <c r="AM132" s="17">
        <v>0</v>
      </c>
      <c r="AN132" s="17">
        <v>0</v>
      </c>
      <c r="AO132" s="17">
        <v>0</v>
      </c>
      <c r="AP132" s="17">
        <v>0</v>
      </c>
      <c r="AQ132" s="17">
        <v>0</v>
      </c>
      <c r="AR132" s="20">
        <v>0</v>
      </c>
      <c r="AS132" s="20">
        <v>0</v>
      </c>
      <c r="AT132" s="20">
        <v>0</v>
      </c>
      <c r="AU132" s="20">
        <v>0</v>
      </c>
      <c r="AV132" s="20">
        <v>0</v>
      </c>
      <c r="AW132" s="20">
        <v>0</v>
      </c>
      <c r="AX132" s="20">
        <v>0</v>
      </c>
      <c r="AY132" s="20">
        <v>0</v>
      </c>
      <c r="AZ132" s="20">
        <v>0</v>
      </c>
      <c r="BA132" s="20">
        <v>0</v>
      </c>
      <c r="BB132" s="20">
        <v>0</v>
      </c>
      <c r="BC132" s="20">
        <v>0</v>
      </c>
      <c r="BD132" s="20">
        <v>0</v>
      </c>
      <c r="BE132" s="20">
        <v>0</v>
      </c>
      <c r="BF132" s="20">
        <v>0</v>
      </c>
      <c r="BG132" s="20">
        <v>0</v>
      </c>
      <c r="BH132" s="20">
        <v>0</v>
      </c>
      <c r="BI132" s="20">
        <v>0</v>
      </c>
      <c r="BJ132" s="20">
        <v>0</v>
      </c>
      <c r="BK132" s="20">
        <v>0</v>
      </c>
      <c r="BL132" s="20">
        <v>0</v>
      </c>
      <c r="BM132" s="20">
        <v>0</v>
      </c>
      <c r="BN132" s="20">
        <v>0</v>
      </c>
      <c r="BO132" s="20">
        <v>0</v>
      </c>
      <c r="BP132" s="20">
        <v>0</v>
      </c>
      <c r="BQ132" s="20">
        <v>0</v>
      </c>
    </row>
    <row r="133" spans="1:69" x14ac:dyDescent="0.35">
      <c r="A133" s="61" t="s">
        <v>315</v>
      </c>
      <c r="B133" s="61" t="s">
        <v>143</v>
      </c>
      <c r="C133" s="61">
        <v>115</v>
      </c>
      <c r="D133" s="61" t="str" cm="1">
        <f t="array" ref="D133">INDEX(SubList_ResAreas!$D$5:$D$332,MATCH(1,(B133=SubList_ResAreas!$B$5:$B$332)*(C133=SubList_ResAreas!$C$5:$C$332),0))</f>
        <v>SPGE_Kern</v>
      </c>
      <c r="E133" s="20">
        <v>0</v>
      </c>
      <c r="F133">
        <v>0</v>
      </c>
      <c r="G133">
        <v>0</v>
      </c>
      <c r="H133">
        <v>0</v>
      </c>
      <c r="I133">
        <v>0</v>
      </c>
      <c r="J133">
        <v>0</v>
      </c>
      <c r="K133">
        <v>0</v>
      </c>
      <c r="L133">
        <v>0</v>
      </c>
      <c r="M133">
        <v>0</v>
      </c>
      <c r="N133">
        <v>0</v>
      </c>
      <c r="O133">
        <v>0</v>
      </c>
      <c r="P133">
        <v>0</v>
      </c>
      <c r="Q133">
        <v>0</v>
      </c>
      <c r="R133" s="75">
        <v>0</v>
      </c>
      <c r="S133" s="10">
        <v>0</v>
      </c>
      <c r="T133" s="10">
        <v>0</v>
      </c>
      <c r="U133" s="10">
        <v>0</v>
      </c>
      <c r="V133" s="10">
        <v>0</v>
      </c>
      <c r="W133" s="10">
        <v>0</v>
      </c>
      <c r="X133" s="10">
        <v>0</v>
      </c>
      <c r="Y133" s="10">
        <v>0</v>
      </c>
      <c r="Z133" s="10">
        <v>0</v>
      </c>
      <c r="AA133" s="10">
        <v>0</v>
      </c>
      <c r="AB133" s="10">
        <v>0</v>
      </c>
      <c r="AC133" s="10">
        <v>0</v>
      </c>
      <c r="AD133" s="10">
        <v>0</v>
      </c>
      <c r="AE133" s="87">
        <v>0</v>
      </c>
      <c r="AF133" s="17">
        <v>0</v>
      </c>
      <c r="AG133" s="17">
        <v>0</v>
      </c>
      <c r="AH133" s="17">
        <v>0</v>
      </c>
      <c r="AI133" s="17">
        <v>0</v>
      </c>
      <c r="AJ133" s="17">
        <v>0</v>
      </c>
      <c r="AK133" s="17">
        <v>0</v>
      </c>
      <c r="AL133" s="17">
        <v>0</v>
      </c>
      <c r="AM133" s="17">
        <v>0</v>
      </c>
      <c r="AN133" s="17">
        <v>0</v>
      </c>
      <c r="AO133" s="17">
        <v>0</v>
      </c>
      <c r="AP133" s="17">
        <v>0</v>
      </c>
      <c r="AQ133" s="17">
        <v>0</v>
      </c>
      <c r="AR133" s="20">
        <v>0</v>
      </c>
      <c r="AS133" s="20">
        <v>0</v>
      </c>
      <c r="AT133" s="20">
        <v>0</v>
      </c>
      <c r="AU133" s="20">
        <v>0</v>
      </c>
      <c r="AV133" s="20">
        <v>0</v>
      </c>
      <c r="AW133" s="20">
        <v>0</v>
      </c>
      <c r="AX133" s="20">
        <v>0</v>
      </c>
      <c r="AY133" s="20">
        <v>0</v>
      </c>
      <c r="AZ133" s="20">
        <v>0</v>
      </c>
      <c r="BA133" s="20">
        <v>0</v>
      </c>
      <c r="BB133" s="20">
        <v>0</v>
      </c>
      <c r="BC133" s="20">
        <v>0</v>
      </c>
      <c r="BD133" s="20">
        <v>0</v>
      </c>
      <c r="BE133" s="20">
        <v>0</v>
      </c>
      <c r="BF133" s="20">
        <v>0</v>
      </c>
      <c r="BG133" s="20">
        <v>0</v>
      </c>
      <c r="BH133" s="20">
        <v>0</v>
      </c>
      <c r="BI133" s="20">
        <v>0</v>
      </c>
      <c r="BJ133" s="20">
        <v>0</v>
      </c>
      <c r="BK133" s="20">
        <v>0</v>
      </c>
      <c r="BL133" s="20">
        <v>0</v>
      </c>
      <c r="BM133" s="20">
        <v>0</v>
      </c>
      <c r="BN133" s="20">
        <v>0</v>
      </c>
      <c r="BO133" s="20">
        <v>0</v>
      </c>
      <c r="BP133" s="20">
        <v>0</v>
      </c>
      <c r="BQ133" s="20">
        <v>0</v>
      </c>
    </row>
    <row r="134" spans="1:69" x14ac:dyDescent="0.35">
      <c r="A134" s="61" t="s">
        <v>321</v>
      </c>
      <c r="B134" s="61" t="s">
        <v>187</v>
      </c>
      <c r="C134" s="61">
        <v>115</v>
      </c>
      <c r="D134" s="61" cm="1">
        <f t="array" ref="D134">INDEX(SubList_ResAreas!$D$5:$D$332,MATCH(1,(B134=SubList_ResAreas!$B$5:$B$332)*(C134=SubList_ResAreas!$C$5:$C$332),0))</f>
        <v>0</v>
      </c>
      <c r="E134" s="20">
        <v>0</v>
      </c>
      <c r="F134">
        <v>0</v>
      </c>
      <c r="G134">
        <v>0</v>
      </c>
      <c r="H134">
        <v>0</v>
      </c>
      <c r="I134">
        <v>0</v>
      </c>
      <c r="J134">
        <v>0</v>
      </c>
      <c r="K134">
        <v>0</v>
      </c>
      <c r="L134">
        <v>0</v>
      </c>
      <c r="M134">
        <v>0</v>
      </c>
      <c r="N134">
        <v>0</v>
      </c>
      <c r="O134">
        <v>0</v>
      </c>
      <c r="P134">
        <v>0</v>
      </c>
      <c r="Q134">
        <v>0</v>
      </c>
      <c r="R134" s="75">
        <v>0</v>
      </c>
      <c r="S134" s="10">
        <v>0</v>
      </c>
      <c r="T134" s="10">
        <v>0</v>
      </c>
      <c r="U134" s="10">
        <v>0</v>
      </c>
      <c r="V134" s="10">
        <v>0</v>
      </c>
      <c r="W134" s="10">
        <v>0</v>
      </c>
      <c r="X134" s="10">
        <v>0</v>
      </c>
      <c r="Y134" s="10">
        <v>0</v>
      </c>
      <c r="Z134" s="10">
        <v>0</v>
      </c>
      <c r="AA134" s="10">
        <v>0</v>
      </c>
      <c r="AB134" s="10">
        <v>0</v>
      </c>
      <c r="AC134" s="10">
        <v>0</v>
      </c>
      <c r="AD134" s="10">
        <v>0</v>
      </c>
      <c r="AE134" s="87">
        <v>0</v>
      </c>
      <c r="AF134" s="17">
        <v>0</v>
      </c>
      <c r="AG134" s="17">
        <v>0</v>
      </c>
      <c r="AH134" s="17">
        <v>0</v>
      </c>
      <c r="AI134" s="17">
        <v>0</v>
      </c>
      <c r="AJ134" s="17">
        <v>0</v>
      </c>
      <c r="AK134" s="17">
        <v>0</v>
      </c>
      <c r="AL134" s="17">
        <v>0</v>
      </c>
      <c r="AM134" s="17">
        <v>0</v>
      </c>
      <c r="AN134" s="17">
        <v>0</v>
      </c>
      <c r="AO134" s="17">
        <v>0</v>
      </c>
      <c r="AP134" s="17">
        <v>0</v>
      </c>
      <c r="AQ134" s="17">
        <v>0</v>
      </c>
      <c r="AR134" s="20">
        <v>0</v>
      </c>
      <c r="AS134" s="20">
        <v>0</v>
      </c>
      <c r="AT134" s="20">
        <v>0</v>
      </c>
      <c r="AU134" s="20">
        <v>0</v>
      </c>
      <c r="AV134" s="20">
        <v>0</v>
      </c>
      <c r="AW134" s="20">
        <v>0</v>
      </c>
      <c r="AX134" s="20">
        <v>0</v>
      </c>
      <c r="AY134" s="20">
        <v>0</v>
      </c>
      <c r="AZ134" s="20">
        <v>0</v>
      </c>
      <c r="BA134" s="20">
        <v>0</v>
      </c>
      <c r="BB134" s="20">
        <v>0</v>
      </c>
      <c r="BC134" s="20">
        <v>0</v>
      </c>
      <c r="BD134" s="20">
        <v>0</v>
      </c>
      <c r="BE134" s="20">
        <v>0</v>
      </c>
      <c r="BF134" s="20">
        <v>0</v>
      </c>
      <c r="BG134" s="20">
        <v>0</v>
      </c>
      <c r="BH134" s="20">
        <v>0</v>
      </c>
      <c r="BI134" s="20">
        <v>0</v>
      </c>
      <c r="BJ134" s="20">
        <v>0</v>
      </c>
      <c r="BK134" s="20">
        <v>0</v>
      </c>
      <c r="BL134" s="20">
        <v>0</v>
      </c>
      <c r="BM134" s="20">
        <v>0</v>
      </c>
      <c r="BN134" s="20">
        <v>0</v>
      </c>
      <c r="BO134" s="20">
        <v>0</v>
      </c>
      <c r="BP134" s="20">
        <v>0</v>
      </c>
      <c r="BQ134" s="20">
        <v>0</v>
      </c>
    </row>
    <row r="135" spans="1:69" x14ac:dyDescent="0.35">
      <c r="A135" s="61" t="s">
        <v>341</v>
      </c>
      <c r="B135" s="61" t="s">
        <v>120</v>
      </c>
      <c r="C135" s="61">
        <v>230</v>
      </c>
      <c r="D135" s="61" t="str" cm="1">
        <f t="array" ref="D135">INDEX(SubList_ResAreas!$D$5:$D$332,MATCH(1,(B135=SubList_ResAreas!$B$5:$B$332)*(C135=SubList_ResAreas!$C$5:$C$332),0))</f>
        <v>Greater_Kramer</v>
      </c>
      <c r="E135" s="20">
        <v>0</v>
      </c>
      <c r="F135">
        <v>0</v>
      </c>
      <c r="G135">
        <v>0</v>
      </c>
      <c r="H135">
        <v>0</v>
      </c>
      <c r="I135">
        <v>0</v>
      </c>
      <c r="J135">
        <v>0</v>
      </c>
      <c r="K135">
        <v>0</v>
      </c>
      <c r="L135">
        <v>0</v>
      </c>
      <c r="M135">
        <v>0</v>
      </c>
      <c r="N135">
        <v>0</v>
      </c>
      <c r="O135">
        <v>0</v>
      </c>
      <c r="P135">
        <v>0</v>
      </c>
      <c r="Q135">
        <v>0</v>
      </c>
      <c r="R135" s="75">
        <v>0</v>
      </c>
      <c r="S135" s="10">
        <v>0</v>
      </c>
      <c r="T135" s="10">
        <v>0</v>
      </c>
      <c r="U135" s="10">
        <v>0</v>
      </c>
      <c r="V135" s="10">
        <v>0</v>
      </c>
      <c r="W135" s="10">
        <v>0</v>
      </c>
      <c r="X135" s="10">
        <v>0</v>
      </c>
      <c r="Y135" s="10">
        <v>0</v>
      </c>
      <c r="Z135" s="10">
        <v>0</v>
      </c>
      <c r="AA135" s="10">
        <v>530</v>
      </c>
      <c r="AB135" s="10">
        <v>400</v>
      </c>
      <c r="AC135" s="10">
        <v>525</v>
      </c>
      <c r="AD135" s="10">
        <v>0</v>
      </c>
      <c r="AE135" s="87">
        <v>0</v>
      </c>
      <c r="AF135" s="17">
        <v>0</v>
      </c>
      <c r="AG135" s="17">
        <v>0</v>
      </c>
      <c r="AH135" s="17">
        <v>0</v>
      </c>
      <c r="AI135" s="17">
        <v>0</v>
      </c>
      <c r="AJ135" s="17">
        <v>0</v>
      </c>
      <c r="AK135" s="17">
        <v>0</v>
      </c>
      <c r="AL135" s="17">
        <v>0</v>
      </c>
      <c r="AM135" s="17">
        <v>0</v>
      </c>
      <c r="AN135" s="17">
        <v>85</v>
      </c>
      <c r="AO135" s="17">
        <v>149.99566000000002</v>
      </c>
      <c r="AP135" s="17">
        <v>175</v>
      </c>
      <c r="AQ135" s="17">
        <v>0</v>
      </c>
      <c r="AR135" s="20">
        <v>0</v>
      </c>
      <c r="AS135" s="20">
        <v>0</v>
      </c>
      <c r="AT135" s="20">
        <v>0</v>
      </c>
      <c r="AU135" s="20">
        <v>0</v>
      </c>
      <c r="AV135" s="20">
        <v>0</v>
      </c>
      <c r="AW135" s="20">
        <v>0</v>
      </c>
      <c r="AX135" s="20">
        <v>0</v>
      </c>
      <c r="AY135" s="20">
        <v>0</v>
      </c>
      <c r="AZ135" s="20">
        <v>0</v>
      </c>
      <c r="BA135" s="20">
        <v>615</v>
      </c>
      <c r="BB135" s="20">
        <v>549.99566000000004</v>
      </c>
      <c r="BC135" s="20">
        <v>700</v>
      </c>
      <c r="BD135" s="20">
        <v>0</v>
      </c>
      <c r="BE135" s="20">
        <v>0</v>
      </c>
      <c r="BF135" s="20">
        <v>0</v>
      </c>
      <c r="BG135" s="20">
        <v>0</v>
      </c>
      <c r="BH135" s="20">
        <v>0</v>
      </c>
      <c r="BI135" s="20">
        <v>0</v>
      </c>
      <c r="BJ135" s="20">
        <v>0</v>
      </c>
      <c r="BK135" s="20">
        <v>0</v>
      </c>
      <c r="BL135" s="20">
        <v>0</v>
      </c>
      <c r="BM135" s="20">
        <v>0</v>
      </c>
      <c r="BN135" s="20">
        <v>615</v>
      </c>
      <c r="BO135" s="20">
        <v>549.99566000000004</v>
      </c>
      <c r="BP135" s="20">
        <v>700</v>
      </c>
      <c r="BQ135" s="20">
        <v>0</v>
      </c>
    </row>
    <row r="136" spans="1:69" x14ac:dyDescent="0.35">
      <c r="A136" s="61" t="s">
        <v>341</v>
      </c>
      <c r="B136" s="61" t="s">
        <v>120</v>
      </c>
      <c r="C136" s="61">
        <v>115</v>
      </c>
      <c r="D136" s="61" t="str" cm="1">
        <f t="array" ref="D136">INDEX(SubList_ResAreas!$D$5:$D$332,MATCH(1,(B136=SubList_ResAreas!$B$5:$B$332)*(C136=SubList_ResAreas!$C$5:$C$332),0))</f>
        <v>Greater_Kramer</v>
      </c>
      <c r="E136" s="20">
        <v>0</v>
      </c>
      <c r="F136">
        <v>0</v>
      </c>
      <c r="G136">
        <v>0</v>
      </c>
      <c r="H136">
        <v>0</v>
      </c>
      <c r="I136">
        <v>0</v>
      </c>
      <c r="J136">
        <v>0</v>
      </c>
      <c r="K136">
        <v>0</v>
      </c>
      <c r="L136">
        <v>0</v>
      </c>
      <c r="M136">
        <v>0</v>
      </c>
      <c r="N136">
        <v>0</v>
      </c>
      <c r="O136">
        <v>0</v>
      </c>
      <c r="P136">
        <v>0</v>
      </c>
      <c r="Q136">
        <v>0</v>
      </c>
      <c r="R136" s="75">
        <v>0</v>
      </c>
      <c r="S136" s="10">
        <v>0</v>
      </c>
      <c r="T136" s="10">
        <v>0</v>
      </c>
      <c r="U136" s="10">
        <v>0</v>
      </c>
      <c r="V136" s="10">
        <v>0</v>
      </c>
      <c r="W136" s="10">
        <v>0</v>
      </c>
      <c r="X136" s="10">
        <v>0</v>
      </c>
      <c r="Y136" s="10">
        <v>0</v>
      </c>
      <c r="Z136" s="10">
        <v>0</v>
      </c>
      <c r="AA136" s="10">
        <v>95</v>
      </c>
      <c r="AB136" s="10">
        <v>0</v>
      </c>
      <c r="AC136" s="10">
        <v>75</v>
      </c>
      <c r="AD136" s="10">
        <v>0</v>
      </c>
      <c r="AE136" s="87">
        <v>0</v>
      </c>
      <c r="AF136" s="17">
        <v>0</v>
      </c>
      <c r="AG136" s="17">
        <v>0</v>
      </c>
      <c r="AH136" s="17">
        <v>0</v>
      </c>
      <c r="AI136" s="17">
        <v>0</v>
      </c>
      <c r="AJ136" s="17">
        <v>0</v>
      </c>
      <c r="AK136" s="17">
        <v>0</v>
      </c>
      <c r="AL136" s="17">
        <v>0</v>
      </c>
      <c r="AM136" s="17">
        <v>0</v>
      </c>
      <c r="AN136" s="17">
        <v>0</v>
      </c>
      <c r="AO136" s="17">
        <v>0</v>
      </c>
      <c r="AP136" s="17">
        <v>0</v>
      </c>
      <c r="AQ136" s="17">
        <v>0</v>
      </c>
      <c r="AR136" s="20">
        <v>0</v>
      </c>
      <c r="AS136" s="20">
        <v>0</v>
      </c>
      <c r="AT136" s="20">
        <v>0</v>
      </c>
      <c r="AU136" s="20">
        <v>0</v>
      </c>
      <c r="AV136" s="20">
        <v>0</v>
      </c>
      <c r="AW136" s="20">
        <v>0</v>
      </c>
      <c r="AX136" s="20">
        <v>0</v>
      </c>
      <c r="AY136" s="20">
        <v>0</v>
      </c>
      <c r="AZ136" s="20">
        <v>0</v>
      </c>
      <c r="BA136" s="20">
        <v>95</v>
      </c>
      <c r="BB136" s="20">
        <v>0</v>
      </c>
      <c r="BC136" s="20">
        <v>75</v>
      </c>
      <c r="BD136" s="20">
        <v>0</v>
      </c>
      <c r="BE136" s="20">
        <v>0</v>
      </c>
      <c r="BF136" s="20">
        <v>0</v>
      </c>
      <c r="BG136" s="20">
        <v>0</v>
      </c>
      <c r="BH136" s="20">
        <v>0</v>
      </c>
      <c r="BI136" s="20">
        <v>0</v>
      </c>
      <c r="BJ136" s="20">
        <v>0</v>
      </c>
      <c r="BK136" s="20">
        <v>0</v>
      </c>
      <c r="BL136" s="20">
        <v>0</v>
      </c>
      <c r="BM136" s="20">
        <v>0</v>
      </c>
      <c r="BN136" s="20">
        <v>95</v>
      </c>
      <c r="BO136" s="20">
        <v>0</v>
      </c>
      <c r="BP136" s="20">
        <v>75</v>
      </c>
      <c r="BQ136" s="20">
        <v>0</v>
      </c>
    </row>
    <row r="137" spans="1:69" x14ac:dyDescent="0.35">
      <c r="A137" s="61" t="s">
        <v>318</v>
      </c>
      <c r="B137" s="61" t="s">
        <v>84</v>
      </c>
      <c r="C137" s="61">
        <v>230</v>
      </c>
      <c r="D137" s="61" t="str" cm="1">
        <f t="array" ref="D137">INDEX(SubList_ResAreas!$D$5:$D$332,MATCH(1,(B137=SubList_ResAreas!$B$5:$B$332)*(C137=SubList_ResAreas!$C$5:$C$332),0))</f>
        <v>Greater_LA</v>
      </c>
      <c r="E137" s="20">
        <v>0</v>
      </c>
      <c r="F137">
        <v>0</v>
      </c>
      <c r="G137">
        <v>0</v>
      </c>
      <c r="H137">
        <v>0</v>
      </c>
      <c r="I137">
        <v>0</v>
      </c>
      <c r="J137">
        <v>0</v>
      </c>
      <c r="K137">
        <v>0</v>
      </c>
      <c r="L137">
        <v>0</v>
      </c>
      <c r="M137">
        <v>0</v>
      </c>
      <c r="N137">
        <v>0</v>
      </c>
      <c r="O137">
        <v>0</v>
      </c>
      <c r="P137">
        <v>0</v>
      </c>
      <c r="Q137">
        <v>0</v>
      </c>
      <c r="R137" s="75">
        <v>0</v>
      </c>
      <c r="S137" s="10">
        <v>0</v>
      </c>
      <c r="T137" s="10">
        <v>0</v>
      </c>
      <c r="U137" s="10">
        <v>0</v>
      </c>
      <c r="V137" s="10">
        <v>0</v>
      </c>
      <c r="W137" s="10">
        <v>0</v>
      </c>
      <c r="X137" s="10">
        <v>0</v>
      </c>
      <c r="Y137" s="10">
        <v>0</v>
      </c>
      <c r="Z137" s="10">
        <v>0</v>
      </c>
      <c r="AA137" s="10">
        <v>0</v>
      </c>
      <c r="AB137" s="10">
        <v>0</v>
      </c>
      <c r="AC137" s="10">
        <v>0</v>
      </c>
      <c r="AD137" s="10">
        <v>0</v>
      </c>
      <c r="AE137" s="87">
        <v>0</v>
      </c>
      <c r="AF137" s="17">
        <v>0</v>
      </c>
      <c r="AG137" s="17">
        <v>0</v>
      </c>
      <c r="AH137" s="17">
        <v>0</v>
      </c>
      <c r="AI137" s="17">
        <v>0</v>
      </c>
      <c r="AJ137" s="17">
        <v>0</v>
      </c>
      <c r="AK137" s="17">
        <v>0</v>
      </c>
      <c r="AL137" s="17">
        <v>0</v>
      </c>
      <c r="AM137" s="17">
        <v>0</v>
      </c>
      <c r="AN137" s="17">
        <v>0</v>
      </c>
      <c r="AO137" s="17">
        <v>0</v>
      </c>
      <c r="AP137" s="17">
        <v>0</v>
      </c>
      <c r="AQ137" s="17">
        <v>0</v>
      </c>
      <c r="AR137" s="20">
        <v>0</v>
      </c>
      <c r="AS137" s="20">
        <v>0</v>
      </c>
      <c r="AT137" s="20">
        <v>0</v>
      </c>
      <c r="AU137" s="20">
        <v>0</v>
      </c>
      <c r="AV137" s="20">
        <v>0</v>
      </c>
      <c r="AW137" s="20">
        <v>0</v>
      </c>
      <c r="AX137" s="20">
        <v>0</v>
      </c>
      <c r="AY137" s="20">
        <v>0</v>
      </c>
      <c r="AZ137" s="20">
        <v>0</v>
      </c>
      <c r="BA137" s="20">
        <v>0</v>
      </c>
      <c r="BB137" s="20">
        <v>0</v>
      </c>
      <c r="BC137" s="20">
        <v>0</v>
      </c>
      <c r="BD137" s="20">
        <v>0</v>
      </c>
      <c r="BE137" s="20">
        <v>0</v>
      </c>
      <c r="BF137" s="20">
        <v>0</v>
      </c>
      <c r="BG137" s="20">
        <v>0</v>
      </c>
      <c r="BH137" s="20">
        <v>0</v>
      </c>
      <c r="BI137" s="20">
        <v>0</v>
      </c>
      <c r="BJ137" s="20">
        <v>0</v>
      </c>
      <c r="BK137" s="20">
        <v>0</v>
      </c>
      <c r="BL137" s="20">
        <v>0</v>
      </c>
      <c r="BM137" s="20">
        <v>0</v>
      </c>
      <c r="BN137" s="20">
        <v>0</v>
      </c>
      <c r="BO137" s="20">
        <v>0</v>
      </c>
      <c r="BP137" s="20">
        <v>0</v>
      </c>
      <c r="BQ137" s="20">
        <v>0</v>
      </c>
    </row>
    <row r="138" spans="1:69" x14ac:dyDescent="0.35">
      <c r="A138" s="61" t="s">
        <v>318</v>
      </c>
      <c r="B138" s="61" t="s">
        <v>73</v>
      </c>
      <c r="C138" s="61">
        <v>230</v>
      </c>
      <c r="D138" s="61" t="str" cm="1">
        <f t="array" ref="D138">INDEX(SubList_ResAreas!$D$5:$D$332,MATCH(1,(B138=SubList_ResAreas!$B$5:$B$332)*(C138=SubList_ResAreas!$C$5:$C$332),0))</f>
        <v>Greater_LA</v>
      </c>
      <c r="E138" s="20">
        <v>0</v>
      </c>
      <c r="F138">
        <v>0</v>
      </c>
      <c r="G138">
        <v>0</v>
      </c>
      <c r="H138">
        <v>0</v>
      </c>
      <c r="I138">
        <v>0</v>
      </c>
      <c r="J138">
        <v>0</v>
      </c>
      <c r="K138">
        <v>0</v>
      </c>
      <c r="L138">
        <v>0</v>
      </c>
      <c r="M138">
        <v>0</v>
      </c>
      <c r="N138">
        <v>0</v>
      </c>
      <c r="O138">
        <v>0</v>
      </c>
      <c r="P138">
        <v>0</v>
      </c>
      <c r="Q138">
        <v>0</v>
      </c>
      <c r="R138" s="75">
        <v>0</v>
      </c>
      <c r="S138" s="10">
        <v>0</v>
      </c>
      <c r="T138" s="10">
        <v>0</v>
      </c>
      <c r="U138" s="10">
        <v>0</v>
      </c>
      <c r="V138" s="10">
        <v>0</v>
      </c>
      <c r="W138" s="10">
        <v>0</v>
      </c>
      <c r="X138" s="10">
        <v>0</v>
      </c>
      <c r="Y138" s="10">
        <v>0</v>
      </c>
      <c r="Z138" s="10">
        <v>0</v>
      </c>
      <c r="AA138" s="10">
        <v>0</v>
      </c>
      <c r="AB138" s="10">
        <v>0</v>
      </c>
      <c r="AC138" s="10">
        <v>0</v>
      </c>
      <c r="AD138" s="10">
        <v>0</v>
      </c>
      <c r="AE138" s="87">
        <v>0</v>
      </c>
      <c r="AF138" s="17">
        <v>0</v>
      </c>
      <c r="AG138" s="17">
        <v>0</v>
      </c>
      <c r="AH138" s="17">
        <v>0</v>
      </c>
      <c r="AI138" s="17">
        <v>0</v>
      </c>
      <c r="AJ138" s="17">
        <v>0</v>
      </c>
      <c r="AK138" s="17">
        <v>0</v>
      </c>
      <c r="AL138" s="17">
        <v>0</v>
      </c>
      <c r="AM138" s="17">
        <v>0</v>
      </c>
      <c r="AN138" s="17">
        <v>0</v>
      </c>
      <c r="AO138" s="17">
        <v>0</v>
      </c>
      <c r="AP138" s="17">
        <v>0</v>
      </c>
      <c r="AQ138" s="17">
        <v>0</v>
      </c>
      <c r="AR138" s="20">
        <v>0</v>
      </c>
      <c r="AS138" s="20">
        <v>0</v>
      </c>
      <c r="AT138" s="20">
        <v>0</v>
      </c>
      <c r="AU138" s="20">
        <v>0</v>
      </c>
      <c r="AV138" s="20">
        <v>0</v>
      </c>
      <c r="AW138" s="20">
        <v>0</v>
      </c>
      <c r="AX138" s="20">
        <v>0</v>
      </c>
      <c r="AY138" s="20">
        <v>0</v>
      </c>
      <c r="AZ138" s="20">
        <v>0</v>
      </c>
      <c r="BA138" s="20">
        <v>0</v>
      </c>
      <c r="BB138" s="20">
        <v>0</v>
      </c>
      <c r="BC138" s="20">
        <v>0</v>
      </c>
      <c r="BD138" s="20">
        <v>0</v>
      </c>
      <c r="BE138" s="20">
        <v>0</v>
      </c>
      <c r="BF138" s="20">
        <v>0</v>
      </c>
      <c r="BG138" s="20">
        <v>0</v>
      </c>
      <c r="BH138" s="20">
        <v>0</v>
      </c>
      <c r="BI138" s="20">
        <v>0</v>
      </c>
      <c r="BJ138" s="20">
        <v>0</v>
      </c>
      <c r="BK138" s="20">
        <v>0</v>
      </c>
      <c r="BL138" s="20">
        <v>0</v>
      </c>
      <c r="BM138" s="20">
        <v>0</v>
      </c>
      <c r="BN138" s="20">
        <v>0</v>
      </c>
      <c r="BO138" s="20">
        <v>0</v>
      </c>
      <c r="BP138" s="20">
        <v>0</v>
      </c>
      <c r="BQ138" s="20">
        <v>0</v>
      </c>
    </row>
    <row r="139" spans="1:69" x14ac:dyDescent="0.35">
      <c r="A139" s="61" t="s">
        <v>318</v>
      </c>
      <c r="B139" s="61" t="s">
        <v>82</v>
      </c>
      <c r="C139" s="61">
        <v>230</v>
      </c>
      <c r="D139" s="61" t="str" cm="1">
        <f t="array" ref="D139">INDEX(SubList_ResAreas!$D$5:$D$332,MATCH(1,(B139=SubList_ResAreas!$B$5:$B$332)*(C139=SubList_ResAreas!$C$5:$C$332),0))</f>
        <v>Greater_LA</v>
      </c>
      <c r="E139" s="20">
        <v>0</v>
      </c>
      <c r="F139">
        <v>0</v>
      </c>
      <c r="G139">
        <v>0</v>
      </c>
      <c r="H139">
        <v>0</v>
      </c>
      <c r="I139">
        <v>0</v>
      </c>
      <c r="J139">
        <v>0</v>
      </c>
      <c r="K139">
        <v>0</v>
      </c>
      <c r="L139">
        <v>0</v>
      </c>
      <c r="M139">
        <v>0</v>
      </c>
      <c r="N139">
        <v>0</v>
      </c>
      <c r="O139">
        <v>0</v>
      </c>
      <c r="P139">
        <v>0</v>
      </c>
      <c r="Q139">
        <v>0</v>
      </c>
      <c r="R139" s="75">
        <v>0</v>
      </c>
      <c r="S139" s="10">
        <v>0</v>
      </c>
      <c r="T139" s="10">
        <v>0</v>
      </c>
      <c r="U139" s="10">
        <v>0</v>
      </c>
      <c r="V139" s="10">
        <v>0</v>
      </c>
      <c r="W139" s="10">
        <v>0</v>
      </c>
      <c r="X139" s="10">
        <v>0</v>
      </c>
      <c r="Y139" s="10">
        <v>0</v>
      </c>
      <c r="Z139" s="10">
        <v>0</v>
      </c>
      <c r="AA139" s="10">
        <v>0</v>
      </c>
      <c r="AB139" s="10">
        <v>0</v>
      </c>
      <c r="AC139" s="10">
        <v>100</v>
      </c>
      <c r="AD139" s="10">
        <v>0</v>
      </c>
      <c r="AE139" s="87">
        <v>0</v>
      </c>
      <c r="AF139" s="17">
        <v>0</v>
      </c>
      <c r="AG139" s="17">
        <v>0</v>
      </c>
      <c r="AH139" s="17">
        <v>0</v>
      </c>
      <c r="AI139" s="17">
        <v>0</v>
      </c>
      <c r="AJ139" s="17">
        <v>0</v>
      </c>
      <c r="AK139" s="17">
        <v>0</v>
      </c>
      <c r="AL139" s="17">
        <v>0</v>
      </c>
      <c r="AM139" s="17">
        <v>0</v>
      </c>
      <c r="AN139" s="17">
        <v>0</v>
      </c>
      <c r="AO139" s="17">
        <v>0</v>
      </c>
      <c r="AP139" s="17">
        <v>400</v>
      </c>
      <c r="AQ139" s="17">
        <v>0</v>
      </c>
      <c r="AR139" s="20">
        <v>0</v>
      </c>
      <c r="AS139" s="20">
        <v>0</v>
      </c>
      <c r="AT139" s="20">
        <v>0</v>
      </c>
      <c r="AU139" s="20">
        <v>0</v>
      </c>
      <c r="AV139" s="20">
        <v>0</v>
      </c>
      <c r="AW139" s="20">
        <v>0</v>
      </c>
      <c r="AX139" s="20">
        <v>0</v>
      </c>
      <c r="AY139" s="20">
        <v>0</v>
      </c>
      <c r="AZ139" s="20">
        <v>0</v>
      </c>
      <c r="BA139" s="20">
        <v>0</v>
      </c>
      <c r="BB139" s="20">
        <v>0</v>
      </c>
      <c r="BC139" s="20">
        <v>500</v>
      </c>
      <c r="BD139" s="20">
        <v>0</v>
      </c>
      <c r="BE139" s="20">
        <v>0</v>
      </c>
      <c r="BF139" s="20">
        <v>0</v>
      </c>
      <c r="BG139" s="20">
        <v>0</v>
      </c>
      <c r="BH139" s="20">
        <v>0</v>
      </c>
      <c r="BI139" s="20">
        <v>0</v>
      </c>
      <c r="BJ139" s="20">
        <v>0</v>
      </c>
      <c r="BK139" s="20">
        <v>0</v>
      </c>
      <c r="BL139" s="20">
        <v>0</v>
      </c>
      <c r="BM139" s="20">
        <v>0</v>
      </c>
      <c r="BN139" s="20">
        <v>0</v>
      </c>
      <c r="BO139" s="20">
        <v>0</v>
      </c>
      <c r="BP139" s="20">
        <v>500</v>
      </c>
      <c r="BQ139" s="20">
        <v>0</v>
      </c>
    </row>
    <row r="140" spans="1:69" x14ac:dyDescent="0.35">
      <c r="A140" s="61" t="s">
        <v>333</v>
      </c>
      <c r="B140" s="61" t="s">
        <v>248</v>
      </c>
      <c r="C140" s="61">
        <v>230</v>
      </c>
      <c r="D140" s="61" t="str" cm="1">
        <f t="array" ref="D140">INDEX(SubList_ResAreas!$D$5:$D$332,MATCH(1,(B140=SubList_ResAreas!$B$5:$B$332)*(C140=SubList_ResAreas!$C$5:$C$332),0))</f>
        <v>Northern_CA</v>
      </c>
      <c r="E140" s="20">
        <v>0</v>
      </c>
      <c r="F140">
        <v>0.995</v>
      </c>
      <c r="G140">
        <v>0</v>
      </c>
      <c r="H140">
        <v>0</v>
      </c>
      <c r="I140">
        <v>0</v>
      </c>
      <c r="J140">
        <v>0</v>
      </c>
      <c r="K140">
        <v>0</v>
      </c>
      <c r="L140">
        <v>0</v>
      </c>
      <c r="M140">
        <v>0</v>
      </c>
      <c r="N140">
        <v>0</v>
      </c>
      <c r="O140">
        <v>0</v>
      </c>
      <c r="P140">
        <v>0</v>
      </c>
      <c r="Q140">
        <v>0</v>
      </c>
      <c r="R140" s="75">
        <v>0</v>
      </c>
      <c r="S140" s="10">
        <v>0</v>
      </c>
      <c r="T140" s="10">
        <v>0</v>
      </c>
      <c r="U140" s="10">
        <v>0</v>
      </c>
      <c r="V140" s="10">
        <v>0</v>
      </c>
      <c r="W140" s="10">
        <v>0</v>
      </c>
      <c r="X140" s="10">
        <v>0</v>
      </c>
      <c r="Y140" s="10">
        <v>0</v>
      </c>
      <c r="Z140" s="10">
        <v>0</v>
      </c>
      <c r="AA140" s="10">
        <v>0</v>
      </c>
      <c r="AB140" s="10">
        <v>11.6</v>
      </c>
      <c r="AC140" s="10">
        <v>44.725000000000001</v>
      </c>
      <c r="AD140" s="10">
        <v>0</v>
      </c>
      <c r="AE140" s="87">
        <v>0</v>
      </c>
      <c r="AF140" s="17">
        <v>5.0000000000000044E-3</v>
      </c>
      <c r="AG140" s="17">
        <v>0</v>
      </c>
      <c r="AH140" s="17">
        <v>0</v>
      </c>
      <c r="AI140" s="17">
        <v>0</v>
      </c>
      <c r="AJ140" s="17">
        <v>0</v>
      </c>
      <c r="AK140" s="17">
        <v>0</v>
      </c>
      <c r="AL140" s="17">
        <v>0</v>
      </c>
      <c r="AM140" s="17">
        <v>0</v>
      </c>
      <c r="AN140" s="17">
        <v>0</v>
      </c>
      <c r="AO140" s="17">
        <v>0</v>
      </c>
      <c r="AP140" s="17">
        <v>0</v>
      </c>
      <c r="AQ140" s="17">
        <v>0</v>
      </c>
      <c r="AR140" s="20">
        <v>0</v>
      </c>
      <c r="AS140" s="20">
        <v>5.0000000000000044E-3</v>
      </c>
      <c r="AT140" s="20">
        <v>0</v>
      </c>
      <c r="AU140" s="20">
        <v>0</v>
      </c>
      <c r="AV140" s="20">
        <v>0</v>
      </c>
      <c r="AW140" s="20">
        <v>0</v>
      </c>
      <c r="AX140" s="20">
        <v>0</v>
      </c>
      <c r="AY140" s="20">
        <v>0</v>
      </c>
      <c r="AZ140" s="20">
        <v>0</v>
      </c>
      <c r="BA140" s="20">
        <v>0</v>
      </c>
      <c r="BB140" s="20">
        <v>11.6</v>
      </c>
      <c r="BC140" s="20">
        <v>44.725000000000001</v>
      </c>
      <c r="BD140" s="20">
        <v>0</v>
      </c>
      <c r="BE140" s="20">
        <v>0</v>
      </c>
      <c r="BF140" s="20">
        <v>1</v>
      </c>
      <c r="BG140" s="20">
        <v>0</v>
      </c>
      <c r="BH140" s="20">
        <v>0</v>
      </c>
      <c r="BI140" s="20">
        <v>0</v>
      </c>
      <c r="BJ140" s="20">
        <v>0</v>
      </c>
      <c r="BK140" s="20">
        <v>0</v>
      </c>
      <c r="BL140" s="20">
        <v>0</v>
      </c>
      <c r="BM140" s="20">
        <v>0</v>
      </c>
      <c r="BN140" s="20">
        <v>0</v>
      </c>
      <c r="BO140" s="20">
        <v>11.6</v>
      </c>
      <c r="BP140" s="20">
        <v>44.725000000000001</v>
      </c>
      <c r="BQ140" s="20">
        <v>0</v>
      </c>
    </row>
    <row r="141" spans="1:69" x14ac:dyDescent="0.35">
      <c r="A141" s="61" t="s">
        <v>315</v>
      </c>
      <c r="B141" s="61" t="s">
        <v>133</v>
      </c>
      <c r="C141" s="61">
        <v>115</v>
      </c>
      <c r="D141" s="61" t="str" cm="1">
        <f t="array" ref="D141">INDEX(SubList_ResAreas!$D$5:$D$332,MATCH(1,(B141=SubList_ResAreas!$B$5:$B$332)*(C141=SubList_ResAreas!$C$5:$C$332),0))</f>
        <v>SPGE_Kern</v>
      </c>
      <c r="E141" s="20">
        <v>0</v>
      </c>
      <c r="F141">
        <v>0</v>
      </c>
      <c r="G141">
        <v>0</v>
      </c>
      <c r="H141">
        <v>0</v>
      </c>
      <c r="I141">
        <v>0</v>
      </c>
      <c r="J141">
        <v>0</v>
      </c>
      <c r="K141">
        <v>0</v>
      </c>
      <c r="L141">
        <v>0</v>
      </c>
      <c r="M141">
        <v>0</v>
      </c>
      <c r="N141">
        <v>0</v>
      </c>
      <c r="O141">
        <v>0</v>
      </c>
      <c r="P141">
        <v>0</v>
      </c>
      <c r="Q141">
        <v>0</v>
      </c>
      <c r="R141" s="75">
        <v>0</v>
      </c>
      <c r="S141" s="10">
        <v>0</v>
      </c>
      <c r="T141" s="10">
        <v>0</v>
      </c>
      <c r="U141" s="10">
        <v>0</v>
      </c>
      <c r="V141" s="10">
        <v>0</v>
      </c>
      <c r="W141" s="10">
        <v>0</v>
      </c>
      <c r="X141" s="10">
        <v>0</v>
      </c>
      <c r="Y141" s="10">
        <v>0</v>
      </c>
      <c r="Z141" s="10">
        <v>0</v>
      </c>
      <c r="AA141" s="10">
        <v>12</v>
      </c>
      <c r="AB141" s="10">
        <v>0</v>
      </c>
      <c r="AC141" s="10">
        <v>0</v>
      </c>
      <c r="AD141" s="10">
        <v>0</v>
      </c>
      <c r="AE141" s="87">
        <v>0</v>
      </c>
      <c r="AF141" s="17">
        <v>0</v>
      </c>
      <c r="AG141" s="17">
        <v>0</v>
      </c>
      <c r="AH141" s="17">
        <v>0</v>
      </c>
      <c r="AI141" s="17">
        <v>0</v>
      </c>
      <c r="AJ141" s="17">
        <v>0</v>
      </c>
      <c r="AK141" s="17">
        <v>0</v>
      </c>
      <c r="AL141" s="17">
        <v>0</v>
      </c>
      <c r="AM141" s="17">
        <v>2</v>
      </c>
      <c r="AN141" s="17">
        <v>38</v>
      </c>
      <c r="AO141" s="17">
        <v>100</v>
      </c>
      <c r="AP141" s="17">
        <v>95</v>
      </c>
      <c r="AQ141" s="17">
        <v>0</v>
      </c>
      <c r="AR141" s="20">
        <v>0</v>
      </c>
      <c r="AS141" s="20">
        <v>0</v>
      </c>
      <c r="AT141" s="20">
        <v>0</v>
      </c>
      <c r="AU141" s="20">
        <v>0</v>
      </c>
      <c r="AV141" s="20">
        <v>0</v>
      </c>
      <c r="AW141" s="20">
        <v>0</v>
      </c>
      <c r="AX141" s="20">
        <v>0</v>
      </c>
      <c r="AY141" s="20">
        <v>0</v>
      </c>
      <c r="AZ141" s="20">
        <v>2</v>
      </c>
      <c r="BA141" s="20">
        <v>50</v>
      </c>
      <c r="BB141" s="20">
        <v>100</v>
      </c>
      <c r="BC141" s="20">
        <v>95</v>
      </c>
      <c r="BD141" s="20">
        <v>0</v>
      </c>
      <c r="BE141" s="20">
        <v>0</v>
      </c>
      <c r="BF141" s="20">
        <v>0</v>
      </c>
      <c r="BG141" s="20">
        <v>0</v>
      </c>
      <c r="BH141" s="20">
        <v>0</v>
      </c>
      <c r="BI141" s="20">
        <v>0</v>
      </c>
      <c r="BJ141" s="20">
        <v>0</v>
      </c>
      <c r="BK141" s="20">
        <v>0</v>
      </c>
      <c r="BL141" s="20">
        <v>0</v>
      </c>
      <c r="BM141" s="20">
        <v>2</v>
      </c>
      <c r="BN141" s="20">
        <v>50</v>
      </c>
      <c r="BO141" s="20">
        <v>100</v>
      </c>
      <c r="BP141" s="20">
        <v>95</v>
      </c>
      <c r="BQ141" s="20">
        <v>0</v>
      </c>
    </row>
    <row r="142" spans="1:69" x14ac:dyDescent="0.35">
      <c r="A142" s="61" t="s">
        <v>329</v>
      </c>
      <c r="B142" s="61" t="s">
        <v>198</v>
      </c>
      <c r="C142" s="61">
        <v>138</v>
      </c>
      <c r="D142" s="61" t="str" cm="1">
        <f t="array" ref="D142">INDEX(SubList_ResAreas!$D$5:$D$332,MATCH(1,(B142=SubList_ResAreas!$B$5:$B$332)*(C142=SubList_ResAreas!$C$5:$C$332),0))</f>
        <v>SouthernNV_Desert</v>
      </c>
      <c r="E142" s="20">
        <v>0</v>
      </c>
      <c r="F142">
        <v>0</v>
      </c>
      <c r="G142">
        <v>0</v>
      </c>
      <c r="H142">
        <v>0</v>
      </c>
      <c r="I142">
        <v>0</v>
      </c>
      <c r="J142">
        <v>0</v>
      </c>
      <c r="K142">
        <v>0</v>
      </c>
      <c r="L142">
        <v>0</v>
      </c>
      <c r="M142">
        <v>0</v>
      </c>
      <c r="N142">
        <v>0</v>
      </c>
      <c r="O142">
        <v>0</v>
      </c>
      <c r="P142">
        <v>0</v>
      </c>
      <c r="Q142">
        <v>0</v>
      </c>
      <c r="R142" s="75">
        <v>0</v>
      </c>
      <c r="S142" s="10">
        <v>0</v>
      </c>
      <c r="T142" s="10">
        <v>0</v>
      </c>
      <c r="U142" s="10">
        <v>0</v>
      </c>
      <c r="V142" s="10">
        <v>0</v>
      </c>
      <c r="W142" s="10">
        <v>0</v>
      </c>
      <c r="X142" s="10">
        <v>0</v>
      </c>
      <c r="Y142" s="10">
        <v>0</v>
      </c>
      <c r="Z142" s="10">
        <v>0</v>
      </c>
      <c r="AA142" s="10">
        <v>0</v>
      </c>
      <c r="AB142" s="10">
        <v>0</v>
      </c>
      <c r="AC142" s="10">
        <v>0</v>
      </c>
      <c r="AD142" s="10">
        <v>0</v>
      </c>
      <c r="AE142" s="87">
        <v>0</v>
      </c>
      <c r="AF142" s="17">
        <v>0</v>
      </c>
      <c r="AG142" s="17">
        <v>0</v>
      </c>
      <c r="AH142" s="17">
        <v>0</v>
      </c>
      <c r="AI142" s="17">
        <v>0</v>
      </c>
      <c r="AJ142" s="17">
        <v>0</v>
      </c>
      <c r="AK142" s="17">
        <v>0</v>
      </c>
      <c r="AL142" s="17">
        <v>0</v>
      </c>
      <c r="AM142" s="17">
        <v>0</v>
      </c>
      <c r="AN142" s="17">
        <v>150</v>
      </c>
      <c r="AO142" s="17">
        <v>350</v>
      </c>
      <c r="AP142" s="17">
        <v>200</v>
      </c>
      <c r="AQ142" s="17">
        <v>0</v>
      </c>
      <c r="AR142" s="20">
        <v>0</v>
      </c>
      <c r="AS142" s="20">
        <v>0</v>
      </c>
      <c r="AT142" s="20">
        <v>0</v>
      </c>
      <c r="AU142" s="20">
        <v>0</v>
      </c>
      <c r="AV142" s="20">
        <v>0</v>
      </c>
      <c r="AW142" s="20">
        <v>0</v>
      </c>
      <c r="AX142" s="20">
        <v>0</v>
      </c>
      <c r="AY142" s="20">
        <v>0</v>
      </c>
      <c r="AZ142" s="20">
        <v>0</v>
      </c>
      <c r="BA142" s="20">
        <v>150</v>
      </c>
      <c r="BB142" s="20">
        <v>350</v>
      </c>
      <c r="BC142" s="20">
        <v>200</v>
      </c>
      <c r="BD142" s="20">
        <v>0</v>
      </c>
      <c r="BE142" s="20">
        <v>0</v>
      </c>
      <c r="BF142" s="20">
        <v>0</v>
      </c>
      <c r="BG142" s="20">
        <v>0</v>
      </c>
      <c r="BH142" s="20">
        <v>0</v>
      </c>
      <c r="BI142" s="20">
        <v>0</v>
      </c>
      <c r="BJ142" s="20">
        <v>0</v>
      </c>
      <c r="BK142" s="20">
        <v>0</v>
      </c>
      <c r="BL142" s="20">
        <v>0</v>
      </c>
      <c r="BM142" s="20">
        <v>0</v>
      </c>
      <c r="BN142" s="20">
        <v>150</v>
      </c>
      <c r="BO142" s="20">
        <v>350</v>
      </c>
      <c r="BP142" s="20">
        <v>200</v>
      </c>
      <c r="BQ142" s="20">
        <v>0</v>
      </c>
    </row>
    <row r="143" spans="1:69" x14ac:dyDescent="0.35">
      <c r="A143" s="61" t="s">
        <v>321</v>
      </c>
      <c r="B143" s="61" t="s">
        <v>213</v>
      </c>
      <c r="C143" s="61">
        <v>115</v>
      </c>
      <c r="D143" s="61" t="str" cm="1">
        <f t="array" ref="D143">INDEX(SubList_ResAreas!$D$5:$D$332,MATCH(1,(B143=SubList_ResAreas!$B$5:$B$332)*(C143=SubList_ResAreas!$C$5:$C$332),0))</f>
        <v>Central_Valley_LosBanos</v>
      </c>
      <c r="E143" s="20">
        <v>0</v>
      </c>
      <c r="F143">
        <v>0</v>
      </c>
      <c r="G143">
        <v>0</v>
      </c>
      <c r="H143">
        <v>0</v>
      </c>
      <c r="I143">
        <v>0</v>
      </c>
      <c r="J143">
        <v>0</v>
      </c>
      <c r="K143">
        <v>0</v>
      </c>
      <c r="L143">
        <v>0</v>
      </c>
      <c r="M143">
        <v>0</v>
      </c>
      <c r="N143">
        <v>0</v>
      </c>
      <c r="O143">
        <v>0</v>
      </c>
      <c r="P143">
        <v>0</v>
      </c>
      <c r="Q143">
        <v>0</v>
      </c>
      <c r="R143" s="75">
        <v>0</v>
      </c>
      <c r="S143" s="10">
        <v>0</v>
      </c>
      <c r="T143" s="10">
        <v>0</v>
      </c>
      <c r="U143" s="10">
        <v>0</v>
      </c>
      <c r="V143" s="10">
        <v>0</v>
      </c>
      <c r="W143" s="10">
        <v>0</v>
      </c>
      <c r="X143" s="10">
        <v>0</v>
      </c>
      <c r="Y143" s="10">
        <v>0</v>
      </c>
      <c r="Z143" s="10">
        <v>0</v>
      </c>
      <c r="AA143" s="10">
        <v>0</v>
      </c>
      <c r="AB143" s="10">
        <v>0</v>
      </c>
      <c r="AC143" s="10">
        <v>0</v>
      </c>
      <c r="AD143" s="10">
        <v>0</v>
      </c>
      <c r="AE143" s="87">
        <v>0</v>
      </c>
      <c r="AF143" s="17">
        <v>0</v>
      </c>
      <c r="AG143" s="17">
        <v>0</v>
      </c>
      <c r="AH143" s="17">
        <v>0</v>
      </c>
      <c r="AI143" s="17">
        <v>0</v>
      </c>
      <c r="AJ143" s="17">
        <v>0</v>
      </c>
      <c r="AK143" s="17">
        <v>0</v>
      </c>
      <c r="AL143" s="17">
        <v>0</v>
      </c>
      <c r="AM143" s="17">
        <v>3</v>
      </c>
      <c r="AN143" s="17">
        <v>60</v>
      </c>
      <c r="AO143" s="17">
        <v>59.11</v>
      </c>
      <c r="AP143" s="17">
        <v>0</v>
      </c>
      <c r="AQ143" s="17">
        <v>0</v>
      </c>
      <c r="AR143" s="20">
        <v>0</v>
      </c>
      <c r="AS143" s="20">
        <v>0</v>
      </c>
      <c r="AT143" s="20">
        <v>0</v>
      </c>
      <c r="AU143" s="20">
        <v>0</v>
      </c>
      <c r="AV143" s="20">
        <v>0</v>
      </c>
      <c r="AW143" s="20">
        <v>0</v>
      </c>
      <c r="AX143" s="20">
        <v>0</v>
      </c>
      <c r="AY143" s="20">
        <v>0</v>
      </c>
      <c r="AZ143" s="20">
        <v>3</v>
      </c>
      <c r="BA143" s="20">
        <v>60</v>
      </c>
      <c r="BB143" s="20">
        <v>59.11</v>
      </c>
      <c r="BC143" s="20">
        <v>0</v>
      </c>
      <c r="BD143" s="20">
        <v>0</v>
      </c>
      <c r="BE143" s="20">
        <v>0</v>
      </c>
      <c r="BF143" s="20">
        <v>0</v>
      </c>
      <c r="BG143" s="20">
        <v>0</v>
      </c>
      <c r="BH143" s="20">
        <v>0</v>
      </c>
      <c r="BI143" s="20">
        <v>0</v>
      </c>
      <c r="BJ143" s="20">
        <v>0</v>
      </c>
      <c r="BK143" s="20">
        <v>0</v>
      </c>
      <c r="BL143" s="20">
        <v>0</v>
      </c>
      <c r="BM143" s="20">
        <v>3</v>
      </c>
      <c r="BN143" s="20">
        <v>60</v>
      </c>
      <c r="BO143" s="20">
        <v>59.11</v>
      </c>
      <c r="BP143" s="20">
        <v>0</v>
      </c>
      <c r="BQ143" s="20">
        <v>0</v>
      </c>
    </row>
    <row r="144" spans="1:69" x14ac:dyDescent="0.35">
      <c r="A144" s="61" t="s">
        <v>348</v>
      </c>
      <c r="B144" s="61" t="s">
        <v>61</v>
      </c>
      <c r="C144" s="61">
        <v>500</v>
      </c>
      <c r="D144" s="61" t="str" cm="1">
        <f t="array" ref="D144">INDEX(SubList_ResAreas!$D$5:$D$332,MATCH(1,(B144=SubList_ResAreas!$B$5:$B$332)*(C144=SubList_ResAreas!$C$5:$C$332),0))</f>
        <v>Riverside</v>
      </c>
      <c r="E144" s="20">
        <v>0</v>
      </c>
      <c r="F144">
        <v>0</v>
      </c>
      <c r="G144">
        <v>0</v>
      </c>
      <c r="H144">
        <v>0</v>
      </c>
      <c r="I144">
        <v>0</v>
      </c>
      <c r="J144">
        <v>0</v>
      </c>
      <c r="K144">
        <v>0</v>
      </c>
      <c r="L144">
        <v>0</v>
      </c>
      <c r="M144">
        <v>0</v>
      </c>
      <c r="N144">
        <v>0</v>
      </c>
      <c r="O144">
        <v>0</v>
      </c>
      <c r="P144">
        <v>0</v>
      </c>
      <c r="Q144">
        <v>0</v>
      </c>
      <c r="R144" s="75">
        <v>0</v>
      </c>
      <c r="S144" s="10">
        <v>0</v>
      </c>
      <c r="T144" s="10">
        <v>0</v>
      </c>
      <c r="U144" s="10">
        <v>0</v>
      </c>
      <c r="V144" s="10">
        <v>0</v>
      </c>
      <c r="W144" s="10">
        <v>0</v>
      </c>
      <c r="X144" s="10">
        <v>0</v>
      </c>
      <c r="Y144" s="10">
        <v>0</v>
      </c>
      <c r="Z144" s="10">
        <v>0</v>
      </c>
      <c r="AA144" s="10">
        <v>0</v>
      </c>
      <c r="AB144" s="10">
        <v>0</v>
      </c>
      <c r="AC144" s="10">
        <v>0</v>
      </c>
      <c r="AD144" s="10">
        <v>0</v>
      </c>
      <c r="AE144" s="87">
        <v>0</v>
      </c>
      <c r="AF144" s="17">
        <v>0</v>
      </c>
      <c r="AG144" s="17">
        <v>0</v>
      </c>
      <c r="AH144" s="17">
        <v>0</v>
      </c>
      <c r="AI144" s="17">
        <v>0</v>
      </c>
      <c r="AJ144" s="17">
        <v>0</v>
      </c>
      <c r="AK144" s="17">
        <v>0</v>
      </c>
      <c r="AL144" s="17">
        <v>0</v>
      </c>
      <c r="AM144" s="17">
        <v>0</v>
      </c>
      <c r="AN144" s="17">
        <v>0</v>
      </c>
      <c r="AO144" s="17">
        <v>0</v>
      </c>
      <c r="AP144" s="17">
        <v>0</v>
      </c>
      <c r="AQ144" s="17">
        <v>0</v>
      </c>
      <c r="AR144" s="20">
        <v>0</v>
      </c>
      <c r="AS144" s="20">
        <v>0</v>
      </c>
      <c r="AT144" s="20">
        <v>0</v>
      </c>
      <c r="AU144" s="20">
        <v>0</v>
      </c>
      <c r="AV144" s="20">
        <v>0</v>
      </c>
      <c r="AW144" s="20">
        <v>0</v>
      </c>
      <c r="AX144" s="20">
        <v>0</v>
      </c>
      <c r="AY144" s="20">
        <v>0</v>
      </c>
      <c r="AZ144" s="20">
        <v>0</v>
      </c>
      <c r="BA144" s="20">
        <v>0</v>
      </c>
      <c r="BB144" s="20">
        <v>0</v>
      </c>
      <c r="BC144" s="20">
        <v>0</v>
      </c>
      <c r="BD144" s="20">
        <v>0</v>
      </c>
      <c r="BE144" s="20">
        <v>0</v>
      </c>
      <c r="BF144" s="20">
        <v>0</v>
      </c>
      <c r="BG144" s="20">
        <v>0</v>
      </c>
      <c r="BH144" s="20">
        <v>0</v>
      </c>
      <c r="BI144" s="20">
        <v>0</v>
      </c>
      <c r="BJ144" s="20">
        <v>0</v>
      </c>
      <c r="BK144" s="20">
        <v>0</v>
      </c>
      <c r="BL144" s="20">
        <v>0</v>
      </c>
      <c r="BM144" s="20">
        <v>0</v>
      </c>
      <c r="BN144" s="20">
        <v>0</v>
      </c>
      <c r="BO144" s="20">
        <v>0</v>
      </c>
      <c r="BP144" s="20">
        <v>0</v>
      </c>
      <c r="BQ144" s="20">
        <v>0</v>
      </c>
    </row>
    <row r="145" spans="1:69" x14ac:dyDescent="0.35">
      <c r="A145" s="61" t="s">
        <v>321</v>
      </c>
      <c r="B145" s="61" t="s">
        <v>178</v>
      </c>
      <c r="C145" s="61">
        <v>115</v>
      </c>
      <c r="D145" s="61" cm="1">
        <f t="array" ref="D145">INDEX(SubList_ResAreas!$D$5:$D$332,MATCH(1,(B145=SubList_ResAreas!$B$5:$B$332)*(C145=SubList_ResAreas!$C$5:$C$332),0))</f>
        <v>0</v>
      </c>
      <c r="E145" s="20">
        <v>0</v>
      </c>
      <c r="F145">
        <v>0</v>
      </c>
      <c r="G145">
        <v>0</v>
      </c>
      <c r="H145">
        <v>0</v>
      </c>
      <c r="I145">
        <v>0</v>
      </c>
      <c r="J145">
        <v>0</v>
      </c>
      <c r="K145">
        <v>0</v>
      </c>
      <c r="L145">
        <v>0</v>
      </c>
      <c r="M145">
        <v>0</v>
      </c>
      <c r="N145">
        <v>0</v>
      </c>
      <c r="O145">
        <v>0</v>
      </c>
      <c r="P145">
        <v>0</v>
      </c>
      <c r="Q145">
        <v>0</v>
      </c>
      <c r="R145" s="75">
        <v>0</v>
      </c>
      <c r="S145" s="10">
        <v>0</v>
      </c>
      <c r="T145" s="10">
        <v>0</v>
      </c>
      <c r="U145" s="10">
        <v>0</v>
      </c>
      <c r="V145" s="10">
        <v>0</v>
      </c>
      <c r="W145" s="10">
        <v>0</v>
      </c>
      <c r="X145" s="10">
        <v>0</v>
      </c>
      <c r="Y145" s="10">
        <v>0</v>
      </c>
      <c r="Z145" s="10">
        <v>0</v>
      </c>
      <c r="AA145" s="10">
        <v>0</v>
      </c>
      <c r="AB145" s="10">
        <v>0</v>
      </c>
      <c r="AC145" s="10">
        <v>0</v>
      </c>
      <c r="AD145" s="10">
        <v>0</v>
      </c>
      <c r="AE145" s="87">
        <v>0</v>
      </c>
      <c r="AF145" s="17">
        <v>0</v>
      </c>
      <c r="AG145" s="17">
        <v>0</v>
      </c>
      <c r="AH145" s="17">
        <v>0</v>
      </c>
      <c r="AI145" s="17">
        <v>0</v>
      </c>
      <c r="AJ145" s="17">
        <v>0</v>
      </c>
      <c r="AK145" s="17">
        <v>0</v>
      </c>
      <c r="AL145" s="17">
        <v>0</v>
      </c>
      <c r="AM145" s="17">
        <v>0</v>
      </c>
      <c r="AN145" s="17">
        <v>0</v>
      </c>
      <c r="AO145" s="17">
        <v>0</v>
      </c>
      <c r="AP145" s="17">
        <v>0</v>
      </c>
      <c r="AQ145" s="17">
        <v>0</v>
      </c>
      <c r="AR145" s="20">
        <v>0</v>
      </c>
      <c r="AS145" s="20">
        <v>0</v>
      </c>
      <c r="AT145" s="20">
        <v>0</v>
      </c>
      <c r="AU145" s="20">
        <v>0</v>
      </c>
      <c r="AV145" s="20">
        <v>0</v>
      </c>
      <c r="AW145" s="20">
        <v>0</v>
      </c>
      <c r="AX145" s="20">
        <v>0</v>
      </c>
      <c r="AY145" s="20">
        <v>0</v>
      </c>
      <c r="AZ145" s="20">
        <v>0</v>
      </c>
      <c r="BA145" s="20">
        <v>0</v>
      </c>
      <c r="BB145" s="20">
        <v>0</v>
      </c>
      <c r="BC145" s="20">
        <v>0</v>
      </c>
      <c r="BD145" s="20">
        <v>0</v>
      </c>
      <c r="BE145" s="20">
        <v>0</v>
      </c>
      <c r="BF145" s="20">
        <v>0</v>
      </c>
      <c r="BG145" s="20">
        <v>0</v>
      </c>
      <c r="BH145" s="20">
        <v>0</v>
      </c>
      <c r="BI145" s="20">
        <v>0</v>
      </c>
      <c r="BJ145" s="20">
        <v>0</v>
      </c>
      <c r="BK145" s="20">
        <v>0</v>
      </c>
      <c r="BL145" s="20">
        <v>0</v>
      </c>
      <c r="BM145" s="20">
        <v>0</v>
      </c>
      <c r="BN145" s="20">
        <v>0</v>
      </c>
      <c r="BO145" s="20">
        <v>0</v>
      </c>
      <c r="BP145" s="20">
        <v>0</v>
      </c>
      <c r="BQ145" s="20">
        <v>0</v>
      </c>
    </row>
    <row r="146" spans="1:69" x14ac:dyDescent="0.35">
      <c r="A146" s="61" t="s">
        <v>315</v>
      </c>
      <c r="B146" s="61" t="s">
        <v>154</v>
      </c>
      <c r="C146" s="61">
        <v>115</v>
      </c>
      <c r="D146" s="61" t="str" cm="1">
        <f t="array" ref="D146">INDEX(SubList_ResAreas!$D$5:$D$332,MATCH(1,(B146=SubList_ResAreas!$B$5:$B$332)*(C146=SubList_ResAreas!$C$5:$C$332),0))</f>
        <v>SPGE_Kern</v>
      </c>
      <c r="E146" s="20">
        <v>0</v>
      </c>
      <c r="F146">
        <v>0</v>
      </c>
      <c r="G146">
        <v>0</v>
      </c>
      <c r="H146">
        <v>0</v>
      </c>
      <c r="I146">
        <v>0</v>
      </c>
      <c r="J146">
        <v>0</v>
      </c>
      <c r="K146">
        <v>0</v>
      </c>
      <c r="L146">
        <v>0</v>
      </c>
      <c r="M146">
        <v>0</v>
      </c>
      <c r="N146">
        <v>0</v>
      </c>
      <c r="O146">
        <v>0</v>
      </c>
      <c r="P146">
        <v>0</v>
      </c>
      <c r="Q146">
        <v>0</v>
      </c>
      <c r="R146" s="75">
        <v>0</v>
      </c>
      <c r="S146" s="10">
        <v>0</v>
      </c>
      <c r="T146" s="10">
        <v>0</v>
      </c>
      <c r="U146" s="10">
        <v>0</v>
      </c>
      <c r="V146" s="10">
        <v>0</v>
      </c>
      <c r="W146" s="10">
        <v>0</v>
      </c>
      <c r="X146" s="10">
        <v>0</v>
      </c>
      <c r="Y146" s="10">
        <v>0</v>
      </c>
      <c r="Z146" s="10">
        <v>0</v>
      </c>
      <c r="AA146" s="10">
        <v>0</v>
      </c>
      <c r="AB146" s="10">
        <v>0</v>
      </c>
      <c r="AC146" s="10">
        <v>0</v>
      </c>
      <c r="AD146" s="10">
        <v>0</v>
      </c>
      <c r="AE146" s="87">
        <v>0</v>
      </c>
      <c r="AF146" s="17">
        <v>0</v>
      </c>
      <c r="AG146" s="17">
        <v>0</v>
      </c>
      <c r="AH146" s="17">
        <v>0</v>
      </c>
      <c r="AI146" s="17">
        <v>0</v>
      </c>
      <c r="AJ146" s="17">
        <v>0</v>
      </c>
      <c r="AK146" s="17">
        <v>0</v>
      </c>
      <c r="AL146" s="17">
        <v>0</v>
      </c>
      <c r="AM146" s="17">
        <v>0</v>
      </c>
      <c r="AN146" s="17">
        <v>0</v>
      </c>
      <c r="AO146" s="17">
        <v>0</v>
      </c>
      <c r="AP146" s="17">
        <v>0</v>
      </c>
      <c r="AQ146" s="17">
        <v>0</v>
      </c>
      <c r="AR146" s="20">
        <v>0</v>
      </c>
      <c r="AS146" s="20">
        <v>0</v>
      </c>
      <c r="AT146" s="20">
        <v>0</v>
      </c>
      <c r="AU146" s="20">
        <v>0</v>
      </c>
      <c r="AV146" s="20">
        <v>0</v>
      </c>
      <c r="AW146" s="20">
        <v>0</v>
      </c>
      <c r="AX146" s="20">
        <v>0</v>
      </c>
      <c r="AY146" s="20">
        <v>0</v>
      </c>
      <c r="AZ146" s="20">
        <v>0</v>
      </c>
      <c r="BA146" s="20">
        <v>0</v>
      </c>
      <c r="BB146" s="20">
        <v>0</v>
      </c>
      <c r="BC146" s="20">
        <v>0</v>
      </c>
      <c r="BD146" s="20">
        <v>0</v>
      </c>
      <c r="BE146" s="20">
        <v>0</v>
      </c>
      <c r="BF146" s="20">
        <v>0</v>
      </c>
      <c r="BG146" s="20">
        <v>0</v>
      </c>
      <c r="BH146" s="20">
        <v>0</v>
      </c>
      <c r="BI146" s="20">
        <v>0</v>
      </c>
      <c r="BJ146" s="20">
        <v>0</v>
      </c>
      <c r="BK146" s="20">
        <v>0</v>
      </c>
      <c r="BL146" s="20">
        <v>0</v>
      </c>
      <c r="BM146" s="20">
        <v>0</v>
      </c>
      <c r="BN146" s="20">
        <v>0</v>
      </c>
      <c r="BO146" s="20">
        <v>0</v>
      </c>
      <c r="BP146" s="20">
        <v>0</v>
      </c>
      <c r="BQ146" s="20">
        <v>0</v>
      </c>
    </row>
    <row r="147" spans="1:69" x14ac:dyDescent="0.35">
      <c r="A147" s="61" t="s">
        <v>318</v>
      </c>
      <c r="B147" s="61" t="s">
        <v>65</v>
      </c>
      <c r="C147" s="61">
        <v>230</v>
      </c>
      <c r="D147" s="61" t="str" cm="1">
        <f t="array" ref="D147">INDEX(SubList_ResAreas!$D$5:$D$332,MATCH(1,(B147=SubList_ResAreas!$B$5:$B$332)*(C147=SubList_ResAreas!$C$5:$C$332),0))</f>
        <v>Greater_LA</v>
      </c>
      <c r="E147" s="20">
        <v>0</v>
      </c>
      <c r="F147">
        <v>0</v>
      </c>
      <c r="G147">
        <v>0</v>
      </c>
      <c r="H147">
        <v>0</v>
      </c>
      <c r="I147">
        <v>0</v>
      </c>
      <c r="J147">
        <v>0</v>
      </c>
      <c r="K147">
        <v>0</v>
      </c>
      <c r="L147">
        <v>0</v>
      </c>
      <c r="M147">
        <v>0</v>
      </c>
      <c r="N147">
        <v>0</v>
      </c>
      <c r="O147">
        <v>0</v>
      </c>
      <c r="P147">
        <v>0</v>
      </c>
      <c r="Q147">
        <v>0</v>
      </c>
      <c r="R147" s="75">
        <v>0</v>
      </c>
      <c r="S147" s="10">
        <v>0</v>
      </c>
      <c r="T147" s="10">
        <v>0</v>
      </c>
      <c r="U147" s="10">
        <v>0</v>
      </c>
      <c r="V147" s="10">
        <v>0</v>
      </c>
      <c r="W147" s="10">
        <v>0</v>
      </c>
      <c r="X147" s="10">
        <v>0</v>
      </c>
      <c r="Y147" s="10">
        <v>0</v>
      </c>
      <c r="Z147" s="10">
        <v>0</v>
      </c>
      <c r="AA147" s="10">
        <v>0</v>
      </c>
      <c r="AB147" s="10">
        <v>0</v>
      </c>
      <c r="AC147" s="10">
        <v>0</v>
      </c>
      <c r="AD147" s="10">
        <v>0</v>
      </c>
      <c r="AE147" s="87">
        <v>0</v>
      </c>
      <c r="AF147" s="17">
        <v>0</v>
      </c>
      <c r="AG147" s="17">
        <v>0</v>
      </c>
      <c r="AH147" s="17">
        <v>0</v>
      </c>
      <c r="AI147" s="17">
        <v>0</v>
      </c>
      <c r="AJ147" s="17">
        <v>0</v>
      </c>
      <c r="AK147" s="17">
        <v>0</v>
      </c>
      <c r="AL147" s="17">
        <v>0</v>
      </c>
      <c r="AM147" s="17">
        <v>0</v>
      </c>
      <c r="AN147" s="17">
        <v>0</v>
      </c>
      <c r="AO147" s="17">
        <v>0</v>
      </c>
      <c r="AP147" s="17">
        <v>0</v>
      </c>
      <c r="AQ147" s="17">
        <v>0</v>
      </c>
      <c r="AR147" s="20">
        <v>0</v>
      </c>
      <c r="AS147" s="20">
        <v>0</v>
      </c>
      <c r="AT147" s="20">
        <v>0</v>
      </c>
      <c r="AU147" s="20">
        <v>0</v>
      </c>
      <c r="AV147" s="20">
        <v>0</v>
      </c>
      <c r="AW147" s="20">
        <v>0</v>
      </c>
      <c r="AX147" s="20">
        <v>0</v>
      </c>
      <c r="AY147" s="20">
        <v>0</v>
      </c>
      <c r="AZ147" s="20">
        <v>0</v>
      </c>
      <c r="BA147" s="20">
        <v>0</v>
      </c>
      <c r="BB147" s="20">
        <v>0</v>
      </c>
      <c r="BC147" s="20">
        <v>0</v>
      </c>
      <c r="BD147" s="20">
        <v>0</v>
      </c>
      <c r="BE147" s="20">
        <v>0</v>
      </c>
      <c r="BF147" s="20">
        <v>0</v>
      </c>
      <c r="BG147" s="20">
        <v>0</v>
      </c>
      <c r="BH147" s="20">
        <v>0</v>
      </c>
      <c r="BI147" s="20">
        <v>0</v>
      </c>
      <c r="BJ147" s="20">
        <v>0</v>
      </c>
      <c r="BK147" s="20">
        <v>0</v>
      </c>
      <c r="BL147" s="20">
        <v>0</v>
      </c>
      <c r="BM147" s="20">
        <v>0</v>
      </c>
      <c r="BN147" s="20">
        <v>0</v>
      </c>
      <c r="BO147" s="20">
        <v>0</v>
      </c>
      <c r="BP147" s="20">
        <v>0</v>
      </c>
      <c r="BQ147" s="20">
        <v>0</v>
      </c>
    </row>
    <row r="148" spans="1:69" x14ac:dyDescent="0.35">
      <c r="A148" s="61" t="s">
        <v>318</v>
      </c>
      <c r="B148" s="61" t="s">
        <v>74</v>
      </c>
      <c r="C148" s="61">
        <v>230</v>
      </c>
      <c r="D148" s="61" t="str" cm="1">
        <f t="array" ref="D148">INDEX(SubList_ResAreas!$D$5:$D$332,MATCH(1,(B148=SubList_ResAreas!$B$5:$B$332)*(C148=SubList_ResAreas!$C$5:$C$332),0))</f>
        <v>Greater_LA</v>
      </c>
      <c r="E148" s="20">
        <v>0</v>
      </c>
      <c r="F148">
        <v>0</v>
      </c>
      <c r="G148">
        <v>0</v>
      </c>
      <c r="H148">
        <v>0</v>
      </c>
      <c r="I148">
        <v>0</v>
      </c>
      <c r="J148">
        <v>0</v>
      </c>
      <c r="K148">
        <v>0</v>
      </c>
      <c r="L148">
        <v>0</v>
      </c>
      <c r="M148">
        <v>0</v>
      </c>
      <c r="N148">
        <v>0</v>
      </c>
      <c r="O148">
        <v>0</v>
      </c>
      <c r="P148">
        <v>0</v>
      </c>
      <c r="Q148">
        <v>0</v>
      </c>
      <c r="R148" s="75">
        <v>0</v>
      </c>
      <c r="S148" s="10">
        <v>0</v>
      </c>
      <c r="T148" s="10">
        <v>0</v>
      </c>
      <c r="U148" s="10">
        <v>0</v>
      </c>
      <c r="V148" s="10">
        <v>0</v>
      </c>
      <c r="W148" s="10">
        <v>0</v>
      </c>
      <c r="X148" s="10">
        <v>0</v>
      </c>
      <c r="Y148" s="10">
        <v>0</v>
      </c>
      <c r="Z148" s="10">
        <v>0</v>
      </c>
      <c r="AA148" s="10">
        <v>0</v>
      </c>
      <c r="AB148" s="10">
        <v>0</v>
      </c>
      <c r="AC148" s="10">
        <v>175</v>
      </c>
      <c r="AD148" s="10">
        <v>0</v>
      </c>
      <c r="AE148" s="87">
        <v>0</v>
      </c>
      <c r="AF148" s="17">
        <v>0</v>
      </c>
      <c r="AG148" s="17">
        <v>0</v>
      </c>
      <c r="AH148" s="17">
        <v>0</v>
      </c>
      <c r="AI148" s="17">
        <v>0</v>
      </c>
      <c r="AJ148" s="17">
        <v>0</v>
      </c>
      <c r="AK148" s="17">
        <v>0</v>
      </c>
      <c r="AL148" s="17">
        <v>0</v>
      </c>
      <c r="AM148" s="17">
        <v>0</v>
      </c>
      <c r="AN148" s="17">
        <v>0</v>
      </c>
      <c r="AO148" s="17">
        <v>0</v>
      </c>
      <c r="AP148" s="17">
        <v>0</v>
      </c>
      <c r="AQ148" s="17">
        <v>0</v>
      </c>
      <c r="AR148" s="20">
        <v>0</v>
      </c>
      <c r="AS148" s="20">
        <v>0</v>
      </c>
      <c r="AT148" s="20">
        <v>0</v>
      </c>
      <c r="AU148" s="20">
        <v>0</v>
      </c>
      <c r="AV148" s="20">
        <v>0</v>
      </c>
      <c r="AW148" s="20">
        <v>0</v>
      </c>
      <c r="AX148" s="20">
        <v>0</v>
      </c>
      <c r="AY148" s="20">
        <v>0</v>
      </c>
      <c r="AZ148" s="20">
        <v>0</v>
      </c>
      <c r="BA148" s="20">
        <v>0</v>
      </c>
      <c r="BB148" s="20">
        <v>0</v>
      </c>
      <c r="BC148" s="20">
        <v>175</v>
      </c>
      <c r="BD148" s="20">
        <v>0</v>
      </c>
      <c r="BE148" s="20">
        <v>0</v>
      </c>
      <c r="BF148" s="20">
        <v>0</v>
      </c>
      <c r="BG148" s="20">
        <v>0</v>
      </c>
      <c r="BH148" s="20">
        <v>0</v>
      </c>
      <c r="BI148" s="20">
        <v>0</v>
      </c>
      <c r="BJ148" s="20">
        <v>0</v>
      </c>
      <c r="BK148" s="20">
        <v>0</v>
      </c>
      <c r="BL148" s="20">
        <v>0</v>
      </c>
      <c r="BM148" s="20">
        <v>0</v>
      </c>
      <c r="BN148" s="20">
        <v>0</v>
      </c>
      <c r="BO148" s="20">
        <v>0</v>
      </c>
      <c r="BP148" s="20">
        <v>175</v>
      </c>
      <c r="BQ148" s="20">
        <v>0</v>
      </c>
    </row>
    <row r="149" spans="1:69" x14ac:dyDescent="0.35">
      <c r="A149" s="61" t="s">
        <v>333</v>
      </c>
      <c r="B149" s="61" t="s">
        <v>242</v>
      </c>
      <c r="C149" s="61">
        <v>115</v>
      </c>
      <c r="D149" s="61" t="str" cm="1">
        <f t="array" ref="D149">INDEX(SubList_ResAreas!$D$5:$D$332,MATCH(1,(B149=SubList_ResAreas!$B$5:$B$332)*(C149=SubList_ResAreas!$C$5:$C$332),0))</f>
        <v>Northern_CA</v>
      </c>
      <c r="E149" s="20">
        <v>0</v>
      </c>
      <c r="F149">
        <v>0</v>
      </c>
      <c r="G149">
        <v>0</v>
      </c>
      <c r="H149">
        <v>0</v>
      </c>
      <c r="I149">
        <v>0</v>
      </c>
      <c r="J149">
        <v>0</v>
      </c>
      <c r="K149">
        <v>0</v>
      </c>
      <c r="L149">
        <v>0</v>
      </c>
      <c r="M149">
        <v>0</v>
      </c>
      <c r="N149">
        <v>0</v>
      </c>
      <c r="O149">
        <v>0</v>
      </c>
      <c r="P149">
        <v>0</v>
      </c>
      <c r="Q149">
        <v>0</v>
      </c>
      <c r="R149" s="75">
        <v>0</v>
      </c>
      <c r="S149" s="10">
        <v>0</v>
      </c>
      <c r="T149" s="10">
        <v>0</v>
      </c>
      <c r="U149" s="10">
        <v>0</v>
      </c>
      <c r="V149" s="10">
        <v>0</v>
      </c>
      <c r="W149" s="10">
        <v>0</v>
      </c>
      <c r="X149" s="10">
        <v>0</v>
      </c>
      <c r="Y149" s="10">
        <v>0</v>
      </c>
      <c r="Z149" s="10">
        <v>0</v>
      </c>
      <c r="AA149" s="10">
        <v>0</v>
      </c>
      <c r="AB149" s="10">
        <v>0</v>
      </c>
      <c r="AC149" s="10">
        <v>0</v>
      </c>
      <c r="AD149" s="10">
        <v>0</v>
      </c>
      <c r="AE149" s="87">
        <v>0</v>
      </c>
      <c r="AF149" s="17">
        <v>0</v>
      </c>
      <c r="AG149" s="17">
        <v>0</v>
      </c>
      <c r="AH149" s="17">
        <v>0</v>
      </c>
      <c r="AI149" s="17">
        <v>0</v>
      </c>
      <c r="AJ149" s="17">
        <v>0</v>
      </c>
      <c r="AK149" s="17">
        <v>0</v>
      </c>
      <c r="AL149" s="17">
        <v>0</v>
      </c>
      <c r="AM149" s="17">
        <v>0</v>
      </c>
      <c r="AN149" s="17">
        <v>0</v>
      </c>
      <c r="AO149" s="17">
        <v>0</v>
      </c>
      <c r="AP149" s="17">
        <v>0</v>
      </c>
      <c r="AQ149" s="17">
        <v>0</v>
      </c>
      <c r="AR149" s="20">
        <v>0</v>
      </c>
      <c r="AS149" s="20">
        <v>0</v>
      </c>
      <c r="AT149" s="20">
        <v>0</v>
      </c>
      <c r="AU149" s="20">
        <v>0</v>
      </c>
      <c r="AV149" s="20">
        <v>0</v>
      </c>
      <c r="AW149" s="20">
        <v>0</v>
      </c>
      <c r="AX149" s="20">
        <v>0</v>
      </c>
      <c r="AY149" s="20">
        <v>0</v>
      </c>
      <c r="AZ149" s="20">
        <v>0</v>
      </c>
      <c r="BA149" s="20">
        <v>0</v>
      </c>
      <c r="BB149" s="20">
        <v>0</v>
      </c>
      <c r="BC149" s="20">
        <v>0</v>
      </c>
      <c r="BD149" s="20">
        <v>0</v>
      </c>
      <c r="BE149" s="20">
        <v>0</v>
      </c>
      <c r="BF149" s="20">
        <v>0</v>
      </c>
      <c r="BG149" s="20">
        <v>0</v>
      </c>
      <c r="BH149" s="20">
        <v>0</v>
      </c>
      <c r="BI149" s="20">
        <v>0</v>
      </c>
      <c r="BJ149" s="20">
        <v>0</v>
      </c>
      <c r="BK149" s="20">
        <v>0</v>
      </c>
      <c r="BL149" s="20">
        <v>0</v>
      </c>
      <c r="BM149" s="20">
        <v>0</v>
      </c>
      <c r="BN149" s="20">
        <v>0</v>
      </c>
      <c r="BO149" s="20">
        <v>0</v>
      </c>
      <c r="BP149" s="20">
        <v>0</v>
      </c>
      <c r="BQ149" s="20">
        <v>0</v>
      </c>
    </row>
    <row r="150" spans="1:69" x14ac:dyDescent="0.35">
      <c r="A150" s="61" t="s">
        <v>333</v>
      </c>
      <c r="B150" s="61" t="s">
        <v>235</v>
      </c>
      <c r="C150" s="61">
        <v>230</v>
      </c>
      <c r="D150" s="61" t="str" cm="1">
        <f t="array" ref="D150">INDEX(SubList_ResAreas!$D$5:$D$332,MATCH(1,(B150=SubList_ResAreas!$B$5:$B$332)*(C150=SubList_ResAreas!$C$5:$C$332),0))</f>
        <v>Northern_CA</v>
      </c>
      <c r="E150" s="20">
        <v>0</v>
      </c>
      <c r="F150">
        <v>0</v>
      </c>
      <c r="G150">
        <v>0</v>
      </c>
      <c r="H150">
        <v>0</v>
      </c>
      <c r="I150">
        <v>0</v>
      </c>
      <c r="J150">
        <v>0</v>
      </c>
      <c r="K150">
        <v>0</v>
      </c>
      <c r="L150">
        <v>0</v>
      </c>
      <c r="M150">
        <v>0</v>
      </c>
      <c r="N150">
        <v>0</v>
      </c>
      <c r="O150">
        <v>0</v>
      </c>
      <c r="P150">
        <v>0</v>
      </c>
      <c r="Q150">
        <v>0</v>
      </c>
      <c r="R150" s="75">
        <v>0</v>
      </c>
      <c r="S150" s="10">
        <v>0</v>
      </c>
      <c r="T150" s="10">
        <v>0</v>
      </c>
      <c r="U150" s="10">
        <v>0</v>
      </c>
      <c r="V150" s="10">
        <v>0</v>
      </c>
      <c r="W150" s="10">
        <v>0</v>
      </c>
      <c r="X150" s="10">
        <v>0</v>
      </c>
      <c r="Y150" s="10">
        <v>0</v>
      </c>
      <c r="Z150" s="10">
        <v>1</v>
      </c>
      <c r="AA150" s="10">
        <v>0</v>
      </c>
      <c r="AB150" s="10">
        <v>0</v>
      </c>
      <c r="AC150" s="10">
        <v>0</v>
      </c>
      <c r="AD150" s="10">
        <v>0</v>
      </c>
      <c r="AE150" s="87">
        <v>0</v>
      </c>
      <c r="AF150" s="17">
        <v>0</v>
      </c>
      <c r="AG150" s="17">
        <v>0</v>
      </c>
      <c r="AH150" s="17">
        <v>0</v>
      </c>
      <c r="AI150" s="17">
        <v>0</v>
      </c>
      <c r="AJ150" s="17">
        <v>0</v>
      </c>
      <c r="AK150" s="17">
        <v>0</v>
      </c>
      <c r="AL150" s="17">
        <v>0</v>
      </c>
      <c r="AM150" s="17">
        <v>0</v>
      </c>
      <c r="AN150" s="17">
        <v>0</v>
      </c>
      <c r="AO150" s="17">
        <v>0</v>
      </c>
      <c r="AP150" s="17">
        <v>0</v>
      </c>
      <c r="AQ150" s="17">
        <v>0</v>
      </c>
      <c r="AR150" s="20">
        <v>0</v>
      </c>
      <c r="AS150" s="20">
        <v>0</v>
      </c>
      <c r="AT150" s="20">
        <v>0</v>
      </c>
      <c r="AU150" s="20">
        <v>0</v>
      </c>
      <c r="AV150" s="20">
        <v>0</v>
      </c>
      <c r="AW150" s="20">
        <v>0</v>
      </c>
      <c r="AX150" s="20">
        <v>0</v>
      </c>
      <c r="AY150" s="20">
        <v>0</v>
      </c>
      <c r="AZ150" s="20">
        <v>1</v>
      </c>
      <c r="BA150" s="20">
        <v>0</v>
      </c>
      <c r="BB150" s="20">
        <v>0</v>
      </c>
      <c r="BC150" s="20">
        <v>0</v>
      </c>
      <c r="BD150" s="20">
        <v>0</v>
      </c>
      <c r="BE150" s="20">
        <v>0</v>
      </c>
      <c r="BF150" s="20">
        <v>0</v>
      </c>
      <c r="BG150" s="20">
        <v>0</v>
      </c>
      <c r="BH150" s="20">
        <v>0</v>
      </c>
      <c r="BI150" s="20">
        <v>0</v>
      </c>
      <c r="BJ150" s="20">
        <v>0</v>
      </c>
      <c r="BK150" s="20">
        <v>0</v>
      </c>
      <c r="BL150" s="20">
        <v>0</v>
      </c>
      <c r="BM150" s="20">
        <v>1</v>
      </c>
      <c r="BN150" s="20">
        <v>0</v>
      </c>
      <c r="BO150" s="20">
        <v>0</v>
      </c>
      <c r="BP150" s="20">
        <v>0</v>
      </c>
      <c r="BQ150" s="20">
        <v>0</v>
      </c>
    </row>
    <row r="151" spans="1:69" x14ac:dyDescent="0.35">
      <c r="A151" s="61" t="s">
        <v>318</v>
      </c>
      <c r="B151" s="61" t="s">
        <v>372</v>
      </c>
      <c r="C151" s="61">
        <v>230</v>
      </c>
      <c r="D151" s="61" t="str" cm="1">
        <f t="array" ref="D151">INDEX(SubList_ResAreas!$D$5:$D$332,MATCH(1,(B151=SubList_ResAreas!$B$5:$B$332)*(C151=SubList_ResAreas!$C$5:$C$332),0))</f>
        <v>Greater_LA</v>
      </c>
      <c r="E151" s="20">
        <v>0</v>
      </c>
      <c r="F151">
        <v>0</v>
      </c>
      <c r="G151">
        <v>0</v>
      </c>
      <c r="H151">
        <v>0</v>
      </c>
      <c r="I151">
        <v>0</v>
      </c>
      <c r="J151">
        <v>0</v>
      </c>
      <c r="K151">
        <v>0</v>
      </c>
      <c r="L151">
        <v>0</v>
      </c>
      <c r="M151">
        <v>0</v>
      </c>
      <c r="N151">
        <v>0</v>
      </c>
      <c r="O151">
        <v>0</v>
      </c>
      <c r="P151">
        <v>0</v>
      </c>
      <c r="Q151">
        <v>0</v>
      </c>
      <c r="R151" s="75">
        <v>0</v>
      </c>
      <c r="S151" s="10">
        <v>0</v>
      </c>
      <c r="T151" s="10">
        <v>0</v>
      </c>
      <c r="U151" s="10">
        <v>0</v>
      </c>
      <c r="V151" s="10">
        <v>0</v>
      </c>
      <c r="W151" s="10">
        <v>0</v>
      </c>
      <c r="X151" s="10">
        <v>0</v>
      </c>
      <c r="Y151" s="10">
        <v>0</v>
      </c>
      <c r="Z151" s="10">
        <v>0</v>
      </c>
      <c r="AA151" s="10">
        <v>0</v>
      </c>
      <c r="AB151" s="10">
        <v>0</v>
      </c>
      <c r="AC151" s="10">
        <v>0</v>
      </c>
      <c r="AD151" s="10">
        <v>0</v>
      </c>
      <c r="AE151" s="87">
        <v>0</v>
      </c>
      <c r="AF151" s="17">
        <v>0</v>
      </c>
      <c r="AG151" s="17">
        <v>0</v>
      </c>
      <c r="AH151" s="17">
        <v>0</v>
      </c>
      <c r="AI151" s="17">
        <v>0</v>
      </c>
      <c r="AJ151" s="17">
        <v>0</v>
      </c>
      <c r="AK151" s="17">
        <v>0</v>
      </c>
      <c r="AL151" s="17">
        <v>0</v>
      </c>
      <c r="AM151" s="17">
        <v>0</v>
      </c>
      <c r="AN151" s="17">
        <v>0</v>
      </c>
      <c r="AO151" s="17">
        <v>0</v>
      </c>
      <c r="AP151" s="17">
        <v>0</v>
      </c>
      <c r="AQ151" s="17">
        <v>0</v>
      </c>
      <c r="AR151" s="20">
        <v>0</v>
      </c>
      <c r="AS151" s="20">
        <v>0</v>
      </c>
      <c r="AT151" s="20">
        <v>0</v>
      </c>
      <c r="AU151" s="20">
        <v>0</v>
      </c>
      <c r="AV151" s="20">
        <v>0</v>
      </c>
      <c r="AW151" s="20">
        <v>0</v>
      </c>
      <c r="AX151" s="20">
        <v>0</v>
      </c>
      <c r="AY151" s="20">
        <v>0</v>
      </c>
      <c r="AZ151" s="20">
        <v>0</v>
      </c>
      <c r="BA151" s="20">
        <v>0</v>
      </c>
      <c r="BB151" s="20">
        <v>0</v>
      </c>
      <c r="BC151" s="20">
        <v>0</v>
      </c>
      <c r="BD151" s="20">
        <v>0</v>
      </c>
      <c r="BE151" s="20">
        <v>0</v>
      </c>
      <c r="BF151" s="20">
        <v>0</v>
      </c>
      <c r="BG151" s="20">
        <v>0</v>
      </c>
      <c r="BH151" s="20">
        <v>0</v>
      </c>
      <c r="BI151" s="20">
        <v>0</v>
      </c>
      <c r="BJ151" s="20">
        <v>0</v>
      </c>
      <c r="BK151" s="20">
        <v>0</v>
      </c>
      <c r="BL151" s="20">
        <v>0</v>
      </c>
      <c r="BM151" s="20">
        <v>0</v>
      </c>
      <c r="BN151" s="20">
        <v>0</v>
      </c>
      <c r="BO151" s="20">
        <v>0</v>
      </c>
      <c r="BP151" s="20">
        <v>0</v>
      </c>
      <c r="BQ151" s="20">
        <v>0</v>
      </c>
    </row>
    <row r="152" spans="1:69" x14ac:dyDescent="0.35">
      <c r="A152" s="61" t="s">
        <v>321</v>
      </c>
      <c r="B152" s="61" t="s">
        <v>210</v>
      </c>
      <c r="C152" s="61">
        <v>230</v>
      </c>
      <c r="D152" s="61" t="str" cm="1">
        <f t="array" ref="D152">INDEX(SubList_ResAreas!$D$5:$D$332,MATCH(1,(B152=SubList_ResAreas!$B$5:$B$332)*(C152=SubList_ResAreas!$C$5:$C$332),0))</f>
        <v>Central_Valley_LosBanos</v>
      </c>
      <c r="E152" s="20">
        <v>0</v>
      </c>
      <c r="F152">
        <v>0</v>
      </c>
      <c r="G152">
        <v>0</v>
      </c>
      <c r="H152">
        <v>0</v>
      </c>
      <c r="I152">
        <v>0</v>
      </c>
      <c r="J152">
        <v>0</v>
      </c>
      <c r="K152">
        <v>0</v>
      </c>
      <c r="L152">
        <v>0</v>
      </c>
      <c r="M152">
        <v>0</v>
      </c>
      <c r="N152">
        <v>0</v>
      </c>
      <c r="O152">
        <v>0</v>
      </c>
      <c r="P152">
        <v>0</v>
      </c>
      <c r="Q152">
        <v>0</v>
      </c>
      <c r="R152" s="75">
        <v>0</v>
      </c>
      <c r="S152" s="10">
        <v>0</v>
      </c>
      <c r="T152" s="10">
        <v>76.349999999999994</v>
      </c>
      <c r="U152" s="10">
        <v>0</v>
      </c>
      <c r="V152" s="10">
        <v>0</v>
      </c>
      <c r="W152" s="10">
        <v>0</v>
      </c>
      <c r="X152" s="10">
        <v>0</v>
      </c>
      <c r="Y152" s="10">
        <v>0</v>
      </c>
      <c r="Z152" s="10">
        <v>0.75</v>
      </c>
      <c r="AA152" s="10">
        <v>0</v>
      </c>
      <c r="AB152" s="10">
        <v>0</v>
      </c>
      <c r="AC152" s="10">
        <v>0</v>
      </c>
      <c r="AD152" s="10">
        <v>0</v>
      </c>
      <c r="AE152" s="87">
        <v>0</v>
      </c>
      <c r="AF152" s="17">
        <v>0</v>
      </c>
      <c r="AG152" s="17">
        <v>73.650000000000006</v>
      </c>
      <c r="AH152" s="17">
        <v>0</v>
      </c>
      <c r="AI152" s="17">
        <v>0</v>
      </c>
      <c r="AJ152" s="17">
        <v>0</v>
      </c>
      <c r="AK152" s="17">
        <v>0</v>
      </c>
      <c r="AL152" s="17">
        <v>0</v>
      </c>
      <c r="AM152" s="17">
        <v>0</v>
      </c>
      <c r="AN152" s="17">
        <v>300</v>
      </c>
      <c r="AO152" s="17">
        <v>200</v>
      </c>
      <c r="AP152" s="17">
        <v>100</v>
      </c>
      <c r="AQ152" s="17">
        <v>0</v>
      </c>
      <c r="AR152" s="20">
        <v>0</v>
      </c>
      <c r="AS152" s="20">
        <v>0</v>
      </c>
      <c r="AT152" s="20">
        <v>150</v>
      </c>
      <c r="AU152" s="20">
        <v>0</v>
      </c>
      <c r="AV152" s="20">
        <v>0</v>
      </c>
      <c r="AW152" s="20">
        <v>0</v>
      </c>
      <c r="AX152" s="20">
        <v>0</v>
      </c>
      <c r="AY152" s="20">
        <v>0</v>
      </c>
      <c r="AZ152" s="20">
        <v>0.75</v>
      </c>
      <c r="BA152" s="20">
        <v>300</v>
      </c>
      <c r="BB152" s="20">
        <v>200</v>
      </c>
      <c r="BC152" s="20">
        <v>100</v>
      </c>
      <c r="BD152" s="20">
        <v>0</v>
      </c>
      <c r="BE152" s="20">
        <v>0</v>
      </c>
      <c r="BF152" s="20">
        <v>0</v>
      </c>
      <c r="BG152" s="20">
        <v>150</v>
      </c>
      <c r="BH152" s="20">
        <v>0</v>
      </c>
      <c r="BI152" s="20">
        <v>0</v>
      </c>
      <c r="BJ152" s="20">
        <v>0</v>
      </c>
      <c r="BK152" s="20">
        <v>0</v>
      </c>
      <c r="BL152" s="20">
        <v>0</v>
      </c>
      <c r="BM152" s="20">
        <v>0.75</v>
      </c>
      <c r="BN152" s="20">
        <v>300</v>
      </c>
      <c r="BO152" s="20">
        <v>200</v>
      </c>
      <c r="BP152" s="20">
        <v>100</v>
      </c>
      <c r="BQ152" s="20">
        <v>0</v>
      </c>
    </row>
    <row r="153" spans="1:69" x14ac:dyDescent="0.35">
      <c r="A153" s="61" t="s">
        <v>359</v>
      </c>
      <c r="B153" s="61" t="s">
        <v>210</v>
      </c>
      <c r="C153" s="61">
        <v>500</v>
      </c>
      <c r="D153" s="61" t="str" cm="1">
        <f t="array" ref="D153">INDEX(SubList_ResAreas!$D$5:$D$332,MATCH(1,(B153=SubList_ResAreas!$B$5:$B$332)*(C153=SubList_ResAreas!$C$5:$C$332),0))</f>
        <v>Central_Valley_LosBanos</v>
      </c>
      <c r="E153" s="20">
        <v>0</v>
      </c>
      <c r="F153">
        <v>0</v>
      </c>
      <c r="G153">
        <v>0</v>
      </c>
      <c r="H153">
        <v>0</v>
      </c>
      <c r="I153">
        <v>0</v>
      </c>
      <c r="J153">
        <v>0</v>
      </c>
      <c r="K153">
        <v>0</v>
      </c>
      <c r="L153">
        <v>0</v>
      </c>
      <c r="M153">
        <v>0</v>
      </c>
      <c r="N153">
        <v>0</v>
      </c>
      <c r="O153">
        <v>0</v>
      </c>
      <c r="P153">
        <v>0</v>
      </c>
      <c r="Q153">
        <v>0</v>
      </c>
      <c r="R153" s="75">
        <v>0</v>
      </c>
      <c r="S153" s="10">
        <v>0</v>
      </c>
      <c r="T153" s="10">
        <v>0</v>
      </c>
      <c r="U153" s="10">
        <v>0</v>
      </c>
      <c r="V153" s="10">
        <v>0</v>
      </c>
      <c r="W153" s="10">
        <v>0</v>
      </c>
      <c r="X153" s="10">
        <v>0</v>
      </c>
      <c r="Y153" s="10">
        <v>0</v>
      </c>
      <c r="Z153" s="10">
        <v>0</v>
      </c>
      <c r="AA153" s="10">
        <v>0</v>
      </c>
      <c r="AB153" s="10">
        <v>0</v>
      </c>
      <c r="AC153" s="10">
        <v>0</v>
      </c>
      <c r="AD153" s="10">
        <v>0</v>
      </c>
      <c r="AE153" s="87">
        <v>0</v>
      </c>
      <c r="AF153" s="17">
        <v>0</v>
      </c>
      <c r="AG153" s="17">
        <v>0</v>
      </c>
      <c r="AH153" s="17">
        <v>0</v>
      </c>
      <c r="AI153" s="17">
        <v>0</v>
      </c>
      <c r="AJ153" s="17">
        <v>0</v>
      </c>
      <c r="AK153" s="17">
        <v>0</v>
      </c>
      <c r="AL153" s="17">
        <v>0</v>
      </c>
      <c r="AM153" s="17">
        <v>0</v>
      </c>
      <c r="AN153" s="17">
        <v>0</v>
      </c>
      <c r="AO153" s="17">
        <v>0</v>
      </c>
      <c r="AP153" s="17">
        <v>0</v>
      </c>
      <c r="AQ153" s="17">
        <v>0</v>
      </c>
      <c r="AR153" s="20">
        <v>0</v>
      </c>
      <c r="AS153" s="20">
        <v>0</v>
      </c>
      <c r="AT153" s="20">
        <v>0</v>
      </c>
      <c r="AU153" s="20">
        <v>0</v>
      </c>
      <c r="AV153" s="20">
        <v>0</v>
      </c>
      <c r="AW153" s="20">
        <v>0</v>
      </c>
      <c r="AX153" s="20">
        <v>0</v>
      </c>
      <c r="AY153" s="20">
        <v>0</v>
      </c>
      <c r="AZ153" s="20">
        <v>0</v>
      </c>
      <c r="BA153" s="20">
        <v>0</v>
      </c>
      <c r="BB153" s="20">
        <v>0</v>
      </c>
      <c r="BC153" s="20">
        <v>0</v>
      </c>
      <c r="BD153" s="20">
        <v>0</v>
      </c>
      <c r="BE153" s="20">
        <v>0</v>
      </c>
      <c r="BF153" s="20">
        <v>0</v>
      </c>
      <c r="BG153" s="20">
        <v>0</v>
      </c>
      <c r="BH153" s="20">
        <v>0</v>
      </c>
      <c r="BI153" s="20">
        <v>0</v>
      </c>
      <c r="BJ153" s="20">
        <v>0</v>
      </c>
      <c r="BK153" s="20">
        <v>0</v>
      </c>
      <c r="BL153" s="20">
        <v>0</v>
      </c>
      <c r="BM153" s="20">
        <v>0</v>
      </c>
      <c r="BN153" s="20">
        <v>0</v>
      </c>
      <c r="BO153" s="20">
        <v>0</v>
      </c>
      <c r="BP153" s="20">
        <v>0</v>
      </c>
      <c r="BQ153" s="20">
        <v>0</v>
      </c>
    </row>
    <row r="154" spans="1:69" x14ac:dyDescent="0.35">
      <c r="A154" s="61" t="s">
        <v>333</v>
      </c>
      <c r="B154" s="61" t="s">
        <v>221</v>
      </c>
      <c r="C154" s="61">
        <v>115</v>
      </c>
      <c r="D154" s="61" t="str" cm="1">
        <f t="array" ref="D154">INDEX(SubList_ResAreas!$D$5:$D$332,MATCH(1,(B154=SubList_ResAreas!$B$5:$B$332)*(C154=SubList_ResAreas!$C$5:$C$332),0))</f>
        <v>Greater_Bay</v>
      </c>
      <c r="E154" s="20">
        <v>0</v>
      </c>
      <c r="F154">
        <v>0</v>
      </c>
      <c r="G154">
        <v>0</v>
      </c>
      <c r="H154">
        <v>0</v>
      </c>
      <c r="I154">
        <v>0</v>
      </c>
      <c r="J154">
        <v>0</v>
      </c>
      <c r="K154">
        <v>0</v>
      </c>
      <c r="L154">
        <v>0</v>
      </c>
      <c r="M154">
        <v>0</v>
      </c>
      <c r="N154">
        <v>0</v>
      </c>
      <c r="O154">
        <v>0</v>
      </c>
      <c r="P154">
        <v>0</v>
      </c>
      <c r="Q154">
        <v>0</v>
      </c>
      <c r="R154" s="75">
        <v>0</v>
      </c>
      <c r="S154" s="10">
        <v>0</v>
      </c>
      <c r="T154" s="10">
        <v>0</v>
      </c>
      <c r="U154" s="10">
        <v>0</v>
      </c>
      <c r="V154" s="10">
        <v>0</v>
      </c>
      <c r="W154" s="10">
        <v>0</v>
      </c>
      <c r="X154" s="10">
        <v>0</v>
      </c>
      <c r="Y154" s="10">
        <v>0</v>
      </c>
      <c r="Z154" s="10">
        <v>0</v>
      </c>
      <c r="AA154" s="10">
        <v>0</v>
      </c>
      <c r="AB154" s="10">
        <v>0</v>
      </c>
      <c r="AC154" s="10">
        <v>0</v>
      </c>
      <c r="AD154" s="10">
        <v>0</v>
      </c>
      <c r="AE154" s="87">
        <v>0</v>
      </c>
      <c r="AF154" s="17">
        <v>3</v>
      </c>
      <c r="AG154" s="17">
        <v>0</v>
      </c>
      <c r="AH154" s="17">
        <v>0</v>
      </c>
      <c r="AI154" s="17">
        <v>0</v>
      </c>
      <c r="AJ154" s="17">
        <v>0</v>
      </c>
      <c r="AK154" s="17">
        <v>0</v>
      </c>
      <c r="AL154" s="17">
        <v>0</v>
      </c>
      <c r="AM154" s="17">
        <v>5</v>
      </c>
      <c r="AN154" s="17">
        <v>0</v>
      </c>
      <c r="AO154" s="17">
        <v>0</v>
      </c>
      <c r="AP154" s="17">
        <v>200</v>
      </c>
      <c r="AQ154" s="17">
        <v>0</v>
      </c>
      <c r="AR154" s="20">
        <v>0</v>
      </c>
      <c r="AS154" s="20">
        <v>3</v>
      </c>
      <c r="AT154" s="20">
        <v>0</v>
      </c>
      <c r="AU154" s="20">
        <v>0</v>
      </c>
      <c r="AV154" s="20">
        <v>0</v>
      </c>
      <c r="AW154" s="20">
        <v>0</v>
      </c>
      <c r="AX154" s="20">
        <v>0</v>
      </c>
      <c r="AY154" s="20">
        <v>0</v>
      </c>
      <c r="AZ154" s="20">
        <v>5</v>
      </c>
      <c r="BA154" s="20">
        <v>0</v>
      </c>
      <c r="BB154" s="20">
        <v>0</v>
      </c>
      <c r="BC154" s="20">
        <v>200</v>
      </c>
      <c r="BD154" s="20">
        <v>0</v>
      </c>
      <c r="BE154" s="20">
        <v>0</v>
      </c>
      <c r="BF154" s="20">
        <v>3</v>
      </c>
      <c r="BG154" s="20">
        <v>0</v>
      </c>
      <c r="BH154" s="20">
        <v>0</v>
      </c>
      <c r="BI154" s="20">
        <v>0</v>
      </c>
      <c r="BJ154" s="20">
        <v>0</v>
      </c>
      <c r="BK154" s="20">
        <v>0</v>
      </c>
      <c r="BL154" s="20">
        <v>0</v>
      </c>
      <c r="BM154" s="20">
        <v>5</v>
      </c>
      <c r="BN154" s="20">
        <v>0</v>
      </c>
      <c r="BO154" s="20">
        <v>0</v>
      </c>
      <c r="BP154" s="20">
        <v>200</v>
      </c>
      <c r="BQ154" s="20">
        <v>0</v>
      </c>
    </row>
    <row r="155" spans="1:69" x14ac:dyDescent="0.35">
      <c r="A155" s="61" t="s">
        <v>341</v>
      </c>
      <c r="B155" s="61" t="s">
        <v>101</v>
      </c>
      <c r="C155" s="61">
        <v>500</v>
      </c>
      <c r="D155" s="61" t="str" cm="1">
        <f t="array" ref="D155">INDEX(SubList_ResAreas!$D$5:$D$332,MATCH(1,(B155=SubList_ResAreas!$B$5:$B$332)*(C155=SubList_ResAreas!$C$5:$C$332),0))</f>
        <v>Greater_Kramer</v>
      </c>
      <c r="E155" s="20">
        <v>0</v>
      </c>
      <c r="F155">
        <v>0</v>
      </c>
      <c r="G155">
        <v>0</v>
      </c>
      <c r="H155">
        <v>0</v>
      </c>
      <c r="I155">
        <v>0</v>
      </c>
      <c r="J155">
        <v>0</v>
      </c>
      <c r="K155">
        <v>0</v>
      </c>
      <c r="L155">
        <v>0</v>
      </c>
      <c r="M155">
        <v>0</v>
      </c>
      <c r="N155">
        <v>0</v>
      </c>
      <c r="O155">
        <v>0</v>
      </c>
      <c r="P155">
        <v>0</v>
      </c>
      <c r="Q155">
        <v>0</v>
      </c>
      <c r="R155" s="75">
        <v>0</v>
      </c>
      <c r="S155" s="10">
        <v>0</v>
      </c>
      <c r="T155" s="10">
        <v>0</v>
      </c>
      <c r="U155" s="10">
        <v>0</v>
      </c>
      <c r="V155" s="10">
        <v>0</v>
      </c>
      <c r="W155" s="10">
        <v>0</v>
      </c>
      <c r="X155" s="10">
        <v>0</v>
      </c>
      <c r="Y155" s="10">
        <v>0</v>
      </c>
      <c r="Z155" s="10">
        <v>0</v>
      </c>
      <c r="AA155" s="10">
        <v>0</v>
      </c>
      <c r="AB155" s="10">
        <v>0</v>
      </c>
      <c r="AC155" s="10">
        <v>0</v>
      </c>
      <c r="AD155" s="10">
        <v>0</v>
      </c>
      <c r="AE155" s="87">
        <v>0</v>
      </c>
      <c r="AF155" s="17">
        <v>0</v>
      </c>
      <c r="AG155" s="17">
        <v>0</v>
      </c>
      <c r="AH155" s="17">
        <v>0</v>
      </c>
      <c r="AI155" s="17">
        <v>0</v>
      </c>
      <c r="AJ155" s="17">
        <v>0</v>
      </c>
      <c r="AK155" s="17">
        <v>0</v>
      </c>
      <c r="AL155" s="17">
        <v>0</v>
      </c>
      <c r="AM155" s="17">
        <v>0</v>
      </c>
      <c r="AN155" s="17">
        <v>0</v>
      </c>
      <c r="AO155" s="17">
        <v>0</v>
      </c>
      <c r="AP155" s="17">
        <v>0</v>
      </c>
      <c r="AQ155" s="17">
        <v>0</v>
      </c>
      <c r="AR155" s="20">
        <v>0</v>
      </c>
      <c r="AS155" s="20">
        <v>0</v>
      </c>
      <c r="AT155" s="20">
        <v>0</v>
      </c>
      <c r="AU155" s="20">
        <v>0</v>
      </c>
      <c r="AV155" s="20">
        <v>0</v>
      </c>
      <c r="AW155" s="20">
        <v>0</v>
      </c>
      <c r="AX155" s="20">
        <v>0</v>
      </c>
      <c r="AY155" s="20">
        <v>0</v>
      </c>
      <c r="AZ155" s="20">
        <v>0</v>
      </c>
      <c r="BA155" s="20">
        <v>0</v>
      </c>
      <c r="BB155" s="20">
        <v>0</v>
      </c>
      <c r="BC155" s="20">
        <v>0</v>
      </c>
      <c r="BD155" s="20">
        <v>0</v>
      </c>
      <c r="BE155" s="20">
        <v>0</v>
      </c>
      <c r="BF155" s="20">
        <v>0</v>
      </c>
      <c r="BG155" s="20">
        <v>0</v>
      </c>
      <c r="BH155" s="20">
        <v>0</v>
      </c>
      <c r="BI155" s="20">
        <v>0</v>
      </c>
      <c r="BJ155" s="20">
        <v>0</v>
      </c>
      <c r="BK155" s="20">
        <v>0</v>
      </c>
      <c r="BL155" s="20">
        <v>0</v>
      </c>
      <c r="BM155" s="20">
        <v>0</v>
      </c>
      <c r="BN155" s="20">
        <v>0</v>
      </c>
      <c r="BO155" s="20">
        <v>0</v>
      </c>
      <c r="BP155" s="20">
        <v>0</v>
      </c>
      <c r="BQ155" s="20">
        <v>0</v>
      </c>
    </row>
    <row r="156" spans="1:69" x14ac:dyDescent="0.35">
      <c r="A156" s="61" t="s">
        <v>341</v>
      </c>
      <c r="B156" s="61" t="s">
        <v>101</v>
      </c>
      <c r="C156" s="61">
        <v>230</v>
      </c>
      <c r="D156" s="61" t="str" cm="1">
        <f t="array" ref="D156">INDEX(SubList_ResAreas!$D$5:$D$332,MATCH(1,(B156=SubList_ResAreas!$B$5:$B$332)*(C156=SubList_ResAreas!$C$5:$C$332),0))</f>
        <v>Greater_Kramer</v>
      </c>
      <c r="E156" s="20">
        <v>0</v>
      </c>
      <c r="F156">
        <v>0</v>
      </c>
      <c r="G156">
        <v>0</v>
      </c>
      <c r="H156">
        <v>0</v>
      </c>
      <c r="I156">
        <v>0</v>
      </c>
      <c r="J156">
        <v>0</v>
      </c>
      <c r="K156">
        <v>0</v>
      </c>
      <c r="L156">
        <v>0</v>
      </c>
      <c r="M156">
        <v>0</v>
      </c>
      <c r="N156">
        <v>0</v>
      </c>
      <c r="O156">
        <v>0</v>
      </c>
      <c r="P156">
        <v>0</v>
      </c>
      <c r="Q156">
        <v>0</v>
      </c>
      <c r="R156" s="75">
        <v>0</v>
      </c>
      <c r="S156" s="10">
        <v>0</v>
      </c>
      <c r="T156" s="10">
        <v>0</v>
      </c>
      <c r="U156" s="10">
        <v>0</v>
      </c>
      <c r="V156" s="10">
        <v>0</v>
      </c>
      <c r="W156" s="10">
        <v>0</v>
      </c>
      <c r="X156" s="10">
        <v>0</v>
      </c>
      <c r="Y156" s="10">
        <v>0</v>
      </c>
      <c r="Z156" s="10">
        <v>0</v>
      </c>
      <c r="AA156" s="10">
        <v>0</v>
      </c>
      <c r="AB156" s="10">
        <v>0</v>
      </c>
      <c r="AC156" s="10">
        <v>0</v>
      </c>
      <c r="AD156" s="10">
        <v>0</v>
      </c>
      <c r="AE156" s="87">
        <v>0</v>
      </c>
      <c r="AF156" s="17">
        <v>0</v>
      </c>
      <c r="AG156" s="17">
        <v>0</v>
      </c>
      <c r="AH156" s="17">
        <v>0</v>
      </c>
      <c r="AI156" s="17">
        <v>0</v>
      </c>
      <c r="AJ156" s="17">
        <v>0</v>
      </c>
      <c r="AK156" s="17">
        <v>0</v>
      </c>
      <c r="AL156" s="17">
        <v>0</v>
      </c>
      <c r="AM156" s="17">
        <v>0</v>
      </c>
      <c r="AN156" s="17">
        <v>0</v>
      </c>
      <c r="AO156" s="17">
        <v>0</v>
      </c>
      <c r="AP156" s="17">
        <v>0</v>
      </c>
      <c r="AQ156" s="17">
        <v>0</v>
      </c>
      <c r="AR156" s="20">
        <v>0</v>
      </c>
      <c r="AS156" s="20">
        <v>0</v>
      </c>
      <c r="AT156" s="20">
        <v>0</v>
      </c>
      <c r="AU156" s="20">
        <v>0</v>
      </c>
      <c r="AV156" s="20">
        <v>0</v>
      </c>
      <c r="AW156" s="20">
        <v>0</v>
      </c>
      <c r="AX156" s="20">
        <v>0</v>
      </c>
      <c r="AY156" s="20">
        <v>0</v>
      </c>
      <c r="AZ156" s="20">
        <v>0</v>
      </c>
      <c r="BA156" s="20">
        <v>0</v>
      </c>
      <c r="BB156" s="20">
        <v>0</v>
      </c>
      <c r="BC156" s="20">
        <v>0</v>
      </c>
      <c r="BD156" s="20">
        <v>0</v>
      </c>
      <c r="BE156" s="20">
        <v>0</v>
      </c>
      <c r="BF156" s="20">
        <v>0</v>
      </c>
      <c r="BG156" s="20">
        <v>0</v>
      </c>
      <c r="BH156" s="20">
        <v>0</v>
      </c>
      <c r="BI156" s="20">
        <v>0</v>
      </c>
      <c r="BJ156" s="20">
        <v>0</v>
      </c>
      <c r="BK156" s="20">
        <v>0</v>
      </c>
      <c r="BL156" s="20">
        <v>0</v>
      </c>
      <c r="BM156" s="20">
        <v>0</v>
      </c>
      <c r="BN156" s="20">
        <v>0</v>
      </c>
      <c r="BO156" s="20">
        <v>0</v>
      </c>
      <c r="BP156" s="20">
        <v>0</v>
      </c>
      <c r="BQ156" s="20">
        <v>0</v>
      </c>
    </row>
    <row r="157" spans="1:69" x14ac:dyDescent="0.35">
      <c r="A157" s="61" t="s">
        <v>322</v>
      </c>
      <c r="B157" s="61" t="s">
        <v>138</v>
      </c>
      <c r="C157" s="61">
        <v>230</v>
      </c>
      <c r="D157" s="61" t="str" cm="1">
        <f t="array" ref="D157">INDEX(SubList_ResAreas!$D$5:$D$332,MATCH(1,(B157=SubList_ResAreas!$B$5:$B$332)*(C157=SubList_ResAreas!$C$5:$C$332),0))</f>
        <v>Big_Creek-Magunden</v>
      </c>
      <c r="E157" s="20">
        <v>0</v>
      </c>
      <c r="F157">
        <v>0</v>
      </c>
      <c r="G157">
        <v>0</v>
      </c>
      <c r="H157">
        <v>0</v>
      </c>
      <c r="I157">
        <v>0</v>
      </c>
      <c r="J157">
        <v>0</v>
      </c>
      <c r="K157">
        <v>0</v>
      </c>
      <c r="L157">
        <v>0</v>
      </c>
      <c r="M157">
        <v>0</v>
      </c>
      <c r="N157">
        <v>0</v>
      </c>
      <c r="O157">
        <v>0</v>
      </c>
      <c r="P157">
        <v>0</v>
      </c>
      <c r="Q157">
        <v>0</v>
      </c>
      <c r="R157" s="75">
        <v>0</v>
      </c>
      <c r="S157" s="10">
        <v>0</v>
      </c>
      <c r="T157" s="10">
        <v>0</v>
      </c>
      <c r="U157" s="10">
        <v>0</v>
      </c>
      <c r="V157" s="10">
        <v>0</v>
      </c>
      <c r="W157" s="10">
        <v>0</v>
      </c>
      <c r="X157" s="10">
        <v>0</v>
      </c>
      <c r="Y157" s="10">
        <v>0</v>
      </c>
      <c r="Z157" s="10">
        <v>0</v>
      </c>
      <c r="AA157" s="10">
        <v>0</v>
      </c>
      <c r="AB157" s="10">
        <v>0</v>
      </c>
      <c r="AC157" s="10">
        <v>0</v>
      </c>
      <c r="AD157" s="10">
        <v>0</v>
      </c>
      <c r="AE157" s="87">
        <v>0</v>
      </c>
      <c r="AF157" s="17">
        <v>0</v>
      </c>
      <c r="AG157" s="17">
        <v>0</v>
      </c>
      <c r="AH157" s="17">
        <v>0</v>
      </c>
      <c r="AI157" s="17">
        <v>0</v>
      </c>
      <c r="AJ157" s="17">
        <v>0</v>
      </c>
      <c r="AK157" s="17">
        <v>0</v>
      </c>
      <c r="AL157" s="17">
        <v>0</v>
      </c>
      <c r="AM157" s="17">
        <v>0</v>
      </c>
      <c r="AN157" s="17">
        <v>0</v>
      </c>
      <c r="AO157" s="17">
        <v>0</v>
      </c>
      <c r="AP157" s="17">
        <v>0</v>
      </c>
      <c r="AQ157" s="17">
        <v>0</v>
      </c>
      <c r="AR157" s="20">
        <v>0</v>
      </c>
      <c r="AS157" s="20">
        <v>0</v>
      </c>
      <c r="AT157" s="20">
        <v>0</v>
      </c>
      <c r="AU157" s="20">
        <v>0</v>
      </c>
      <c r="AV157" s="20">
        <v>0</v>
      </c>
      <c r="AW157" s="20">
        <v>0</v>
      </c>
      <c r="AX157" s="20">
        <v>0</v>
      </c>
      <c r="AY157" s="20">
        <v>0</v>
      </c>
      <c r="AZ157" s="20">
        <v>0</v>
      </c>
      <c r="BA157" s="20">
        <v>0</v>
      </c>
      <c r="BB157" s="20">
        <v>0</v>
      </c>
      <c r="BC157" s="20">
        <v>0</v>
      </c>
      <c r="BD157" s="20">
        <v>0</v>
      </c>
      <c r="BE157" s="20">
        <v>0</v>
      </c>
      <c r="BF157" s="20">
        <v>0</v>
      </c>
      <c r="BG157" s="20">
        <v>0</v>
      </c>
      <c r="BH157" s="20">
        <v>0</v>
      </c>
      <c r="BI157" s="20">
        <v>0</v>
      </c>
      <c r="BJ157" s="20">
        <v>0</v>
      </c>
      <c r="BK157" s="20">
        <v>0</v>
      </c>
      <c r="BL157" s="20">
        <v>0</v>
      </c>
      <c r="BM157" s="20">
        <v>0</v>
      </c>
      <c r="BN157" s="20">
        <v>0</v>
      </c>
      <c r="BO157" s="20">
        <v>0</v>
      </c>
      <c r="BP157" s="20">
        <v>0</v>
      </c>
      <c r="BQ157" s="20">
        <v>0</v>
      </c>
    </row>
    <row r="158" spans="1:69" x14ac:dyDescent="0.35">
      <c r="A158" s="61" t="s">
        <v>322</v>
      </c>
      <c r="B158" s="61" t="s">
        <v>138</v>
      </c>
      <c r="C158" s="61">
        <v>115</v>
      </c>
      <c r="D158" s="61" t="str" cm="1">
        <f t="array" ref="D158">INDEX(SubList_ResAreas!$D$5:$D$332,MATCH(1,(B158=SubList_ResAreas!$B$5:$B$332)*(C158=SubList_ResAreas!$C$5:$C$332),0))</f>
        <v>Big_Creek-Magunden</v>
      </c>
      <c r="E158" s="20">
        <v>0</v>
      </c>
      <c r="F158">
        <v>0</v>
      </c>
      <c r="G158">
        <v>0</v>
      </c>
      <c r="H158">
        <v>0</v>
      </c>
      <c r="I158">
        <v>0</v>
      </c>
      <c r="J158">
        <v>0</v>
      </c>
      <c r="K158">
        <v>0</v>
      </c>
      <c r="L158">
        <v>0</v>
      </c>
      <c r="M158">
        <v>0</v>
      </c>
      <c r="N158">
        <v>0</v>
      </c>
      <c r="O158">
        <v>0</v>
      </c>
      <c r="P158">
        <v>0</v>
      </c>
      <c r="Q158">
        <v>0</v>
      </c>
      <c r="R158" s="75">
        <v>0</v>
      </c>
      <c r="S158" s="10">
        <v>0</v>
      </c>
      <c r="T158" s="10">
        <v>0</v>
      </c>
      <c r="U158" s="10">
        <v>0</v>
      </c>
      <c r="V158" s="10">
        <v>0</v>
      </c>
      <c r="W158" s="10">
        <v>0</v>
      </c>
      <c r="X158" s="10">
        <v>0</v>
      </c>
      <c r="Y158" s="10">
        <v>0</v>
      </c>
      <c r="Z158" s="10">
        <v>0</v>
      </c>
      <c r="AA158" s="10">
        <v>0</v>
      </c>
      <c r="AB158" s="10">
        <v>0</v>
      </c>
      <c r="AC158" s="10">
        <v>0</v>
      </c>
      <c r="AD158" s="10">
        <v>0</v>
      </c>
      <c r="AE158" s="87">
        <v>0</v>
      </c>
      <c r="AF158" s="17">
        <v>0</v>
      </c>
      <c r="AG158" s="17">
        <v>0</v>
      </c>
      <c r="AH158" s="17">
        <v>0</v>
      </c>
      <c r="AI158" s="17">
        <v>0</v>
      </c>
      <c r="AJ158" s="17">
        <v>0</v>
      </c>
      <c r="AK158" s="17">
        <v>0</v>
      </c>
      <c r="AL158" s="17">
        <v>0</v>
      </c>
      <c r="AM158" s="17">
        <v>0</v>
      </c>
      <c r="AN158" s="17">
        <v>0</v>
      </c>
      <c r="AO158" s="17">
        <v>0</v>
      </c>
      <c r="AP158" s="17">
        <v>0</v>
      </c>
      <c r="AQ158" s="17">
        <v>0</v>
      </c>
      <c r="AR158" s="20">
        <v>0</v>
      </c>
      <c r="AS158" s="20">
        <v>0</v>
      </c>
      <c r="AT158" s="20">
        <v>0</v>
      </c>
      <c r="AU158" s="20">
        <v>0</v>
      </c>
      <c r="AV158" s="20">
        <v>0</v>
      </c>
      <c r="AW158" s="20">
        <v>0</v>
      </c>
      <c r="AX158" s="20">
        <v>0</v>
      </c>
      <c r="AY158" s="20">
        <v>0</v>
      </c>
      <c r="AZ158" s="20">
        <v>0</v>
      </c>
      <c r="BA158" s="20">
        <v>0</v>
      </c>
      <c r="BB158" s="20">
        <v>0</v>
      </c>
      <c r="BC158" s="20">
        <v>0</v>
      </c>
      <c r="BD158" s="20">
        <v>0</v>
      </c>
      <c r="BE158" s="20">
        <v>0</v>
      </c>
      <c r="BF158" s="20">
        <v>0</v>
      </c>
      <c r="BG158" s="20">
        <v>0</v>
      </c>
      <c r="BH158" s="20">
        <v>0</v>
      </c>
      <c r="BI158" s="20">
        <v>0</v>
      </c>
      <c r="BJ158" s="20">
        <v>0</v>
      </c>
      <c r="BK158" s="20">
        <v>0</v>
      </c>
      <c r="BL158" s="20">
        <v>0</v>
      </c>
      <c r="BM158" s="20">
        <v>0</v>
      </c>
      <c r="BN158" s="20">
        <v>0</v>
      </c>
      <c r="BO158" s="20">
        <v>0</v>
      </c>
      <c r="BP158" s="20">
        <v>0</v>
      </c>
      <c r="BQ158" s="20">
        <v>0</v>
      </c>
    </row>
    <row r="159" spans="1:69" x14ac:dyDescent="0.35">
      <c r="A159" s="61" t="s">
        <v>321</v>
      </c>
      <c r="B159" s="61" t="s">
        <v>199</v>
      </c>
      <c r="C159" s="61">
        <v>115</v>
      </c>
      <c r="D159" s="61" t="str" cm="1">
        <f t="array" ref="D159">INDEX(SubList_ResAreas!$D$5:$D$332,MATCH(1,(B159=SubList_ResAreas!$B$5:$B$332)*(C159=SubList_ResAreas!$C$5:$C$332),0))</f>
        <v>SPGE_Westlands_Fresno</v>
      </c>
      <c r="E159" s="20">
        <v>0</v>
      </c>
      <c r="F159">
        <v>0</v>
      </c>
      <c r="G159">
        <v>0</v>
      </c>
      <c r="H159">
        <v>0</v>
      </c>
      <c r="I159">
        <v>0</v>
      </c>
      <c r="J159">
        <v>0</v>
      </c>
      <c r="K159">
        <v>0</v>
      </c>
      <c r="L159">
        <v>0</v>
      </c>
      <c r="M159">
        <v>0</v>
      </c>
      <c r="N159">
        <v>0</v>
      </c>
      <c r="O159">
        <v>0</v>
      </c>
      <c r="P159">
        <v>0</v>
      </c>
      <c r="Q159">
        <v>0</v>
      </c>
      <c r="R159" s="75">
        <v>0</v>
      </c>
      <c r="S159" s="10">
        <v>3.88</v>
      </c>
      <c r="T159" s="10">
        <v>0</v>
      </c>
      <c r="U159" s="10">
        <v>0</v>
      </c>
      <c r="V159" s="10">
        <v>0</v>
      </c>
      <c r="W159" s="10">
        <v>0</v>
      </c>
      <c r="X159" s="10">
        <v>0</v>
      </c>
      <c r="Y159" s="10">
        <v>0</v>
      </c>
      <c r="Z159" s="10">
        <v>0</v>
      </c>
      <c r="AA159" s="10">
        <v>0</v>
      </c>
      <c r="AB159" s="10">
        <v>0</v>
      </c>
      <c r="AC159" s="10">
        <v>0</v>
      </c>
      <c r="AD159" s="10">
        <v>0</v>
      </c>
      <c r="AE159" s="87">
        <v>0</v>
      </c>
      <c r="AF159" s="17">
        <v>0</v>
      </c>
      <c r="AG159" s="17">
        <v>0</v>
      </c>
      <c r="AH159" s="17">
        <v>0</v>
      </c>
      <c r="AI159" s="17">
        <v>0</v>
      </c>
      <c r="AJ159" s="17">
        <v>0</v>
      </c>
      <c r="AK159" s="17">
        <v>0</v>
      </c>
      <c r="AL159" s="17">
        <v>0</v>
      </c>
      <c r="AM159" s="17">
        <v>0</v>
      </c>
      <c r="AN159" s="17">
        <v>0</v>
      </c>
      <c r="AO159" s="17">
        <v>0</v>
      </c>
      <c r="AP159" s="17">
        <v>0</v>
      </c>
      <c r="AQ159" s="17">
        <v>0</v>
      </c>
      <c r="AR159" s="20">
        <v>0</v>
      </c>
      <c r="AS159" s="20">
        <v>3.88</v>
      </c>
      <c r="AT159" s="20">
        <v>0</v>
      </c>
      <c r="AU159" s="20">
        <v>0</v>
      </c>
      <c r="AV159" s="20">
        <v>0</v>
      </c>
      <c r="AW159" s="20">
        <v>0</v>
      </c>
      <c r="AX159" s="20">
        <v>0</v>
      </c>
      <c r="AY159" s="20">
        <v>0</v>
      </c>
      <c r="AZ159" s="20">
        <v>0</v>
      </c>
      <c r="BA159" s="20">
        <v>0</v>
      </c>
      <c r="BB159" s="20">
        <v>0</v>
      </c>
      <c r="BC159" s="20">
        <v>0</v>
      </c>
      <c r="BD159" s="20">
        <v>0</v>
      </c>
      <c r="BE159" s="20">
        <v>0</v>
      </c>
      <c r="BF159" s="20">
        <v>3.88</v>
      </c>
      <c r="BG159" s="20">
        <v>0</v>
      </c>
      <c r="BH159" s="20">
        <v>0</v>
      </c>
      <c r="BI159" s="20">
        <v>0</v>
      </c>
      <c r="BJ159" s="20">
        <v>0</v>
      </c>
      <c r="BK159" s="20">
        <v>0</v>
      </c>
      <c r="BL159" s="20">
        <v>0</v>
      </c>
      <c r="BM159" s="20">
        <v>0</v>
      </c>
      <c r="BN159" s="20">
        <v>0</v>
      </c>
      <c r="BO159" s="20">
        <v>0</v>
      </c>
      <c r="BP159" s="20">
        <v>0</v>
      </c>
      <c r="BQ159" s="20">
        <v>0</v>
      </c>
    </row>
    <row r="160" spans="1:69" x14ac:dyDescent="0.35">
      <c r="A160" s="61" t="s">
        <v>322</v>
      </c>
      <c r="B160" s="61" t="s">
        <v>95</v>
      </c>
      <c r="C160" s="61">
        <v>230</v>
      </c>
      <c r="D160" s="61" t="str" cm="1">
        <f t="array" ref="D160">INDEX(SubList_ResAreas!$D$5:$D$332,MATCH(1,(B160=SubList_ResAreas!$B$5:$B$332)*(C160=SubList_ResAreas!$C$5:$C$332),0))</f>
        <v>Ventura_Area</v>
      </c>
      <c r="E160" s="20">
        <v>0</v>
      </c>
      <c r="F160">
        <v>0</v>
      </c>
      <c r="G160">
        <v>0</v>
      </c>
      <c r="H160">
        <v>0</v>
      </c>
      <c r="I160">
        <v>0</v>
      </c>
      <c r="J160">
        <v>0</v>
      </c>
      <c r="K160">
        <v>0</v>
      </c>
      <c r="L160">
        <v>0</v>
      </c>
      <c r="M160">
        <v>0</v>
      </c>
      <c r="N160">
        <v>0</v>
      </c>
      <c r="O160">
        <v>0</v>
      </c>
      <c r="P160">
        <v>0</v>
      </c>
      <c r="Q160">
        <v>0</v>
      </c>
      <c r="R160" s="75">
        <v>0</v>
      </c>
      <c r="S160" s="10">
        <v>0</v>
      </c>
      <c r="T160" s="10">
        <v>0</v>
      </c>
      <c r="U160" s="10">
        <v>0</v>
      </c>
      <c r="V160" s="10">
        <v>0</v>
      </c>
      <c r="W160" s="10">
        <v>0</v>
      </c>
      <c r="X160" s="10">
        <v>0</v>
      </c>
      <c r="Y160" s="10">
        <v>0</v>
      </c>
      <c r="Z160" s="10">
        <v>0</v>
      </c>
      <c r="AA160" s="10">
        <v>0</v>
      </c>
      <c r="AB160" s="10">
        <v>0</v>
      </c>
      <c r="AC160" s="10">
        <v>0</v>
      </c>
      <c r="AD160" s="10">
        <v>0</v>
      </c>
      <c r="AE160" s="87">
        <v>0</v>
      </c>
      <c r="AF160" s="17">
        <v>0</v>
      </c>
      <c r="AG160" s="17">
        <v>0</v>
      </c>
      <c r="AH160" s="17">
        <v>0</v>
      </c>
      <c r="AI160" s="17">
        <v>0</v>
      </c>
      <c r="AJ160" s="17">
        <v>0</v>
      </c>
      <c r="AK160" s="17">
        <v>0</v>
      </c>
      <c r="AL160" s="17">
        <v>0</v>
      </c>
      <c r="AM160" s="17">
        <v>0</v>
      </c>
      <c r="AN160" s="17">
        <v>0</v>
      </c>
      <c r="AO160" s="17">
        <v>0</v>
      </c>
      <c r="AP160" s="17">
        <v>0</v>
      </c>
      <c r="AQ160" s="17">
        <v>0</v>
      </c>
      <c r="AR160" s="20">
        <v>0</v>
      </c>
      <c r="AS160" s="20">
        <v>0</v>
      </c>
      <c r="AT160" s="20">
        <v>0</v>
      </c>
      <c r="AU160" s="20">
        <v>0</v>
      </c>
      <c r="AV160" s="20">
        <v>0</v>
      </c>
      <c r="AW160" s="20">
        <v>0</v>
      </c>
      <c r="AX160" s="20">
        <v>0</v>
      </c>
      <c r="AY160" s="20">
        <v>0</v>
      </c>
      <c r="AZ160" s="20">
        <v>0</v>
      </c>
      <c r="BA160" s="20">
        <v>0</v>
      </c>
      <c r="BB160" s="20">
        <v>0</v>
      </c>
      <c r="BC160" s="20">
        <v>0</v>
      </c>
      <c r="BD160" s="20">
        <v>0</v>
      </c>
      <c r="BE160" s="20">
        <v>0</v>
      </c>
      <c r="BF160" s="20">
        <v>0</v>
      </c>
      <c r="BG160" s="20">
        <v>0</v>
      </c>
      <c r="BH160" s="20">
        <v>0</v>
      </c>
      <c r="BI160" s="20">
        <v>0</v>
      </c>
      <c r="BJ160" s="20">
        <v>0</v>
      </c>
      <c r="BK160" s="20">
        <v>0</v>
      </c>
      <c r="BL160" s="20">
        <v>0</v>
      </c>
      <c r="BM160" s="20">
        <v>0</v>
      </c>
      <c r="BN160" s="20">
        <v>0</v>
      </c>
      <c r="BO160" s="20">
        <v>0</v>
      </c>
      <c r="BP160" s="20">
        <v>0</v>
      </c>
      <c r="BQ160" s="20">
        <v>0</v>
      </c>
    </row>
    <row r="161" spans="1:69" x14ac:dyDescent="0.35">
      <c r="A161" s="61" t="s">
        <v>333</v>
      </c>
      <c r="B161" s="61" t="s">
        <v>223</v>
      </c>
      <c r="C161" s="61">
        <v>115</v>
      </c>
      <c r="D161" s="61" t="str" cm="1">
        <f t="array" ref="D161">INDEX(SubList_ResAreas!$D$5:$D$332,MATCH(1,(B161=SubList_ResAreas!$B$5:$B$332)*(C161=SubList_ResAreas!$C$5:$C$332),0))</f>
        <v>Greater_Bay</v>
      </c>
      <c r="E161" s="20">
        <v>0</v>
      </c>
      <c r="F161">
        <v>0</v>
      </c>
      <c r="G161">
        <v>0</v>
      </c>
      <c r="H161">
        <v>0</v>
      </c>
      <c r="I161">
        <v>0</v>
      </c>
      <c r="J161">
        <v>0</v>
      </c>
      <c r="K161">
        <v>0</v>
      </c>
      <c r="L161">
        <v>0</v>
      </c>
      <c r="M161">
        <v>0</v>
      </c>
      <c r="N161">
        <v>0</v>
      </c>
      <c r="O161">
        <v>0</v>
      </c>
      <c r="P161">
        <v>0</v>
      </c>
      <c r="Q161">
        <v>0</v>
      </c>
      <c r="R161" s="75">
        <v>0</v>
      </c>
      <c r="S161" s="10">
        <v>0</v>
      </c>
      <c r="T161" s="10">
        <v>0</v>
      </c>
      <c r="U161" s="10">
        <v>0</v>
      </c>
      <c r="V161" s="10">
        <v>0</v>
      </c>
      <c r="W161" s="10">
        <v>0</v>
      </c>
      <c r="X161" s="10">
        <v>0</v>
      </c>
      <c r="Y161" s="10">
        <v>0</v>
      </c>
      <c r="Z161" s="10">
        <v>7.5</v>
      </c>
      <c r="AA161" s="10">
        <v>0</v>
      </c>
      <c r="AB161" s="10">
        <v>0</v>
      </c>
      <c r="AC161" s="10">
        <v>4.62</v>
      </c>
      <c r="AD161" s="10">
        <v>0</v>
      </c>
      <c r="AE161" s="87">
        <v>0</v>
      </c>
      <c r="AF161" s="17">
        <v>0</v>
      </c>
      <c r="AG161" s="17">
        <v>0</v>
      </c>
      <c r="AH161" s="17">
        <v>0</v>
      </c>
      <c r="AI161" s="17">
        <v>0</v>
      </c>
      <c r="AJ161" s="17">
        <v>0</v>
      </c>
      <c r="AK161" s="17">
        <v>0</v>
      </c>
      <c r="AL161" s="17">
        <v>0</v>
      </c>
      <c r="AM161" s="17">
        <v>0.5</v>
      </c>
      <c r="AN161" s="17">
        <v>0</v>
      </c>
      <c r="AO161" s="17">
        <v>0</v>
      </c>
      <c r="AP161" s="17">
        <v>250</v>
      </c>
      <c r="AQ161" s="17">
        <v>0</v>
      </c>
      <c r="AR161" s="20">
        <v>0</v>
      </c>
      <c r="AS161" s="20">
        <v>0</v>
      </c>
      <c r="AT161" s="20">
        <v>0</v>
      </c>
      <c r="AU161" s="20">
        <v>0</v>
      </c>
      <c r="AV161" s="20">
        <v>0</v>
      </c>
      <c r="AW161" s="20">
        <v>0</v>
      </c>
      <c r="AX161" s="20">
        <v>0</v>
      </c>
      <c r="AY161" s="20">
        <v>0</v>
      </c>
      <c r="AZ161" s="20">
        <v>8</v>
      </c>
      <c r="BA161" s="20">
        <v>0</v>
      </c>
      <c r="BB161" s="20">
        <v>0</v>
      </c>
      <c r="BC161" s="20">
        <v>254.62</v>
      </c>
      <c r="BD161" s="20">
        <v>0</v>
      </c>
      <c r="BE161" s="20">
        <v>0</v>
      </c>
      <c r="BF161" s="20">
        <v>0</v>
      </c>
      <c r="BG161" s="20">
        <v>0</v>
      </c>
      <c r="BH161" s="20">
        <v>0</v>
      </c>
      <c r="BI161" s="20">
        <v>0</v>
      </c>
      <c r="BJ161" s="20">
        <v>0</v>
      </c>
      <c r="BK161" s="20">
        <v>0</v>
      </c>
      <c r="BL161" s="20">
        <v>0</v>
      </c>
      <c r="BM161" s="20">
        <v>8</v>
      </c>
      <c r="BN161" s="20">
        <v>0</v>
      </c>
      <c r="BO161" s="20">
        <v>0</v>
      </c>
      <c r="BP161" s="20">
        <v>254.62</v>
      </c>
      <c r="BQ161" s="20">
        <v>0</v>
      </c>
    </row>
    <row r="162" spans="1:69" x14ac:dyDescent="0.35">
      <c r="A162" s="61" t="s">
        <v>333</v>
      </c>
      <c r="B162" s="61" t="s">
        <v>239</v>
      </c>
      <c r="C162" s="61">
        <v>115</v>
      </c>
      <c r="D162" s="61" t="str" cm="1">
        <f t="array" ref="D162">INDEX(SubList_ResAreas!$D$5:$D$332,MATCH(1,(B162=SubList_ResAreas!$B$5:$B$332)*(C162=SubList_ResAreas!$C$5:$C$332),0))</f>
        <v>Greater_Bay</v>
      </c>
      <c r="E162" s="20">
        <v>0</v>
      </c>
      <c r="F162">
        <v>0</v>
      </c>
      <c r="G162">
        <v>0</v>
      </c>
      <c r="H162">
        <v>0</v>
      </c>
      <c r="I162">
        <v>0</v>
      </c>
      <c r="J162">
        <v>0</v>
      </c>
      <c r="K162">
        <v>0</v>
      </c>
      <c r="L162">
        <v>0</v>
      </c>
      <c r="M162">
        <v>0</v>
      </c>
      <c r="N162">
        <v>0</v>
      </c>
      <c r="O162">
        <v>0</v>
      </c>
      <c r="P162">
        <v>0</v>
      </c>
      <c r="Q162">
        <v>0</v>
      </c>
      <c r="R162" s="75">
        <v>0</v>
      </c>
      <c r="S162" s="10">
        <v>0</v>
      </c>
      <c r="T162" s="10">
        <v>0</v>
      </c>
      <c r="U162" s="10">
        <v>0</v>
      </c>
      <c r="V162" s="10">
        <v>0</v>
      </c>
      <c r="W162" s="10">
        <v>0</v>
      </c>
      <c r="X162" s="10">
        <v>0</v>
      </c>
      <c r="Y162" s="10">
        <v>0</v>
      </c>
      <c r="Z162" s="10">
        <v>0</v>
      </c>
      <c r="AA162" s="10">
        <v>0</v>
      </c>
      <c r="AB162" s="10">
        <v>0</v>
      </c>
      <c r="AC162" s="10">
        <v>0</v>
      </c>
      <c r="AD162" s="10">
        <v>0</v>
      </c>
      <c r="AE162" s="87">
        <v>0</v>
      </c>
      <c r="AF162" s="17">
        <v>0</v>
      </c>
      <c r="AG162" s="17">
        <v>0</v>
      </c>
      <c r="AH162" s="17">
        <v>0</v>
      </c>
      <c r="AI162" s="17">
        <v>0</v>
      </c>
      <c r="AJ162" s="17">
        <v>0</v>
      </c>
      <c r="AK162" s="17">
        <v>0</v>
      </c>
      <c r="AL162" s="17">
        <v>0</v>
      </c>
      <c r="AM162" s="17">
        <v>0</v>
      </c>
      <c r="AN162" s="17">
        <v>0</v>
      </c>
      <c r="AO162" s="17">
        <v>0</v>
      </c>
      <c r="AP162" s="17">
        <v>20</v>
      </c>
      <c r="AQ162" s="17">
        <v>0</v>
      </c>
      <c r="AR162" s="20">
        <v>0</v>
      </c>
      <c r="AS162" s="20">
        <v>0</v>
      </c>
      <c r="AT162" s="20">
        <v>0</v>
      </c>
      <c r="AU162" s="20">
        <v>0</v>
      </c>
      <c r="AV162" s="20">
        <v>0</v>
      </c>
      <c r="AW162" s="20">
        <v>0</v>
      </c>
      <c r="AX162" s="20">
        <v>0</v>
      </c>
      <c r="AY162" s="20">
        <v>0</v>
      </c>
      <c r="AZ162" s="20">
        <v>0</v>
      </c>
      <c r="BA162" s="20">
        <v>0</v>
      </c>
      <c r="BB162" s="20">
        <v>0</v>
      </c>
      <c r="BC162" s="20">
        <v>20</v>
      </c>
      <c r="BD162" s="20">
        <v>0</v>
      </c>
      <c r="BE162" s="20">
        <v>0</v>
      </c>
      <c r="BF162" s="20">
        <v>0</v>
      </c>
      <c r="BG162" s="20">
        <v>0</v>
      </c>
      <c r="BH162" s="20">
        <v>0</v>
      </c>
      <c r="BI162" s="20">
        <v>0</v>
      </c>
      <c r="BJ162" s="20">
        <v>0</v>
      </c>
      <c r="BK162" s="20">
        <v>0</v>
      </c>
      <c r="BL162" s="20">
        <v>0</v>
      </c>
      <c r="BM162" s="20">
        <v>0</v>
      </c>
      <c r="BN162" s="20">
        <v>0</v>
      </c>
      <c r="BO162" s="20">
        <v>0</v>
      </c>
      <c r="BP162" s="20">
        <v>20</v>
      </c>
      <c r="BQ162" s="20">
        <v>0</v>
      </c>
    </row>
    <row r="163" spans="1:69" x14ac:dyDescent="0.35">
      <c r="A163" s="61" t="s">
        <v>321</v>
      </c>
      <c r="B163" s="61" t="s">
        <v>194</v>
      </c>
      <c r="C163" s="61">
        <v>230</v>
      </c>
      <c r="D163" s="61" t="str" cm="1">
        <f t="array" ref="D163">INDEX(SubList_ResAreas!$D$5:$D$332,MATCH(1,(B163=SubList_ResAreas!$B$5:$B$332)*(C163=SubList_ResAreas!$C$5:$C$332),0))</f>
        <v>SPGE_Westlands_Fresno</v>
      </c>
      <c r="E163" s="20">
        <v>0</v>
      </c>
      <c r="F163">
        <v>0</v>
      </c>
      <c r="G163">
        <v>0</v>
      </c>
      <c r="H163">
        <v>0</v>
      </c>
      <c r="I163">
        <v>0</v>
      </c>
      <c r="J163">
        <v>0</v>
      </c>
      <c r="K163">
        <v>0</v>
      </c>
      <c r="L163">
        <v>0</v>
      </c>
      <c r="M163">
        <v>0</v>
      </c>
      <c r="N163">
        <v>0</v>
      </c>
      <c r="O163">
        <v>0</v>
      </c>
      <c r="P163">
        <v>0</v>
      </c>
      <c r="Q163">
        <v>0</v>
      </c>
      <c r="R163" s="75">
        <v>0</v>
      </c>
      <c r="S163" s="10">
        <v>0</v>
      </c>
      <c r="T163" s="10">
        <v>0</v>
      </c>
      <c r="U163" s="10">
        <v>0</v>
      </c>
      <c r="V163" s="10">
        <v>0</v>
      </c>
      <c r="W163" s="10">
        <v>0</v>
      </c>
      <c r="X163" s="10">
        <v>0</v>
      </c>
      <c r="Y163" s="10">
        <v>0</v>
      </c>
      <c r="Z163" s="10">
        <v>0</v>
      </c>
      <c r="AA163" s="10">
        <v>0</v>
      </c>
      <c r="AB163" s="10">
        <v>0</v>
      </c>
      <c r="AC163" s="10">
        <v>0</v>
      </c>
      <c r="AD163" s="10">
        <v>0</v>
      </c>
      <c r="AE163" s="87">
        <v>0</v>
      </c>
      <c r="AF163" s="17">
        <v>0</v>
      </c>
      <c r="AG163" s="17">
        <v>0</v>
      </c>
      <c r="AH163" s="17">
        <v>0</v>
      </c>
      <c r="AI163" s="17">
        <v>0</v>
      </c>
      <c r="AJ163" s="17">
        <v>0</v>
      </c>
      <c r="AK163" s="17">
        <v>0</v>
      </c>
      <c r="AL163" s="17">
        <v>0</v>
      </c>
      <c r="AM163" s="17">
        <v>0</v>
      </c>
      <c r="AN163" s="17">
        <v>0</v>
      </c>
      <c r="AO163" s="17">
        <v>0</v>
      </c>
      <c r="AP163" s="17">
        <v>0</v>
      </c>
      <c r="AQ163" s="17">
        <v>0</v>
      </c>
      <c r="AR163" s="20">
        <v>0</v>
      </c>
      <c r="AS163" s="20">
        <v>0</v>
      </c>
      <c r="AT163" s="20">
        <v>0</v>
      </c>
      <c r="AU163" s="20">
        <v>0</v>
      </c>
      <c r="AV163" s="20">
        <v>0</v>
      </c>
      <c r="AW163" s="20">
        <v>0</v>
      </c>
      <c r="AX163" s="20">
        <v>0</v>
      </c>
      <c r="AY163" s="20">
        <v>0</v>
      </c>
      <c r="AZ163" s="20">
        <v>0</v>
      </c>
      <c r="BA163" s="20">
        <v>0</v>
      </c>
      <c r="BB163" s="20">
        <v>0</v>
      </c>
      <c r="BC163" s="20">
        <v>0</v>
      </c>
      <c r="BD163" s="20">
        <v>0</v>
      </c>
      <c r="BE163" s="20">
        <v>0</v>
      </c>
      <c r="BF163" s="20">
        <v>0</v>
      </c>
      <c r="BG163" s="20">
        <v>0</v>
      </c>
      <c r="BH163" s="20">
        <v>0</v>
      </c>
      <c r="BI163" s="20">
        <v>0</v>
      </c>
      <c r="BJ163" s="20">
        <v>0</v>
      </c>
      <c r="BK163" s="20">
        <v>0</v>
      </c>
      <c r="BL163" s="20">
        <v>0</v>
      </c>
      <c r="BM163" s="20">
        <v>0</v>
      </c>
      <c r="BN163" s="20">
        <v>0</v>
      </c>
      <c r="BO163" s="20">
        <v>0</v>
      </c>
      <c r="BP163" s="20">
        <v>0</v>
      </c>
      <c r="BQ163" s="20">
        <v>0</v>
      </c>
    </row>
    <row r="164" spans="1:69" x14ac:dyDescent="0.35">
      <c r="A164" s="61" t="s">
        <v>321</v>
      </c>
      <c r="B164" s="61" t="s">
        <v>194</v>
      </c>
      <c r="C164" s="61">
        <v>115</v>
      </c>
      <c r="D164" s="61" t="str" cm="1">
        <f t="array" ref="D164">INDEX(SubList_ResAreas!$D$5:$D$332,MATCH(1,(B164=SubList_ResAreas!$B$5:$B$332)*(C164=SubList_ResAreas!$C$5:$C$332),0))</f>
        <v>SPGE_Westlands_Fresno</v>
      </c>
      <c r="E164" s="20">
        <v>0</v>
      </c>
      <c r="F164">
        <v>0</v>
      </c>
      <c r="G164">
        <v>0</v>
      </c>
      <c r="H164">
        <v>0</v>
      </c>
      <c r="I164">
        <v>0</v>
      </c>
      <c r="J164">
        <v>0</v>
      </c>
      <c r="K164">
        <v>0</v>
      </c>
      <c r="L164">
        <v>0</v>
      </c>
      <c r="M164">
        <v>0</v>
      </c>
      <c r="N164">
        <v>0</v>
      </c>
      <c r="O164">
        <v>0</v>
      </c>
      <c r="P164">
        <v>0</v>
      </c>
      <c r="Q164">
        <v>0</v>
      </c>
      <c r="R164" s="75">
        <v>0</v>
      </c>
      <c r="S164" s="10">
        <v>0</v>
      </c>
      <c r="T164" s="10">
        <v>0</v>
      </c>
      <c r="U164" s="10">
        <v>0</v>
      </c>
      <c r="V164" s="10">
        <v>0</v>
      </c>
      <c r="W164" s="10">
        <v>0</v>
      </c>
      <c r="X164" s="10">
        <v>0</v>
      </c>
      <c r="Y164" s="10">
        <v>0</v>
      </c>
      <c r="Z164" s="10">
        <v>0</v>
      </c>
      <c r="AA164" s="10">
        <v>0</v>
      </c>
      <c r="AB164" s="10">
        <v>0</v>
      </c>
      <c r="AC164" s="10">
        <v>0</v>
      </c>
      <c r="AD164" s="10">
        <v>0</v>
      </c>
      <c r="AE164" s="87">
        <v>0</v>
      </c>
      <c r="AF164" s="17">
        <v>0</v>
      </c>
      <c r="AG164" s="17">
        <v>0</v>
      </c>
      <c r="AH164" s="17">
        <v>0</v>
      </c>
      <c r="AI164" s="17">
        <v>0</v>
      </c>
      <c r="AJ164" s="17">
        <v>0</v>
      </c>
      <c r="AK164" s="17">
        <v>0</v>
      </c>
      <c r="AL164" s="17">
        <v>0</v>
      </c>
      <c r="AM164" s="17">
        <v>1.75</v>
      </c>
      <c r="AN164" s="17">
        <v>0</v>
      </c>
      <c r="AO164" s="17">
        <v>0</v>
      </c>
      <c r="AP164" s="17">
        <v>0</v>
      </c>
      <c r="AQ164" s="17">
        <v>0</v>
      </c>
      <c r="AR164" s="20">
        <v>0</v>
      </c>
      <c r="AS164" s="20">
        <v>0</v>
      </c>
      <c r="AT164" s="20">
        <v>0</v>
      </c>
      <c r="AU164" s="20">
        <v>0</v>
      </c>
      <c r="AV164" s="20">
        <v>0</v>
      </c>
      <c r="AW164" s="20">
        <v>0</v>
      </c>
      <c r="AX164" s="20">
        <v>0</v>
      </c>
      <c r="AY164" s="20">
        <v>0</v>
      </c>
      <c r="AZ164" s="20">
        <v>1.75</v>
      </c>
      <c r="BA164" s="20">
        <v>0</v>
      </c>
      <c r="BB164" s="20">
        <v>0</v>
      </c>
      <c r="BC164" s="20">
        <v>0</v>
      </c>
      <c r="BD164" s="20">
        <v>0</v>
      </c>
      <c r="BE164" s="20">
        <v>0</v>
      </c>
      <c r="BF164" s="20">
        <v>0</v>
      </c>
      <c r="BG164" s="20">
        <v>0</v>
      </c>
      <c r="BH164" s="20">
        <v>0</v>
      </c>
      <c r="BI164" s="20">
        <v>0</v>
      </c>
      <c r="BJ164" s="20">
        <v>0</v>
      </c>
      <c r="BK164" s="20">
        <v>0</v>
      </c>
      <c r="BL164" s="20">
        <v>0</v>
      </c>
      <c r="BM164" s="20">
        <v>1.75</v>
      </c>
      <c r="BN164" s="20">
        <v>0</v>
      </c>
      <c r="BO164" s="20">
        <v>0</v>
      </c>
      <c r="BP164" s="20">
        <v>0</v>
      </c>
      <c r="BQ164" s="20">
        <v>0</v>
      </c>
    </row>
    <row r="165" spans="1:69" x14ac:dyDescent="0.35">
      <c r="A165" s="61" t="s">
        <v>321</v>
      </c>
      <c r="B165" s="61" t="s">
        <v>192</v>
      </c>
      <c r="C165" s="61">
        <v>230</v>
      </c>
      <c r="D165" s="61" t="str" cm="1">
        <f t="array" ref="D165">INDEX(SubList_ResAreas!$D$5:$D$332,MATCH(1,(B165=SubList_ResAreas!$B$5:$B$332)*(C165=SubList_ResAreas!$C$5:$C$332),0))</f>
        <v>SPGE_Westlands_Fresno</v>
      </c>
      <c r="E165" s="20">
        <v>0</v>
      </c>
      <c r="F165">
        <v>0</v>
      </c>
      <c r="G165">
        <v>0</v>
      </c>
      <c r="H165">
        <v>0</v>
      </c>
      <c r="I165">
        <v>0</v>
      </c>
      <c r="J165">
        <v>0</v>
      </c>
      <c r="K165">
        <v>0</v>
      </c>
      <c r="L165">
        <v>0</v>
      </c>
      <c r="M165">
        <v>0</v>
      </c>
      <c r="N165">
        <v>0</v>
      </c>
      <c r="O165">
        <v>0</v>
      </c>
      <c r="P165">
        <v>0</v>
      </c>
      <c r="Q165">
        <v>0</v>
      </c>
      <c r="R165" s="75">
        <v>0</v>
      </c>
      <c r="S165" s="10">
        <v>0</v>
      </c>
      <c r="T165" s="10">
        <v>0</v>
      </c>
      <c r="U165" s="10">
        <v>0</v>
      </c>
      <c r="V165" s="10">
        <v>0</v>
      </c>
      <c r="W165" s="10">
        <v>0</v>
      </c>
      <c r="X165" s="10">
        <v>0</v>
      </c>
      <c r="Y165" s="10">
        <v>0</v>
      </c>
      <c r="Z165" s="10">
        <v>0</v>
      </c>
      <c r="AA165" s="10">
        <v>0</v>
      </c>
      <c r="AB165" s="10">
        <v>0</v>
      </c>
      <c r="AC165" s="10">
        <v>0</v>
      </c>
      <c r="AD165" s="10">
        <v>0</v>
      </c>
      <c r="AE165" s="87">
        <v>0</v>
      </c>
      <c r="AF165" s="17">
        <v>0</v>
      </c>
      <c r="AG165" s="17">
        <v>0</v>
      </c>
      <c r="AH165" s="17">
        <v>0</v>
      </c>
      <c r="AI165" s="17">
        <v>0</v>
      </c>
      <c r="AJ165" s="17">
        <v>0</v>
      </c>
      <c r="AK165" s="17">
        <v>0</v>
      </c>
      <c r="AL165" s="17">
        <v>0</v>
      </c>
      <c r="AM165" s="17">
        <v>0</v>
      </c>
      <c r="AN165" s="17">
        <v>0</v>
      </c>
      <c r="AO165" s="17">
        <v>0</v>
      </c>
      <c r="AP165" s="17">
        <v>0</v>
      </c>
      <c r="AQ165" s="17">
        <v>0</v>
      </c>
      <c r="AR165" s="20">
        <v>0</v>
      </c>
      <c r="AS165" s="20">
        <v>0</v>
      </c>
      <c r="AT165" s="20">
        <v>0</v>
      </c>
      <c r="AU165" s="20">
        <v>0</v>
      </c>
      <c r="AV165" s="20">
        <v>0</v>
      </c>
      <c r="AW165" s="20">
        <v>0</v>
      </c>
      <c r="AX165" s="20">
        <v>0</v>
      </c>
      <c r="AY165" s="20">
        <v>0</v>
      </c>
      <c r="AZ165" s="20">
        <v>0</v>
      </c>
      <c r="BA165" s="20">
        <v>0</v>
      </c>
      <c r="BB165" s="20">
        <v>0</v>
      </c>
      <c r="BC165" s="20">
        <v>0</v>
      </c>
      <c r="BD165" s="20">
        <v>0</v>
      </c>
      <c r="BE165" s="20">
        <v>0</v>
      </c>
      <c r="BF165" s="20">
        <v>0</v>
      </c>
      <c r="BG165" s="20">
        <v>0</v>
      </c>
      <c r="BH165" s="20">
        <v>0</v>
      </c>
      <c r="BI165" s="20">
        <v>0</v>
      </c>
      <c r="BJ165" s="20">
        <v>0</v>
      </c>
      <c r="BK165" s="20">
        <v>0</v>
      </c>
      <c r="BL165" s="20">
        <v>0</v>
      </c>
      <c r="BM165" s="20">
        <v>0</v>
      </c>
      <c r="BN165" s="20">
        <v>0</v>
      </c>
      <c r="BO165" s="20">
        <v>0</v>
      </c>
      <c r="BP165" s="20">
        <v>0</v>
      </c>
      <c r="BQ165" s="20">
        <v>0</v>
      </c>
    </row>
    <row r="166" spans="1:69" x14ac:dyDescent="0.35">
      <c r="A166" s="61" t="s">
        <v>329</v>
      </c>
      <c r="B166" s="61" t="s">
        <v>168</v>
      </c>
      <c r="C166" s="61">
        <v>230</v>
      </c>
      <c r="D166" s="61" t="str" cm="1">
        <f t="array" ref="D166">INDEX(SubList_ResAreas!$D$5:$D$332,MATCH(1,(B166=SubList_ResAreas!$B$5:$B$332)*(C166=SubList_ResAreas!$C$5:$C$332),0))</f>
        <v>SouthernNV_Desert</v>
      </c>
      <c r="E166" s="20">
        <v>0</v>
      </c>
      <c r="F166">
        <v>0</v>
      </c>
      <c r="G166">
        <v>300</v>
      </c>
      <c r="H166">
        <v>0</v>
      </c>
      <c r="I166">
        <v>0</v>
      </c>
      <c r="J166">
        <v>0</v>
      </c>
      <c r="K166">
        <v>0</v>
      </c>
      <c r="L166">
        <v>0</v>
      </c>
      <c r="M166">
        <v>0</v>
      </c>
      <c r="N166">
        <v>0</v>
      </c>
      <c r="O166">
        <v>0</v>
      </c>
      <c r="P166">
        <v>0</v>
      </c>
      <c r="Q166">
        <v>0</v>
      </c>
      <c r="R166" s="75">
        <v>0</v>
      </c>
      <c r="S166" s="10">
        <v>0</v>
      </c>
      <c r="T166" s="10">
        <v>0</v>
      </c>
      <c r="U166" s="10">
        <v>0</v>
      </c>
      <c r="V166" s="10">
        <v>0</v>
      </c>
      <c r="W166" s="10">
        <v>0</v>
      </c>
      <c r="X166" s="10">
        <v>0</v>
      </c>
      <c r="Y166" s="10">
        <v>0</v>
      </c>
      <c r="Z166" s="10">
        <v>0</v>
      </c>
      <c r="AA166" s="10">
        <v>0</v>
      </c>
      <c r="AB166" s="10">
        <v>0</v>
      </c>
      <c r="AC166" s="10">
        <v>0</v>
      </c>
      <c r="AD166" s="10">
        <v>0</v>
      </c>
      <c r="AE166" s="87">
        <v>0</v>
      </c>
      <c r="AF166" s="17">
        <v>0</v>
      </c>
      <c r="AG166" s="17">
        <v>0</v>
      </c>
      <c r="AH166" s="17">
        <v>0</v>
      </c>
      <c r="AI166" s="17">
        <v>0</v>
      </c>
      <c r="AJ166" s="17">
        <v>0</v>
      </c>
      <c r="AK166" s="17">
        <v>0</v>
      </c>
      <c r="AL166" s="17">
        <v>0</v>
      </c>
      <c r="AM166" s="17">
        <v>0</v>
      </c>
      <c r="AN166" s="17">
        <v>0</v>
      </c>
      <c r="AO166" s="17">
        <v>0</v>
      </c>
      <c r="AP166" s="17">
        <v>0</v>
      </c>
      <c r="AQ166" s="17">
        <v>0</v>
      </c>
      <c r="AR166" s="20">
        <v>0</v>
      </c>
      <c r="AS166" s="20">
        <v>0</v>
      </c>
      <c r="AT166" s="20">
        <v>0</v>
      </c>
      <c r="AU166" s="20">
        <v>0</v>
      </c>
      <c r="AV166" s="20">
        <v>0</v>
      </c>
      <c r="AW166" s="20">
        <v>0</v>
      </c>
      <c r="AX166" s="20">
        <v>0</v>
      </c>
      <c r="AY166" s="20">
        <v>0</v>
      </c>
      <c r="AZ166" s="20">
        <v>0</v>
      </c>
      <c r="BA166" s="20">
        <v>0</v>
      </c>
      <c r="BB166" s="20">
        <v>0</v>
      </c>
      <c r="BC166" s="20">
        <v>0</v>
      </c>
      <c r="BD166" s="20">
        <v>0</v>
      </c>
      <c r="BE166" s="20">
        <v>0</v>
      </c>
      <c r="BF166" s="20">
        <v>0</v>
      </c>
      <c r="BG166" s="20">
        <v>300</v>
      </c>
      <c r="BH166" s="20">
        <v>0</v>
      </c>
      <c r="BI166" s="20">
        <v>0</v>
      </c>
      <c r="BJ166" s="20">
        <v>0</v>
      </c>
      <c r="BK166" s="20">
        <v>0</v>
      </c>
      <c r="BL166" s="20">
        <v>0</v>
      </c>
      <c r="BM166" s="20">
        <v>0</v>
      </c>
      <c r="BN166" s="20">
        <v>0</v>
      </c>
      <c r="BO166" s="20">
        <v>0</v>
      </c>
      <c r="BP166" s="20">
        <v>0</v>
      </c>
      <c r="BQ166" s="20">
        <v>0</v>
      </c>
    </row>
    <row r="167" spans="1:69" x14ac:dyDescent="0.35">
      <c r="A167" s="61" t="s">
        <v>333</v>
      </c>
      <c r="B167" s="61" t="s">
        <v>269</v>
      </c>
      <c r="C167" s="61">
        <v>115</v>
      </c>
      <c r="D167" s="61" t="str" cm="1">
        <f t="array" ref="D167">INDEX(SubList_ResAreas!$D$5:$D$332,MATCH(1,(B167=SubList_ResAreas!$B$5:$B$332)*(C167=SubList_ResAreas!$C$5:$C$332),0))</f>
        <v>Northern_CA</v>
      </c>
      <c r="E167" s="20">
        <v>0</v>
      </c>
      <c r="F167">
        <v>0</v>
      </c>
      <c r="G167">
        <v>0</v>
      </c>
      <c r="H167">
        <v>0</v>
      </c>
      <c r="I167">
        <v>0</v>
      </c>
      <c r="J167">
        <v>0</v>
      </c>
      <c r="K167">
        <v>0</v>
      </c>
      <c r="L167">
        <v>0</v>
      </c>
      <c r="M167">
        <v>0</v>
      </c>
      <c r="N167">
        <v>0</v>
      </c>
      <c r="O167">
        <v>0</v>
      </c>
      <c r="P167">
        <v>0</v>
      </c>
      <c r="Q167">
        <v>0</v>
      </c>
      <c r="R167" s="75">
        <v>0</v>
      </c>
      <c r="S167" s="10">
        <v>0</v>
      </c>
      <c r="T167" s="10">
        <v>0</v>
      </c>
      <c r="U167" s="10">
        <v>0</v>
      </c>
      <c r="V167" s="10">
        <v>0</v>
      </c>
      <c r="W167" s="10">
        <v>0</v>
      </c>
      <c r="X167" s="10">
        <v>0</v>
      </c>
      <c r="Y167" s="10">
        <v>0</v>
      </c>
      <c r="Z167" s="10">
        <v>0</v>
      </c>
      <c r="AA167" s="10">
        <v>0</v>
      </c>
      <c r="AB167" s="10">
        <v>0</v>
      </c>
      <c r="AC167" s="10">
        <v>0</v>
      </c>
      <c r="AD167" s="10">
        <v>0</v>
      </c>
      <c r="AE167" s="87">
        <v>0</v>
      </c>
      <c r="AF167" s="17">
        <v>1</v>
      </c>
      <c r="AG167" s="17">
        <v>0</v>
      </c>
      <c r="AH167" s="17">
        <v>0</v>
      </c>
      <c r="AI167" s="17">
        <v>0</v>
      </c>
      <c r="AJ167" s="17">
        <v>0</v>
      </c>
      <c r="AK167" s="17">
        <v>0</v>
      </c>
      <c r="AL167" s="17">
        <v>0</v>
      </c>
      <c r="AM167" s="17">
        <v>0</v>
      </c>
      <c r="AN167" s="17">
        <v>0</v>
      </c>
      <c r="AO167" s="17">
        <v>0</v>
      </c>
      <c r="AP167" s="17">
        <v>0</v>
      </c>
      <c r="AQ167" s="17">
        <v>0</v>
      </c>
      <c r="AR167" s="20">
        <v>0</v>
      </c>
      <c r="AS167" s="20">
        <v>1</v>
      </c>
      <c r="AT167" s="20">
        <v>0</v>
      </c>
      <c r="AU167" s="20">
        <v>0</v>
      </c>
      <c r="AV167" s="20">
        <v>0</v>
      </c>
      <c r="AW167" s="20">
        <v>0</v>
      </c>
      <c r="AX167" s="20">
        <v>0</v>
      </c>
      <c r="AY167" s="20">
        <v>0</v>
      </c>
      <c r="AZ167" s="20">
        <v>0</v>
      </c>
      <c r="BA167" s="20">
        <v>0</v>
      </c>
      <c r="BB167" s="20">
        <v>0</v>
      </c>
      <c r="BC167" s="20">
        <v>0</v>
      </c>
      <c r="BD167" s="20">
        <v>0</v>
      </c>
      <c r="BE167" s="20">
        <v>0</v>
      </c>
      <c r="BF167" s="20">
        <v>1</v>
      </c>
      <c r="BG167" s="20">
        <v>0</v>
      </c>
      <c r="BH167" s="20">
        <v>0</v>
      </c>
      <c r="BI167" s="20">
        <v>0</v>
      </c>
      <c r="BJ167" s="20">
        <v>0</v>
      </c>
      <c r="BK167" s="20">
        <v>0</v>
      </c>
      <c r="BL167" s="20">
        <v>0</v>
      </c>
      <c r="BM167" s="20">
        <v>0</v>
      </c>
      <c r="BN167" s="20">
        <v>0</v>
      </c>
      <c r="BO167" s="20">
        <v>0</v>
      </c>
      <c r="BP167" s="20">
        <v>0</v>
      </c>
      <c r="BQ167" s="20">
        <v>0</v>
      </c>
    </row>
    <row r="168" spans="1:69" x14ac:dyDescent="0.35">
      <c r="A168" s="61" t="s">
        <v>321</v>
      </c>
      <c r="B168" s="61" t="s">
        <v>204</v>
      </c>
      <c r="C168" s="61">
        <v>115</v>
      </c>
      <c r="D168" s="61" t="str" cm="1">
        <f t="array" ref="D168">INDEX(SubList_ResAreas!$D$5:$D$332,MATCH(1,(B168=SubList_ResAreas!$B$5:$B$332)*(C168=SubList_ResAreas!$C$5:$C$332),0))</f>
        <v>SPGE_Westlands_Fresno</v>
      </c>
      <c r="E168" s="20">
        <v>0</v>
      </c>
      <c r="F168">
        <v>0</v>
      </c>
      <c r="G168">
        <v>0</v>
      </c>
      <c r="H168">
        <v>0</v>
      </c>
      <c r="I168">
        <v>0</v>
      </c>
      <c r="J168">
        <v>0</v>
      </c>
      <c r="K168">
        <v>0</v>
      </c>
      <c r="L168">
        <v>0</v>
      </c>
      <c r="M168">
        <v>0</v>
      </c>
      <c r="N168">
        <v>160</v>
      </c>
      <c r="O168">
        <v>0</v>
      </c>
      <c r="P168">
        <v>0</v>
      </c>
      <c r="Q168">
        <v>0</v>
      </c>
      <c r="R168" s="75">
        <v>0</v>
      </c>
      <c r="S168" s="10">
        <v>0</v>
      </c>
      <c r="T168" s="10">
        <v>0</v>
      </c>
      <c r="U168" s="10">
        <v>0</v>
      </c>
      <c r="V168" s="10">
        <v>0</v>
      </c>
      <c r="W168" s="10">
        <v>0</v>
      </c>
      <c r="X168" s="10">
        <v>0</v>
      </c>
      <c r="Y168" s="10">
        <v>0</v>
      </c>
      <c r="Z168" s="10">
        <v>0</v>
      </c>
      <c r="AA168" s="10">
        <v>0</v>
      </c>
      <c r="AB168" s="10">
        <v>0</v>
      </c>
      <c r="AC168" s="10">
        <v>0</v>
      </c>
      <c r="AD168" s="10">
        <v>0</v>
      </c>
      <c r="AE168" s="87">
        <v>0</v>
      </c>
      <c r="AF168" s="17">
        <v>0</v>
      </c>
      <c r="AG168" s="17">
        <v>0</v>
      </c>
      <c r="AH168" s="17">
        <v>0</v>
      </c>
      <c r="AI168" s="17">
        <v>0</v>
      </c>
      <c r="AJ168" s="17">
        <v>0</v>
      </c>
      <c r="AK168" s="17">
        <v>0</v>
      </c>
      <c r="AL168" s="17">
        <v>0</v>
      </c>
      <c r="AM168" s="17">
        <v>0</v>
      </c>
      <c r="AN168" s="17">
        <v>0</v>
      </c>
      <c r="AO168" s="17">
        <v>0</v>
      </c>
      <c r="AP168" s="17">
        <v>0</v>
      </c>
      <c r="AQ168" s="17">
        <v>0</v>
      </c>
      <c r="AR168" s="20">
        <v>0</v>
      </c>
      <c r="AS168" s="20">
        <v>0</v>
      </c>
      <c r="AT168" s="20">
        <v>0</v>
      </c>
      <c r="AU168" s="20">
        <v>0</v>
      </c>
      <c r="AV168" s="20">
        <v>0</v>
      </c>
      <c r="AW168" s="20">
        <v>0</v>
      </c>
      <c r="AX168" s="20">
        <v>0</v>
      </c>
      <c r="AY168" s="20">
        <v>0</v>
      </c>
      <c r="AZ168" s="20">
        <v>0</v>
      </c>
      <c r="BA168" s="20">
        <v>0</v>
      </c>
      <c r="BB168" s="20">
        <v>0</v>
      </c>
      <c r="BC168" s="20">
        <v>0</v>
      </c>
      <c r="BD168" s="20">
        <v>0</v>
      </c>
      <c r="BE168" s="20">
        <v>0</v>
      </c>
      <c r="BF168" s="20">
        <v>0</v>
      </c>
      <c r="BG168" s="20">
        <v>0</v>
      </c>
      <c r="BH168" s="20">
        <v>0</v>
      </c>
      <c r="BI168" s="20">
        <v>0</v>
      </c>
      <c r="BJ168" s="20">
        <v>0</v>
      </c>
      <c r="BK168" s="20">
        <v>0</v>
      </c>
      <c r="BL168" s="20">
        <v>0</v>
      </c>
      <c r="BM168" s="20">
        <v>0</v>
      </c>
      <c r="BN168" s="20">
        <v>160</v>
      </c>
      <c r="BO168" s="20">
        <v>0</v>
      </c>
      <c r="BP168" s="20">
        <v>0</v>
      </c>
      <c r="BQ168" s="20">
        <v>0</v>
      </c>
    </row>
    <row r="169" spans="1:69" x14ac:dyDescent="0.35">
      <c r="A169" s="61" t="s">
        <v>321</v>
      </c>
      <c r="B169" s="61" t="s">
        <v>217</v>
      </c>
      <c r="C169" s="61">
        <v>115</v>
      </c>
      <c r="D169" s="61" t="str" cm="1">
        <f t="array" ref="D169">INDEX(SubList_ResAreas!$D$5:$D$332,MATCH(1,(B169=SubList_ResAreas!$B$5:$B$332)*(C169=SubList_ResAreas!$C$5:$C$332),0))</f>
        <v>Central_Valley_LosBanos</v>
      </c>
      <c r="E169" s="20">
        <v>0</v>
      </c>
      <c r="F169">
        <v>0</v>
      </c>
      <c r="G169">
        <v>0</v>
      </c>
      <c r="H169">
        <v>0</v>
      </c>
      <c r="I169">
        <v>0</v>
      </c>
      <c r="J169">
        <v>0</v>
      </c>
      <c r="K169">
        <v>0</v>
      </c>
      <c r="L169">
        <v>0</v>
      </c>
      <c r="M169">
        <v>0</v>
      </c>
      <c r="N169">
        <v>0</v>
      </c>
      <c r="O169">
        <v>0</v>
      </c>
      <c r="P169">
        <v>0</v>
      </c>
      <c r="Q169">
        <v>0</v>
      </c>
      <c r="R169" s="75">
        <v>0</v>
      </c>
      <c r="S169" s="10">
        <v>0</v>
      </c>
      <c r="T169" s="10">
        <v>0</v>
      </c>
      <c r="U169" s="10">
        <v>0</v>
      </c>
      <c r="V169" s="10">
        <v>0</v>
      </c>
      <c r="W169" s="10">
        <v>0</v>
      </c>
      <c r="X169" s="10">
        <v>0</v>
      </c>
      <c r="Y169" s="10">
        <v>0</v>
      </c>
      <c r="Z169" s="10">
        <v>3</v>
      </c>
      <c r="AA169" s="10">
        <v>0</v>
      </c>
      <c r="AB169" s="10">
        <v>0</v>
      </c>
      <c r="AC169" s="10">
        <v>0</v>
      </c>
      <c r="AD169" s="10">
        <v>0</v>
      </c>
      <c r="AE169" s="87">
        <v>0</v>
      </c>
      <c r="AF169" s="17">
        <v>0</v>
      </c>
      <c r="AG169" s="17">
        <v>0</v>
      </c>
      <c r="AH169" s="17">
        <v>0</v>
      </c>
      <c r="AI169" s="17">
        <v>0</v>
      </c>
      <c r="AJ169" s="17">
        <v>0</v>
      </c>
      <c r="AK169" s="17">
        <v>0</v>
      </c>
      <c r="AL169" s="17">
        <v>0</v>
      </c>
      <c r="AM169" s="17">
        <v>3</v>
      </c>
      <c r="AN169" s="17">
        <v>0</v>
      </c>
      <c r="AO169" s="17">
        <v>0</v>
      </c>
      <c r="AP169" s="17">
        <v>0</v>
      </c>
      <c r="AQ169" s="17">
        <v>0</v>
      </c>
      <c r="AR169" s="20">
        <v>0</v>
      </c>
      <c r="AS169" s="20">
        <v>0</v>
      </c>
      <c r="AT169" s="20">
        <v>0</v>
      </c>
      <c r="AU169" s="20">
        <v>0</v>
      </c>
      <c r="AV169" s="20">
        <v>0</v>
      </c>
      <c r="AW169" s="20">
        <v>0</v>
      </c>
      <c r="AX169" s="20">
        <v>0</v>
      </c>
      <c r="AY169" s="20">
        <v>0</v>
      </c>
      <c r="AZ169" s="20">
        <v>6</v>
      </c>
      <c r="BA169" s="20">
        <v>0</v>
      </c>
      <c r="BB169" s="20">
        <v>0</v>
      </c>
      <c r="BC169" s="20">
        <v>0</v>
      </c>
      <c r="BD169" s="20">
        <v>0</v>
      </c>
      <c r="BE169" s="20">
        <v>0</v>
      </c>
      <c r="BF169" s="20">
        <v>0</v>
      </c>
      <c r="BG169" s="20">
        <v>0</v>
      </c>
      <c r="BH169" s="20">
        <v>0</v>
      </c>
      <c r="BI169" s="20">
        <v>0</v>
      </c>
      <c r="BJ169" s="20">
        <v>0</v>
      </c>
      <c r="BK169" s="20">
        <v>0</v>
      </c>
      <c r="BL169" s="20">
        <v>0</v>
      </c>
      <c r="BM169" s="20">
        <v>6</v>
      </c>
      <c r="BN169" s="20">
        <v>0</v>
      </c>
      <c r="BO169" s="20">
        <v>0</v>
      </c>
      <c r="BP169" s="20">
        <v>0</v>
      </c>
      <c r="BQ169" s="20">
        <v>0</v>
      </c>
    </row>
    <row r="170" spans="1:69" x14ac:dyDescent="0.35">
      <c r="A170" s="61" t="s">
        <v>315</v>
      </c>
      <c r="B170" s="61" t="s">
        <v>121</v>
      </c>
      <c r="C170" s="61">
        <v>115</v>
      </c>
      <c r="D170" s="61" t="str" cm="1">
        <f t="array" ref="D170">INDEX(SubList_ResAreas!$D$5:$D$332,MATCH(1,(B170=SubList_ResAreas!$B$5:$B$332)*(C170=SubList_ResAreas!$C$5:$C$332),0))</f>
        <v>SPGE_Greater_Carrizo</v>
      </c>
      <c r="E170" s="20">
        <v>0</v>
      </c>
      <c r="F170">
        <v>0</v>
      </c>
      <c r="G170">
        <v>0</v>
      </c>
      <c r="H170">
        <v>0</v>
      </c>
      <c r="I170">
        <v>0</v>
      </c>
      <c r="J170">
        <v>0</v>
      </c>
      <c r="K170">
        <v>0</v>
      </c>
      <c r="L170">
        <v>0</v>
      </c>
      <c r="M170">
        <v>0</v>
      </c>
      <c r="N170">
        <v>0</v>
      </c>
      <c r="O170">
        <v>0</v>
      </c>
      <c r="P170">
        <v>0</v>
      </c>
      <c r="Q170">
        <v>0</v>
      </c>
      <c r="R170" s="75">
        <v>0</v>
      </c>
      <c r="S170" s="10">
        <v>0</v>
      </c>
      <c r="T170" s="10">
        <v>0</v>
      </c>
      <c r="U170" s="10">
        <v>0</v>
      </c>
      <c r="V170" s="10">
        <v>0</v>
      </c>
      <c r="W170" s="10">
        <v>0</v>
      </c>
      <c r="X170" s="10">
        <v>0</v>
      </c>
      <c r="Y170" s="10">
        <v>0</v>
      </c>
      <c r="Z170" s="10">
        <v>0</v>
      </c>
      <c r="AA170" s="10">
        <v>0</v>
      </c>
      <c r="AB170" s="10">
        <v>0</v>
      </c>
      <c r="AC170" s="10">
        <v>0</v>
      </c>
      <c r="AD170" s="10">
        <v>0</v>
      </c>
      <c r="AE170" s="87">
        <v>0</v>
      </c>
      <c r="AF170" s="17">
        <v>0</v>
      </c>
      <c r="AG170" s="17">
        <v>0</v>
      </c>
      <c r="AH170" s="17">
        <v>0</v>
      </c>
      <c r="AI170" s="17">
        <v>0</v>
      </c>
      <c r="AJ170" s="17">
        <v>0</v>
      </c>
      <c r="AK170" s="17">
        <v>0</v>
      </c>
      <c r="AL170" s="17">
        <v>0</v>
      </c>
      <c r="AM170" s="17">
        <v>0</v>
      </c>
      <c r="AN170" s="17">
        <v>0</v>
      </c>
      <c r="AO170" s="17">
        <v>0</v>
      </c>
      <c r="AP170" s="17">
        <v>50</v>
      </c>
      <c r="AQ170" s="17">
        <v>0</v>
      </c>
      <c r="AR170" s="20">
        <v>0</v>
      </c>
      <c r="AS170" s="20">
        <v>0</v>
      </c>
      <c r="AT170" s="20">
        <v>0</v>
      </c>
      <c r="AU170" s="20">
        <v>0</v>
      </c>
      <c r="AV170" s="20">
        <v>0</v>
      </c>
      <c r="AW170" s="20">
        <v>0</v>
      </c>
      <c r="AX170" s="20">
        <v>0</v>
      </c>
      <c r="AY170" s="20">
        <v>0</v>
      </c>
      <c r="AZ170" s="20">
        <v>0</v>
      </c>
      <c r="BA170" s="20">
        <v>0</v>
      </c>
      <c r="BB170" s="20">
        <v>0</v>
      </c>
      <c r="BC170" s="20">
        <v>50</v>
      </c>
      <c r="BD170" s="20">
        <v>0</v>
      </c>
      <c r="BE170" s="20">
        <v>0</v>
      </c>
      <c r="BF170" s="20">
        <v>0</v>
      </c>
      <c r="BG170" s="20">
        <v>0</v>
      </c>
      <c r="BH170" s="20">
        <v>0</v>
      </c>
      <c r="BI170" s="20">
        <v>0</v>
      </c>
      <c r="BJ170" s="20">
        <v>0</v>
      </c>
      <c r="BK170" s="20">
        <v>0</v>
      </c>
      <c r="BL170" s="20">
        <v>0</v>
      </c>
      <c r="BM170" s="20">
        <v>0</v>
      </c>
      <c r="BN170" s="20">
        <v>0</v>
      </c>
      <c r="BO170" s="20">
        <v>0</v>
      </c>
      <c r="BP170" s="20">
        <v>50</v>
      </c>
      <c r="BQ170" s="20">
        <v>0</v>
      </c>
    </row>
    <row r="171" spans="1:69" x14ac:dyDescent="0.35">
      <c r="A171" s="61" t="s">
        <v>315</v>
      </c>
      <c r="B171" s="61" t="s">
        <v>121</v>
      </c>
      <c r="C171" s="61">
        <v>230</v>
      </c>
      <c r="D171" s="61" t="str" cm="1">
        <f t="array" ref="D171">INDEX(SubList_ResAreas!$D$5:$D$332,MATCH(1,(B171=SubList_ResAreas!$B$5:$B$332)*(C171=SubList_ResAreas!$C$5:$C$332),0))</f>
        <v>SPGE_Greater_Carrizo</v>
      </c>
      <c r="E171" s="20">
        <v>0</v>
      </c>
      <c r="F171">
        <v>0</v>
      </c>
      <c r="G171">
        <v>0</v>
      </c>
      <c r="H171">
        <v>0</v>
      </c>
      <c r="I171">
        <v>0</v>
      </c>
      <c r="J171">
        <v>0</v>
      </c>
      <c r="K171">
        <v>0</v>
      </c>
      <c r="L171">
        <v>0</v>
      </c>
      <c r="M171">
        <v>0</v>
      </c>
      <c r="N171">
        <v>0</v>
      </c>
      <c r="O171">
        <v>0</v>
      </c>
      <c r="P171">
        <v>0</v>
      </c>
      <c r="Q171">
        <v>0</v>
      </c>
      <c r="R171" s="75">
        <v>0</v>
      </c>
      <c r="S171" s="10">
        <v>0</v>
      </c>
      <c r="T171" s="10">
        <v>0</v>
      </c>
      <c r="U171" s="10">
        <v>0</v>
      </c>
      <c r="V171" s="10">
        <v>0</v>
      </c>
      <c r="W171" s="10">
        <v>0</v>
      </c>
      <c r="X171" s="10">
        <v>0</v>
      </c>
      <c r="Y171" s="10">
        <v>0</v>
      </c>
      <c r="Z171" s="10">
        <v>0</v>
      </c>
      <c r="AA171" s="10">
        <v>0</v>
      </c>
      <c r="AB171" s="10">
        <v>0</v>
      </c>
      <c r="AC171" s="10">
        <v>99.7</v>
      </c>
      <c r="AD171" s="10">
        <v>0</v>
      </c>
      <c r="AE171" s="87">
        <v>0</v>
      </c>
      <c r="AF171" s="17">
        <v>0</v>
      </c>
      <c r="AG171" s="17">
        <v>0</v>
      </c>
      <c r="AH171" s="17">
        <v>0</v>
      </c>
      <c r="AI171" s="17">
        <v>0</v>
      </c>
      <c r="AJ171" s="17">
        <v>0</v>
      </c>
      <c r="AK171" s="17">
        <v>0</v>
      </c>
      <c r="AL171" s="17">
        <v>0</v>
      </c>
      <c r="AM171" s="17">
        <v>0</v>
      </c>
      <c r="AN171" s="17">
        <v>0</v>
      </c>
      <c r="AO171" s="17">
        <v>0</v>
      </c>
      <c r="AP171" s="17">
        <v>9.9999999999716982E-4</v>
      </c>
      <c r="AQ171" s="17">
        <v>0</v>
      </c>
      <c r="AR171" s="20">
        <v>0</v>
      </c>
      <c r="AS171" s="20">
        <v>0</v>
      </c>
      <c r="AT171" s="20">
        <v>0</v>
      </c>
      <c r="AU171" s="20">
        <v>0</v>
      </c>
      <c r="AV171" s="20">
        <v>0</v>
      </c>
      <c r="AW171" s="20">
        <v>0</v>
      </c>
      <c r="AX171" s="20">
        <v>0</v>
      </c>
      <c r="AY171" s="20">
        <v>0</v>
      </c>
      <c r="AZ171" s="20">
        <v>0</v>
      </c>
      <c r="BA171" s="20">
        <v>0</v>
      </c>
      <c r="BB171" s="20">
        <v>0</v>
      </c>
      <c r="BC171" s="20">
        <v>99.700999999999993</v>
      </c>
      <c r="BD171" s="20">
        <v>0</v>
      </c>
      <c r="BE171" s="20">
        <v>0</v>
      </c>
      <c r="BF171" s="20">
        <v>0</v>
      </c>
      <c r="BG171" s="20">
        <v>0</v>
      </c>
      <c r="BH171" s="20">
        <v>0</v>
      </c>
      <c r="BI171" s="20">
        <v>0</v>
      </c>
      <c r="BJ171" s="20">
        <v>0</v>
      </c>
      <c r="BK171" s="20">
        <v>0</v>
      </c>
      <c r="BL171" s="20">
        <v>0</v>
      </c>
      <c r="BM171" s="20">
        <v>0</v>
      </c>
      <c r="BN171" s="20">
        <v>0</v>
      </c>
      <c r="BO171" s="20">
        <v>0</v>
      </c>
      <c r="BP171" s="20">
        <v>99.700999999999993</v>
      </c>
      <c r="BQ171" s="20">
        <v>0</v>
      </c>
    </row>
    <row r="172" spans="1:69" x14ac:dyDescent="0.35">
      <c r="A172" s="61" t="s">
        <v>322</v>
      </c>
      <c r="B172" s="61" t="s">
        <v>87</v>
      </c>
      <c r="C172" s="61">
        <v>230</v>
      </c>
      <c r="D172" s="61" t="str" cm="1">
        <f t="array" ref="D172">INDEX(SubList_ResAreas!$D$5:$D$332,MATCH(1,(B172=SubList_ResAreas!$B$5:$B$332)*(C172=SubList_ResAreas!$C$5:$C$332),0))</f>
        <v>Greater_LA</v>
      </c>
      <c r="E172" s="20">
        <v>0</v>
      </c>
      <c r="F172">
        <v>0</v>
      </c>
      <c r="G172">
        <v>0</v>
      </c>
      <c r="H172">
        <v>0</v>
      </c>
      <c r="I172">
        <v>0</v>
      </c>
      <c r="J172">
        <v>0</v>
      </c>
      <c r="K172">
        <v>0</v>
      </c>
      <c r="L172">
        <v>0</v>
      </c>
      <c r="M172">
        <v>0</v>
      </c>
      <c r="N172">
        <v>0</v>
      </c>
      <c r="O172">
        <v>0</v>
      </c>
      <c r="P172">
        <v>0</v>
      </c>
      <c r="Q172">
        <v>0</v>
      </c>
      <c r="R172" s="75">
        <v>0</v>
      </c>
      <c r="S172" s="10">
        <v>0</v>
      </c>
      <c r="T172" s="10">
        <v>0</v>
      </c>
      <c r="U172" s="10">
        <v>0</v>
      </c>
      <c r="V172" s="10">
        <v>0</v>
      </c>
      <c r="W172" s="10">
        <v>0</v>
      </c>
      <c r="X172" s="10">
        <v>0</v>
      </c>
      <c r="Y172" s="10">
        <v>0</v>
      </c>
      <c r="Z172" s="10">
        <v>0</v>
      </c>
      <c r="AA172" s="10">
        <v>0</v>
      </c>
      <c r="AB172" s="10">
        <v>0</v>
      </c>
      <c r="AC172" s="10">
        <v>0</v>
      </c>
      <c r="AD172" s="10">
        <v>0</v>
      </c>
      <c r="AE172" s="87">
        <v>0</v>
      </c>
      <c r="AF172" s="17">
        <v>0</v>
      </c>
      <c r="AG172" s="17">
        <v>0</v>
      </c>
      <c r="AH172" s="17">
        <v>0</v>
      </c>
      <c r="AI172" s="17">
        <v>0</v>
      </c>
      <c r="AJ172" s="17">
        <v>0</v>
      </c>
      <c r="AK172" s="17">
        <v>0</v>
      </c>
      <c r="AL172" s="17">
        <v>0</v>
      </c>
      <c r="AM172" s="17">
        <v>0</v>
      </c>
      <c r="AN172" s="17">
        <v>0</v>
      </c>
      <c r="AO172" s="17">
        <v>0</v>
      </c>
      <c r="AP172" s="17">
        <v>0</v>
      </c>
      <c r="AQ172" s="17">
        <v>0</v>
      </c>
      <c r="AR172" s="20">
        <v>0</v>
      </c>
      <c r="AS172" s="20">
        <v>0</v>
      </c>
      <c r="AT172" s="20">
        <v>0</v>
      </c>
      <c r="AU172" s="20">
        <v>0</v>
      </c>
      <c r="AV172" s="20">
        <v>0</v>
      </c>
      <c r="AW172" s="20">
        <v>0</v>
      </c>
      <c r="AX172" s="20">
        <v>0</v>
      </c>
      <c r="AY172" s="20">
        <v>0</v>
      </c>
      <c r="AZ172" s="20">
        <v>0</v>
      </c>
      <c r="BA172" s="20">
        <v>0</v>
      </c>
      <c r="BB172" s="20">
        <v>0</v>
      </c>
      <c r="BC172" s="20">
        <v>0</v>
      </c>
      <c r="BD172" s="20">
        <v>0</v>
      </c>
      <c r="BE172" s="20">
        <v>0</v>
      </c>
      <c r="BF172" s="20">
        <v>0</v>
      </c>
      <c r="BG172" s="20">
        <v>0</v>
      </c>
      <c r="BH172" s="20">
        <v>0</v>
      </c>
      <c r="BI172" s="20">
        <v>0</v>
      </c>
      <c r="BJ172" s="20">
        <v>0</v>
      </c>
      <c r="BK172" s="20">
        <v>0</v>
      </c>
      <c r="BL172" s="20">
        <v>0</v>
      </c>
      <c r="BM172" s="20">
        <v>0</v>
      </c>
      <c r="BN172" s="20">
        <v>0</v>
      </c>
      <c r="BO172" s="20">
        <v>0</v>
      </c>
      <c r="BP172" s="20">
        <v>0</v>
      </c>
      <c r="BQ172" s="20">
        <v>0</v>
      </c>
    </row>
    <row r="173" spans="1:69" x14ac:dyDescent="0.35">
      <c r="A173" s="61" t="s">
        <v>333</v>
      </c>
      <c r="B173" s="61" t="s">
        <v>215</v>
      </c>
      <c r="C173" s="61">
        <v>230</v>
      </c>
      <c r="D173" s="61" t="str" cm="1">
        <f t="array" ref="D173">INDEX(SubList_ResAreas!$D$5:$D$332,MATCH(1,(B173=SubList_ResAreas!$B$5:$B$332)*(C173=SubList_ResAreas!$C$5:$C$332),0))</f>
        <v>Greater_Bay</v>
      </c>
      <c r="E173" s="20">
        <v>0</v>
      </c>
      <c r="F173">
        <v>0</v>
      </c>
      <c r="G173">
        <v>0</v>
      </c>
      <c r="H173">
        <v>0</v>
      </c>
      <c r="I173">
        <v>0</v>
      </c>
      <c r="J173">
        <v>0</v>
      </c>
      <c r="K173">
        <v>0</v>
      </c>
      <c r="L173">
        <v>0</v>
      </c>
      <c r="M173">
        <v>0</v>
      </c>
      <c r="N173">
        <v>0</v>
      </c>
      <c r="O173">
        <v>0</v>
      </c>
      <c r="P173">
        <v>0</v>
      </c>
      <c r="Q173">
        <v>0</v>
      </c>
      <c r="R173" s="75">
        <v>0</v>
      </c>
      <c r="S173" s="10">
        <v>0</v>
      </c>
      <c r="T173" s="10">
        <v>0</v>
      </c>
      <c r="U173" s="10">
        <v>0</v>
      </c>
      <c r="V173" s="10">
        <v>0</v>
      </c>
      <c r="W173" s="10">
        <v>0</v>
      </c>
      <c r="X173" s="10">
        <v>0</v>
      </c>
      <c r="Y173" s="10">
        <v>0</v>
      </c>
      <c r="Z173" s="10">
        <v>0</v>
      </c>
      <c r="AA173" s="10">
        <v>0</v>
      </c>
      <c r="AB173" s="10">
        <v>0</v>
      </c>
      <c r="AC173" s="10">
        <v>75</v>
      </c>
      <c r="AD173" s="10">
        <v>0</v>
      </c>
      <c r="AE173" s="87">
        <v>0</v>
      </c>
      <c r="AF173" s="17">
        <v>2</v>
      </c>
      <c r="AG173" s="17">
        <v>0</v>
      </c>
      <c r="AH173" s="17">
        <v>0</v>
      </c>
      <c r="AI173" s="17">
        <v>0</v>
      </c>
      <c r="AJ173" s="17">
        <v>0</v>
      </c>
      <c r="AK173" s="17">
        <v>0</v>
      </c>
      <c r="AL173" s="17">
        <v>0</v>
      </c>
      <c r="AM173" s="17">
        <v>4</v>
      </c>
      <c r="AN173" s="17">
        <v>0</v>
      </c>
      <c r="AO173" s="17">
        <v>0</v>
      </c>
      <c r="AP173" s="17">
        <v>231.66</v>
      </c>
      <c r="AQ173" s="17">
        <v>0</v>
      </c>
      <c r="AR173" s="20">
        <v>0</v>
      </c>
      <c r="AS173" s="20">
        <v>2</v>
      </c>
      <c r="AT173" s="20">
        <v>0</v>
      </c>
      <c r="AU173" s="20">
        <v>0</v>
      </c>
      <c r="AV173" s="20">
        <v>0</v>
      </c>
      <c r="AW173" s="20">
        <v>0</v>
      </c>
      <c r="AX173" s="20">
        <v>0</v>
      </c>
      <c r="AY173" s="20">
        <v>0</v>
      </c>
      <c r="AZ173" s="20">
        <v>4</v>
      </c>
      <c r="BA173" s="20">
        <v>0</v>
      </c>
      <c r="BB173" s="20">
        <v>0</v>
      </c>
      <c r="BC173" s="20">
        <v>306.65999999999997</v>
      </c>
      <c r="BD173" s="20">
        <v>0</v>
      </c>
      <c r="BE173" s="20">
        <v>0</v>
      </c>
      <c r="BF173" s="20">
        <v>2</v>
      </c>
      <c r="BG173" s="20">
        <v>0</v>
      </c>
      <c r="BH173" s="20">
        <v>0</v>
      </c>
      <c r="BI173" s="20">
        <v>0</v>
      </c>
      <c r="BJ173" s="20">
        <v>0</v>
      </c>
      <c r="BK173" s="20">
        <v>0</v>
      </c>
      <c r="BL173" s="20">
        <v>0</v>
      </c>
      <c r="BM173" s="20">
        <v>4</v>
      </c>
      <c r="BN173" s="20">
        <v>0</v>
      </c>
      <c r="BO173" s="20">
        <v>0</v>
      </c>
      <c r="BP173" s="20">
        <v>306.65999999999997</v>
      </c>
      <c r="BQ173" s="20">
        <v>0</v>
      </c>
    </row>
    <row r="174" spans="1:69" x14ac:dyDescent="0.35">
      <c r="A174" s="61" t="s">
        <v>315</v>
      </c>
      <c r="B174" s="61" t="s">
        <v>148</v>
      </c>
      <c r="C174" s="61">
        <v>230</v>
      </c>
      <c r="D174" s="61" t="str" cm="1">
        <f t="array" ref="D174">INDEX(SubList_ResAreas!$D$5:$D$332,MATCH(1,(B174=SubList_ResAreas!$B$5:$B$332)*(C174=SubList_ResAreas!$C$5:$C$332),0))</f>
        <v>SPGE_Kern</v>
      </c>
      <c r="E174" s="20">
        <v>0</v>
      </c>
      <c r="F174">
        <v>0</v>
      </c>
      <c r="G174">
        <v>0</v>
      </c>
      <c r="H174">
        <v>0</v>
      </c>
      <c r="I174">
        <v>0</v>
      </c>
      <c r="J174">
        <v>0</v>
      </c>
      <c r="K174">
        <v>0</v>
      </c>
      <c r="L174">
        <v>0</v>
      </c>
      <c r="M174">
        <v>0</v>
      </c>
      <c r="N174">
        <v>0</v>
      </c>
      <c r="O174">
        <v>0</v>
      </c>
      <c r="P174">
        <v>0</v>
      </c>
      <c r="Q174">
        <v>0</v>
      </c>
      <c r="R174" s="75">
        <v>0</v>
      </c>
      <c r="S174" s="10">
        <v>0</v>
      </c>
      <c r="T174" s="10">
        <v>0</v>
      </c>
      <c r="U174" s="10">
        <v>0</v>
      </c>
      <c r="V174" s="10">
        <v>0</v>
      </c>
      <c r="W174" s="10">
        <v>0</v>
      </c>
      <c r="X174" s="10">
        <v>0</v>
      </c>
      <c r="Y174" s="10">
        <v>0</v>
      </c>
      <c r="Z174" s="10">
        <v>0</v>
      </c>
      <c r="AA174" s="10">
        <v>0</v>
      </c>
      <c r="AB174" s="10">
        <v>100</v>
      </c>
      <c r="AC174" s="10">
        <v>92</v>
      </c>
      <c r="AD174" s="10">
        <v>0</v>
      </c>
      <c r="AE174" s="87">
        <v>0</v>
      </c>
      <c r="AF174" s="17">
        <v>0</v>
      </c>
      <c r="AG174" s="17">
        <v>0</v>
      </c>
      <c r="AH174" s="17">
        <v>0</v>
      </c>
      <c r="AI174" s="17">
        <v>0</v>
      </c>
      <c r="AJ174" s="17">
        <v>0</v>
      </c>
      <c r="AK174" s="17">
        <v>0</v>
      </c>
      <c r="AL174" s="17">
        <v>0</v>
      </c>
      <c r="AM174" s="17">
        <v>0</v>
      </c>
      <c r="AN174" s="17">
        <v>50</v>
      </c>
      <c r="AO174" s="17">
        <v>100.00439999999998</v>
      </c>
      <c r="AP174" s="17">
        <v>0</v>
      </c>
      <c r="AQ174" s="17">
        <v>0</v>
      </c>
      <c r="AR174" s="20">
        <v>0</v>
      </c>
      <c r="AS174" s="20">
        <v>0</v>
      </c>
      <c r="AT174" s="20">
        <v>0</v>
      </c>
      <c r="AU174" s="20">
        <v>0</v>
      </c>
      <c r="AV174" s="20">
        <v>0</v>
      </c>
      <c r="AW174" s="20">
        <v>0</v>
      </c>
      <c r="AX174" s="20">
        <v>0</v>
      </c>
      <c r="AY174" s="20">
        <v>0</v>
      </c>
      <c r="AZ174" s="20">
        <v>0</v>
      </c>
      <c r="BA174" s="20">
        <v>50</v>
      </c>
      <c r="BB174" s="20">
        <v>200.00439999999998</v>
      </c>
      <c r="BC174" s="20">
        <v>92</v>
      </c>
      <c r="BD174" s="20">
        <v>0</v>
      </c>
      <c r="BE174" s="20">
        <v>0</v>
      </c>
      <c r="BF174" s="20">
        <v>0</v>
      </c>
      <c r="BG174" s="20">
        <v>0</v>
      </c>
      <c r="BH174" s="20">
        <v>0</v>
      </c>
      <c r="BI174" s="20">
        <v>0</v>
      </c>
      <c r="BJ174" s="20">
        <v>0</v>
      </c>
      <c r="BK174" s="20">
        <v>0</v>
      </c>
      <c r="BL174" s="20">
        <v>0</v>
      </c>
      <c r="BM174" s="20">
        <v>0</v>
      </c>
      <c r="BN174" s="20">
        <v>50</v>
      </c>
      <c r="BO174" s="20">
        <v>200.00439999999998</v>
      </c>
      <c r="BP174" s="20">
        <v>92</v>
      </c>
      <c r="BQ174" s="20">
        <v>0</v>
      </c>
    </row>
    <row r="175" spans="1:69" x14ac:dyDescent="0.35">
      <c r="A175" s="61" t="s">
        <v>315</v>
      </c>
      <c r="B175" s="61" t="s">
        <v>148</v>
      </c>
      <c r="C175" s="61">
        <v>500</v>
      </c>
      <c r="D175" s="61" t="str" cm="1">
        <f t="array" ref="D175">INDEX(SubList_ResAreas!$D$5:$D$332,MATCH(1,(B175=SubList_ResAreas!$B$5:$B$332)*(C175=SubList_ResAreas!$C$5:$C$332),0))</f>
        <v>SPGE_Kern</v>
      </c>
      <c r="E175" s="20">
        <v>0</v>
      </c>
      <c r="F175">
        <v>0</v>
      </c>
      <c r="G175">
        <v>0</v>
      </c>
      <c r="H175">
        <v>0</v>
      </c>
      <c r="I175">
        <v>0</v>
      </c>
      <c r="J175">
        <v>0</v>
      </c>
      <c r="K175">
        <v>0</v>
      </c>
      <c r="L175">
        <v>0</v>
      </c>
      <c r="M175">
        <v>0</v>
      </c>
      <c r="N175">
        <v>0</v>
      </c>
      <c r="O175">
        <v>0</v>
      </c>
      <c r="P175">
        <v>0</v>
      </c>
      <c r="Q175">
        <v>0</v>
      </c>
      <c r="R175" s="75">
        <v>0</v>
      </c>
      <c r="S175" s="10">
        <v>0</v>
      </c>
      <c r="T175" s="10">
        <v>0</v>
      </c>
      <c r="U175" s="10">
        <v>0</v>
      </c>
      <c r="V175" s="10">
        <v>0</v>
      </c>
      <c r="W175" s="10">
        <v>0</v>
      </c>
      <c r="X175" s="10">
        <v>0</v>
      </c>
      <c r="Y175" s="10">
        <v>0</v>
      </c>
      <c r="Z175" s="10">
        <v>0</v>
      </c>
      <c r="AA175" s="10">
        <v>0</v>
      </c>
      <c r="AB175" s="10">
        <v>0</v>
      </c>
      <c r="AC175" s="10">
        <v>0</v>
      </c>
      <c r="AD175" s="10">
        <v>0</v>
      </c>
      <c r="AE175" s="87">
        <v>0</v>
      </c>
      <c r="AF175" s="17">
        <v>0</v>
      </c>
      <c r="AG175" s="17">
        <v>0</v>
      </c>
      <c r="AH175" s="17">
        <v>0</v>
      </c>
      <c r="AI175" s="17">
        <v>0</v>
      </c>
      <c r="AJ175" s="17">
        <v>0</v>
      </c>
      <c r="AK175" s="17">
        <v>0</v>
      </c>
      <c r="AL175" s="17">
        <v>0</v>
      </c>
      <c r="AM175" s="17">
        <v>0</v>
      </c>
      <c r="AN175" s="17">
        <v>50</v>
      </c>
      <c r="AO175" s="17">
        <v>750</v>
      </c>
      <c r="AP175" s="17">
        <v>650</v>
      </c>
      <c r="AQ175" s="17">
        <v>0</v>
      </c>
      <c r="AR175" s="20">
        <v>0</v>
      </c>
      <c r="AS175" s="20">
        <v>0</v>
      </c>
      <c r="AT175" s="20">
        <v>0</v>
      </c>
      <c r="AU175" s="20">
        <v>0</v>
      </c>
      <c r="AV175" s="20">
        <v>0</v>
      </c>
      <c r="AW175" s="20">
        <v>0</v>
      </c>
      <c r="AX175" s="20">
        <v>0</v>
      </c>
      <c r="AY175" s="20">
        <v>0</v>
      </c>
      <c r="AZ175" s="20">
        <v>0</v>
      </c>
      <c r="BA175" s="20">
        <v>50</v>
      </c>
      <c r="BB175" s="20">
        <v>750</v>
      </c>
      <c r="BC175" s="20">
        <v>650</v>
      </c>
      <c r="BD175" s="20">
        <v>0</v>
      </c>
      <c r="BE175" s="20">
        <v>0</v>
      </c>
      <c r="BF175" s="20">
        <v>0</v>
      </c>
      <c r="BG175" s="20">
        <v>0</v>
      </c>
      <c r="BH175" s="20">
        <v>0</v>
      </c>
      <c r="BI175" s="20">
        <v>0</v>
      </c>
      <c r="BJ175" s="20">
        <v>0</v>
      </c>
      <c r="BK175" s="20">
        <v>0</v>
      </c>
      <c r="BL175" s="20">
        <v>0</v>
      </c>
      <c r="BM175" s="20">
        <v>0</v>
      </c>
      <c r="BN175" s="20">
        <v>50</v>
      </c>
      <c r="BO175" s="20">
        <v>750</v>
      </c>
      <c r="BP175" s="20">
        <v>650</v>
      </c>
      <c r="BQ175" s="20">
        <v>0</v>
      </c>
    </row>
    <row r="176" spans="1:69" x14ac:dyDescent="0.35">
      <c r="A176" s="61" t="s">
        <v>315</v>
      </c>
      <c r="B176" s="61" t="s">
        <v>148</v>
      </c>
      <c r="C176" s="61">
        <v>115</v>
      </c>
      <c r="D176" s="61" t="str" cm="1">
        <f t="array" ref="D176">INDEX(SubList_ResAreas!$D$5:$D$332,MATCH(1,(B176=SubList_ResAreas!$B$5:$B$332)*(C176=SubList_ResAreas!$C$5:$C$332),0))</f>
        <v>SPGE_Kern</v>
      </c>
      <c r="E176" s="20">
        <v>0</v>
      </c>
      <c r="F176">
        <v>0</v>
      </c>
      <c r="G176">
        <v>0</v>
      </c>
      <c r="H176">
        <v>0</v>
      </c>
      <c r="I176">
        <v>0</v>
      </c>
      <c r="J176">
        <v>0</v>
      </c>
      <c r="K176">
        <v>0</v>
      </c>
      <c r="L176">
        <v>0</v>
      </c>
      <c r="M176">
        <v>0</v>
      </c>
      <c r="N176">
        <v>0</v>
      </c>
      <c r="O176">
        <v>0</v>
      </c>
      <c r="P176">
        <v>0</v>
      </c>
      <c r="Q176">
        <v>0</v>
      </c>
      <c r="R176" s="75">
        <v>0</v>
      </c>
      <c r="S176" s="10">
        <v>0</v>
      </c>
      <c r="T176" s="10">
        <v>0</v>
      </c>
      <c r="U176" s="10">
        <v>0</v>
      </c>
      <c r="V176" s="10">
        <v>0</v>
      </c>
      <c r="W176" s="10">
        <v>0</v>
      </c>
      <c r="X176" s="10">
        <v>0</v>
      </c>
      <c r="Y176" s="10">
        <v>0</v>
      </c>
      <c r="Z176" s="10">
        <v>0</v>
      </c>
      <c r="AA176" s="10">
        <v>0</v>
      </c>
      <c r="AB176" s="10">
        <v>0</v>
      </c>
      <c r="AC176" s="10">
        <v>0</v>
      </c>
      <c r="AD176" s="10">
        <v>0</v>
      </c>
      <c r="AE176" s="87">
        <v>0</v>
      </c>
      <c r="AF176" s="17">
        <v>0</v>
      </c>
      <c r="AG176" s="17">
        <v>0</v>
      </c>
      <c r="AH176" s="17">
        <v>0</v>
      </c>
      <c r="AI176" s="17">
        <v>0</v>
      </c>
      <c r="AJ176" s="17">
        <v>0</v>
      </c>
      <c r="AK176" s="17">
        <v>0</v>
      </c>
      <c r="AL176" s="17">
        <v>0</v>
      </c>
      <c r="AM176" s="17">
        <v>0</v>
      </c>
      <c r="AN176" s="17">
        <v>200</v>
      </c>
      <c r="AO176" s="17">
        <v>0</v>
      </c>
      <c r="AP176" s="17">
        <v>0</v>
      </c>
      <c r="AQ176" s="17">
        <v>0</v>
      </c>
      <c r="AR176" s="20">
        <v>0</v>
      </c>
      <c r="AS176" s="20">
        <v>0</v>
      </c>
      <c r="AT176" s="20">
        <v>0</v>
      </c>
      <c r="AU176" s="20">
        <v>0</v>
      </c>
      <c r="AV176" s="20">
        <v>0</v>
      </c>
      <c r="AW176" s="20">
        <v>0</v>
      </c>
      <c r="AX176" s="20">
        <v>0</v>
      </c>
      <c r="AY176" s="20">
        <v>0</v>
      </c>
      <c r="AZ176" s="20">
        <v>0</v>
      </c>
      <c r="BA176" s="20">
        <v>200</v>
      </c>
      <c r="BB176" s="20">
        <v>0</v>
      </c>
      <c r="BC176" s="20">
        <v>0</v>
      </c>
      <c r="BD176" s="20">
        <v>0</v>
      </c>
      <c r="BE176" s="20">
        <v>0</v>
      </c>
      <c r="BF176" s="20">
        <v>0</v>
      </c>
      <c r="BG176" s="20">
        <v>0</v>
      </c>
      <c r="BH176" s="20">
        <v>0</v>
      </c>
      <c r="BI176" s="20">
        <v>0</v>
      </c>
      <c r="BJ176" s="20">
        <v>0</v>
      </c>
      <c r="BK176" s="20">
        <v>0</v>
      </c>
      <c r="BL176" s="20">
        <v>0</v>
      </c>
      <c r="BM176" s="20">
        <v>0</v>
      </c>
      <c r="BN176" s="20">
        <v>200</v>
      </c>
      <c r="BO176" s="20">
        <v>0</v>
      </c>
      <c r="BP176" s="20">
        <v>0</v>
      </c>
      <c r="BQ176" s="20">
        <v>0</v>
      </c>
    </row>
    <row r="177" spans="1:69" x14ac:dyDescent="0.35">
      <c r="A177" s="61" t="s">
        <v>326</v>
      </c>
      <c r="B177" s="61" t="s">
        <v>27</v>
      </c>
      <c r="C177" s="61">
        <v>500</v>
      </c>
      <c r="D177" s="61" t="str" cm="1">
        <f t="array" ref="D177">INDEX(SubList_ResAreas!$D$5:$D$332,MATCH(1,(B177=SubList_ResAreas!$B$5:$B$332)*(C177=SubList_ResAreas!$C$5:$C$332),0))</f>
        <v>San_Diego</v>
      </c>
      <c r="E177" s="20">
        <v>0</v>
      </c>
      <c r="F177">
        <v>0</v>
      </c>
      <c r="G177">
        <v>0</v>
      </c>
      <c r="H177">
        <v>0</v>
      </c>
      <c r="I177">
        <v>0</v>
      </c>
      <c r="J177">
        <v>0</v>
      </c>
      <c r="K177">
        <v>0</v>
      </c>
      <c r="L177">
        <v>0</v>
      </c>
      <c r="M177">
        <v>0</v>
      </c>
      <c r="N177">
        <v>0</v>
      </c>
      <c r="O177">
        <v>0</v>
      </c>
      <c r="P177">
        <v>0</v>
      </c>
      <c r="Q177">
        <v>0</v>
      </c>
      <c r="R177" s="75">
        <v>0</v>
      </c>
      <c r="S177" s="10">
        <v>0</v>
      </c>
      <c r="T177" s="10">
        <v>0</v>
      </c>
      <c r="U177" s="10">
        <v>0</v>
      </c>
      <c r="V177" s="10">
        <v>0</v>
      </c>
      <c r="W177" s="10">
        <v>0</v>
      </c>
      <c r="X177" s="10">
        <v>0</v>
      </c>
      <c r="Y177" s="10">
        <v>0</v>
      </c>
      <c r="Z177" s="10">
        <v>0</v>
      </c>
      <c r="AA177" s="10">
        <v>0</v>
      </c>
      <c r="AB177" s="10">
        <v>0</v>
      </c>
      <c r="AC177" s="10">
        <v>0</v>
      </c>
      <c r="AD177" s="10">
        <v>0</v>
      </c>
      <c r="AE177" s="87">
        <v>0</v>
      </c>
      <c r="AF177" s="17">
        <v>0</v>
      </c>
      <c r="AG177" s="17">
        <v>0</v>
      </c>
      <c r="AH177" s="17">
        <v>0</v>
      </c>
      <c r="AI177" s="17">
        <v>0</v>
      </c>
      <c r="AJ177" s="17">
        <v>0</v>
      </c>
      <c r="AK177" s="17">
        <v>0</v>
      </c>
      <c r="AL177" s="17">
        <v>0</v>
      </c>
      <c r="AM177" s="17">
        <v>0</v>
      </c>
      <c r="AN177" s="17">
        <v>0</v>
      </c>
      <c r="AO177" s="17">
        <v>0</v>
      </c>
      <c r="AP177" s="17">
        <v>0</v>
      </c>
      <c r="AQ177" s="17">
        <v>0</v>
      </c>
      <c r="AR177" s="20">
        <v>0</v>
      </c>
      <c r="AS177" s="20">
        <v>0</v>
      </c>
      <c r="AT177" s="20">
        <v>0</v>
      </c>
      <c r="AU177" s="20">
        <v>0</v>
      </c>
      <c r="AV177" s="20">
        <v>0</v>
      </c>
      <c r="AW177" s="20">
        <v>0</v>
      </c>
      <c r="AX177" s="20">
        <v>0</v>
      </c>
      <c r="AY177" s="20">
        <v>0</v>
      </c>
      <c r="AZ177" s="20">
        <v>0</v>
      </c>
      <c r="BA177" s="20">
        <v>0</v>
      </c>
      <c r="BB177" s="20">
        <v>0</v>
      </c>
      <c r="BC177" s="20">
        <v>0</v>
      </c>
      <c r="BD177" s="20">
        <v>0</v>
      </c>
      <c r="BE177" s="20">
        <v>0</v>
      </c>
      <c r="BF177" s="20">
        <v>0</v>
      </c>
      <c r="BG177" s="20">
        <v>0</v>
      </c>
      <c r="BH177" s="20">
        <v>0</v>
      </c>
      <c r="BI177" s="20">
        <v>0</v>
      </c>
      <c r="BJ177" s="20">
        <v>0</v>
      </c>
      <c r="BK177" s="20">
        <v>0</v>
      </c>
      <c r="BL177" s="20">
        <v>0</v>
      </c>
      <c r="BM177" s="20">
        <v>0</v>
      </c>
      <c r="BN177" s="20">
        <v>0</v>
      </c>
      <c r="BO177" s="20">
        <v>0</v>
      </c>
      <c r="BP177" s="20">
        <v>0</v>
      </c>
      <c r="BQ177" s="20">
        <v>0</v>
      </c>
    </row>
    <row r="178" spans="1:69" x14ac:dyDescent="0.35">
      <c r="A178" s="61" t="s">
        <v>326</v>
      </c>
      <c r="B178" s="61" t="s">
        <v>27</v>
      </c>
      <c r="C178" s="61">
        <v>230</v>
      </c>
      <c r="D178" s="61" t="str" cm="1">
        <f t="array" ref="D178">INDEX(SubList_ResAreas!$D$5:$D$332,MATCH(1,(B178=SubList_ResAreas!$B$5:$B$332)*(C178=SubList_ResAreas!$C$5:$C$332),0))</f>
        <v>San_Diego</v>
      </c>
      <c r="E178" s="20">
        <v>0</v>
      </c>
      <c r="F178">
        <v>0</v>
      </c>
      <c r="G178">
        <v>0</v>
      </c>
      <c r="H178">
        <v>0</v>
      </c>
      <c r="I178">
        <v>0</v>
      </c>
      <c r="J178">
        <v>0</v>
      </c>
      <c r="K178">
        <v>0</v>
      </c>
      <c r="L178">
        <v>0</v>
      </c>
      <c r="M178">
        <v>0</v>
      </c>
      <c r="N178">
        <v>0</v>
      </c>
      <c r="O178">
        <v>0</v>
      </c>
      <c r="P178">
        <v>0</v>
      </c>
      <c r="Q178">
        <v>0</v>
      </c>
      <c r="R178" s="75">
        <v>0</v>
      </c>
      <c r="S178" s="10">
        <v>0</v>
      </c>
      <c r="T178" s="10">
        <v>0</v>
      </c>
      <c r="U178" s="10">
        <v>0</v>
      </c>
      <c r="V178" s="10">
        <v>0</v>
      </c>
      <c r="W178" s="10">
        <v>0</v>
      </c>
      <c r="X178" s="10">
        <v>0</v>
      </c>
      <c r="Y178" s="10">
        <v>0</v>
      </c>
      <c r="Z178" s="10">
        <v>0</v>
      </c>
      <c r="AA178" s="10">
        <v>0</v>
      </c>
      <c r="AB178" s="10">
        <v>0</v>
      </c>
      <c r="AC178" s="10">
        <v>10</v>
      </c>
      <c r="AD178" s="10">
        <v>0</v>
      </c>
      <c r="AE178" s="87">
        <v>0</v>
      </c>
      <c r="AF178" s="17">
        <v>0</v>
      </c>
      <c r="AG178" s="17">
        <v>0</v>
      </c>
      <c r="AH178" s="17">
        <v>0</v>
      </c>
      <c r="AI178" s="17">
        <v>0</v>
      </c>
      <c r="AJ178" s="17">
        <v>0</v>
      </c>
      <c r="AK178" s="17">
        <v>0</v>
      </c>
      <c r="AL178" s="17">
        <v>0</v>
      </c>
      <c r="AM178" s="17">
        <v>0</v>
      </c>
      <c r="AN178" s="17">
        <v>0</v>
      </c>
      <c r="AO178" s="17">
        <v>0</v>
      </c>
      <c r="AP178" s="17">
        <v>0</v>
      </c>
      <c r="AQ178" s="17">
        <v>0</v>
      </c>
      <c r="AR178" s="20">
        <v>0</v>
      </c>
      <c r="AS178" s="20">
        <v>0</v>
      </c>
      <c r="AT178" s="20">
        <v>0</v>
      </c>
      <c r="AU178" s="20">
        <v>0</v>
      </c>
      <c r="AV178" s="20">
        <v>0</v>
      </c>
      <c r="AW178" s="20">
        <v>0</v>
      </c>
      <c r="AX178" s="20">
        <v>0</v>
      </c>
      <c r="AY178" s="20">
        <v>0</v>
      </c>
      <c r="AZ178" s="20">
        <v>0</v>
      </c>
      <c r="BA178" s="20">
        <v>0</v>
      </c>
      <c r="BB178" s="20">
        <v>0</v>
      </c>
      <c r="BC178" s="20">
        <v>10</v>
      </c>
      <c r="BD178" s="20">
        <v>0</v>
      </c>
      <c r="BE178" s="20">
        <v>0</v>
      </c>
      <c r="BF178" s="20">
        <v>0</v>
      </c>
      <c r="BG178" s="20">
        <v>0</v>
      </c>
      <c r="BH178" s="20">
        <v>0</v>
      </c>
      <c r="BI178" s="20">
        <v>0</v>
      </c>
      <c r="BJ178" s="20">
        <v>0</v>
      </c>
      <c r="BK178" s="20">
        <v>0</v>
      </c>
      <c r="BL178" s="20">
        <v>0</v>
      </c>
      <c r="BM178" s="20">
        <v>0</v>
      </c>
      <c r="BN178" s="20">
        <v>0</v>
      </c>
      <c r="BO178" s="20">
        <v>0</v>
      </c>
      <c r="BP178" s="20">
        <v>10</v>
      </c>
      <c r="BQ178" s="20">
        <v>0</v>
      </c>
    </row>
    <row r="179" spans="1:69" x14ac:dyDescent="0.35">
      <c r="A179" s="61" t="s">
        <v>318</v>
      </c>
      <c r="B179" s="61" t="s">
        <v>85</v>
      </c>
      <c r="C179" s="61">
        <v>500</v>
      </c>
      <c r="D179" s="61" t="str" cm="1">
        <f t="array" ref="D179">INDEX(SubList_ResAreas!$D$5:$D$332,MATCH(1,(B179=SubList_ResAreas!$B$5:$B$332)*(C179=SubList_ResAreas!$C$5:$C$332),0))</f>
        <v>Greater_LA</v>
      </c>
      <c r="E179" s="20">
        <v>0</v>
      </c>
      <c r="F179">
        <v>0</v>
      </c>
      <c r="G179">
        <v>0</v>
      </c>
      <c r="H179">
        <v>0</v>
      </c>
      <c r="I179">
        <v>0</v>
      </c>
      <c r="J179">
        <v>0</v>
      </c>
      <c r="K179">
        <v>0</v>
      </c>
      <c r="L179">
        <v>0</v>
      </c>
      <c r="M179">
        <v>0</v>
      </c>
      <c r="N179">
        <v>0</v>
      </c>
      <c r="O179">
        <v>0</v>
      </c>
      <c r="P179">
        <v>0</v>
      </c>
      <c r="Q179">
        <v>0</v>
      </c>
      <c r="R179" s="75">
        <v>0</v>
      </c>
      <c r="S179" s="10">
        <v>0</v>
      </c>
      <c r="T179" s="10">
        <v>0</v>
      </c>
      <c r="U179" s="10">
        <v>0</v>
      </c>
      <c r="V179" s="10">
        <v>0</v>
      </c>
      <c r="W179" s="10">
        <v>0</v>
      </c>
      <c r="X179" s="10">
        <v>0</v>
      </c>
      <c r="Y179" s="10">
        <v>0</v>
      </c>
      <c r="Z179" s="10">
        <v>0</v>
      </c>
      <c r="AA179" s="10">
        <v>0</v>
      </c>
      <c r="AB179" s="10">
        <v>0</v>
      </c>
      <c r="AC179" s="10">
        <v>0</v>
      </c>
      <c r="AD179" s="10">
        <v>0</v>
      </c>
      <c r="AE179" s="87">
        <v>0</v>
      </c>
      <c r="AF179" s="17">
        <v>0</v>
      </c>
      <c r="AG179" s="17">
        <v>0</v>
      </c>
      <c r="AH179" s="17">
        <v>0</v>
      </c>
      <c r="AI179" s="17">
        <v>0</v>
      </c>
      <c r="AJ179" s="17">
        <v>0</v>
      </c>
      <c r="AK179" s="17">
        <v>0</v>
      </c>
      <c r="AL179" s="17">
        <v>0</v>
      </c>
      <c r="AM179" s="17">
        <v>0</v>
      </c>
      <c r="AN179" s="17">
        <v>0</v>
      </c>
      <c r="AO179" s="17">
        <v>0</v>
      </c>
      <c r="AP179" s="17">
        <v>0</v>
      </c>
      <c r="AQ179" s="17">
        <v>0</v>
      </c>
      <c r="AR179" s="20">
        <v>0</v>
      </c>
      <c r="AS179" s="20">
        <v>0</v>
      </c>
      <c r="AT179" s="20">
        <v>0</v>
      </c>
      <c r="AU179" s="20">
        <v>0</v>
      </c>
      <c r="AV179" s="20">
        <v>0</v>
      </c>
      <c r="AW179" s="20">
        <v>0</v>
      </c>
      <c r="AX179" s="20">
        <v>0</v>
      </c>
      <c r="AY179" s="20">
        <v>0</v>
      </c>
      <c r="AZ179" s="20">
        <v>0</v>
      </c>
      <c r="BA179" s="20">
        <v>0</v>
      </c>
      <c r="BB179" s="20">
        <v>0</v>
      </c>
      <c r="BC179" s="20">
        <v>0</v>
      </c>
      <c r="BD179" s="20">
        <v>0</v>
      </c>
      <c r="BE179" s="20">
        <v>0</v>
      </c>
      <c r="BF179" s="20">
        <v>0</v>
      </c>
      <c r="BG179" s="20">
        <v>0</v>
      </c>
      <c r="BH179" s="20">
        <v>0</v>
      </c>
      <c r="BI179" s="20">
        <v>0</v>
      </c>
      <c r="BJ179" s="20">
        <v>0</v>
      </c>
      <c r="BK179" s="20">
        <v>0</v>
      </c>
      <c r="BL179" s="20">
        <v>0</v>
      </c>
      <c r="BM179" s="20">
        <v>0</v>
      </c>
      <c r="BN179" s="20">
        <v>0</v>
      </c>
      <c r="BO179" s="20">
        <v>0</v>
      </c>
      <c r="BP179" s="20">
        <v>0</v>
      </c>
      <c r="BQ179" s="20">
        <v>0</v>
      </c>
    </row>
    <row r="180" spans="1:69" x14ac:dyDescent="0.35">
      <c r="A180" s="61" t="s">
        <v>318</v>
      </c>
      <c r="B180" s="61" t="s">
        <v>85</v>
      </c>
      <c r="C180" s="61">
        <v>230</v>
      </c>
      <c r="D180" s="61" t="str" cm="1">
        <f t="array" ref="D180">INDEX(SubList_ResAreas!$D$5:$D$332,MATCH(1,(B180=SubList_ResAreas!$B$5:$B$332)*(C180=SubList_ResAreas!$C$5:$C$332),0))</f>
        <v>Greater_LA</v>
      </c>
      <c r="E180" s="20">
        <v>0</v>
      </c>
      <c r="F180">
        <v>0</v>
      </c>
      <c r="G180">
        <v>0</v>
      </c>
      <c r="H180">
        <v>0</v>
      </c>
      <c r="I180">
        <v>0</v>
      </c>
      <c r="J180">
        <v>0</v>
      </c>
      <c r="K180">
        <v>0</v>
      </c>
      <c r="L180">
        <v>0</v>
      </c>
      <c r="M180">
        <v>0</v>
      </c>
      <c r="N180">
        <v>0</v>
      </c>
      <c r="O180">
        <v>0</v>
      </c>
      <c r="P180">
        <v>0</v>
      </c>
      <c r="Q180">
        <v>0</v>
      </c>
      <c r="R180" s="75">
        <v>0</v>
      </c>
      <c r="S180" s="10">
        <v>0</v>
      </c>
      <c r="T180" s="10">
        <v>0</v>
      </c>
      <c r="U180" s="10">
        <v>0</v>
      </c>
      <c r="V180" s="10">
        <v>0</v>
      </c>
      <c r="W180" s="10">
        <v>0</v>
      </c>
      <c r="X180" s="10">
        <v>0</v>
      </c>
      <c r="Y180" s="10">
        <v>0</v>
      </c>
      <c r="Z180" s="10">
        <v>0</v>
      </c>
      <c r="AA180" s="10">
        <v>0</v>
      </c>
      <c r="AB180" s="10">
        <v>0</v>
      </c>
      <c r="AC180" s="10">
        <v>85</v>
      </c>
      <c r="AD180" s="10">
        <v>0</v>
      </c>
      <c r="AE180" s="87">
        <v>0</v>
      </c>
      <c r="AF180" s="17">
        <v>0</v>
      </c>
      <c r="AG180" s="17">
        <v>0</v>
      </c>
      <c r="AH180" s="17">
        <v>0</v>
      </c>
      <c r="AI180" s="17">
        <v>0</v>
      </c>
      <c r="AJ180" s="17">
        <v>0</v>
      </c>
      <c r="AK180" s="17">
        <v>0</v>
      </c>
      <c r="AL180" s="17">
        <v>0</v>
      </c>
      <c r="AM180" s="17">
        <v>0</v>
      </c>
      <c r="AN180" s="17">
        <v>0</v>
      </c>
      <c r="AO180" s="17">
        <v>0</v>
      </c>
      <c r="AP180" s="17">
        <v>215</v>
      </c>
      <c r="AQ180" s="17">
        <v>0</v>
      </c>
      <c r="AR180" s="20">
        <v>0</v>
      </c>
      <c r="AS180" s="20">
        <v>0</v>
      </c>
      <c r="AT180" s="20">
        <v>0</v>
      </c>
      <c r="AU180" s="20">
        <v>0</v>
      </c>
      <c r="AV180" s="20">
        <v>0</v>
      </c>
      <c r="AW180" s="20">
        <v>0</v>
      </c>
      <c r="AX180" s="20">
        <v>0</v>
      </c>
      <c r="AY180" s="20">
        <v>0</v>
      </c>
      <c r="AZ180" s="20">
        <v>0</v>
      </c>
      <c r="BA180" s="20">
        <v>0</v>
      </c>
      <c r="BB180" s="20">
        <v>0</v>
      </c>
      <c r="BC180" s="20">
        <v>300</v>
      </c>
      <c r="BD180" s="20">
        <v>0</v>
      </c>
      <c r="BE180" s="20">
        <v>0</v>
      </c>
      <c r="BF180" s="20">
        <v>0</v>
      </c>
      <c r="BG180" s="20">
        <v>0</v>
      </c>
      <c r="BH180" s="20">
        <v>0</v>
      </c>
      <c r="BI180" s="20">
        <v>0</v>
      </c>
      <c r="BJ180" s="20">
        <v>0</v>
      </c>
      <c r="BK180" s="20">
        <v>0</v>
      </c>
      <c r="BL180" s="20">
        <v>0</v>
      </c>
      <c r="BM180" s="20">
        <v>0</v>
      </c>
      <c r="BN180" s="20">
        <v>0</v>
      </c>
      <c r="BO180" s="20">
        <v>0</v>
      </c>
      <c r="BP180" s="20">
        <v>300</v>
      </c>
      <c r="BQ180" s="20">
        <v>0</v>
      </c>
    </row>
    <row r="181" spans="1:69" x14ac:dyDescent="0.35">
      <c r="A181" s="61" t="s">
        <v>326</v>
      </c>
      <c r="B181" s="61" t="s">
        <v>33</v>
      </c>
      <c r="C181" s="61">
        <v>230</v>
      </c>
      <c r="D181" s="61" t="str" cm="1">
        <f t="array" ref="D181">INDEX(SubList_ResAreas!$D$5:$D$332,MATCH(1,(B181=SubList_ResAreas!$B$5:$B$332)*(C181=SubList_ResAreas!$C$5:$C$332),0))</f>
        <v>San_Diego</v>
      </c>
      <c r="E181" s="20">
        <v>0</v>
      </c>
      <c r="F181">
        <v>0</v>
      </c>
      <c r="G181">
        <v>0</v>
      </c>
      <c r="H181">
        <v>0</v>
      </c>
      <c r="I181">
        <v>0</v>
      </c>
      <c r="J181">
        <v>0</v>
      </c>
      <c r="K181">
        <v>0</v>
      </c>
      <c r="L181">
        <v>0</v>
      </c>
      <c r="M181">
        <v>0</v>
      </c>
      <c r="N181">
        <v>0</v>
      </c>
      <c r="O181">
        <v>0</v>
      </c>
      <c r="P181">
        <v>0</v>
      </c>
      <c r="Q181">
        <v>0</v>
      </c>
      <c r="R181" s="75">
        <v>0</v>
      </c>
      <c r="S181" s="10">
        <v>0</v>
      </c>
      <c r="T181" s="10">
        <v>0</v>
      </c>
      <c r="U181" s="10">
        <v>0</v>
      </c>
      <c r="V181" s="10">
        <v>0</v>
      </c>
      <c r="W181" s="10">
        <v>0</v>
      </c>
      <c r="X181" s="10">
        <v>0</v>
      </c>
      <c r="Y181" s="10">
        <v>0</v>
      </c>
      <c r="Z181" s="10">
        <v>0</v>
      </c>
      <c r="AA181" s="10">
        <v>0</v>
      </c>
      <c r="AB181" s="10">
        <v>0</v>
      </c>
      <c r="AC181" s="10">
        <v>10</v>
      </c>
      <c r="AD181" s="10">
        <v>0</v>
      </c>
      <c r="AE181" s="87">
        <v>0</v>
      </c>
      <c r="AF181" s="17">
        <v>0</v>
      </c>
      <c r="AG181" s="17">
        <v>0</v>
      </c>
      <c r="AH181" s="17">
        <v>0</v>
      </c>
      <c r="AI181" s="17">
        <v>0</v>
      </c>
      <c r="AJ181" s="17">
        <v>0</v>
      </c>
      <c r="AK181" s="17">
        <v>0</v>
      </c>
      <c r="AL181" s="17">
        <v>0</v>
      </c>
      <c r="AM181" s="17">
        <v>0</v>
      </c>
      <c r="AN181" s="17">
        <v>0</v>
      </c>
      <c r="AO181" s="17">
        <v>0</v>
      </c>
      <c r="AP181" s="17">
        <v>0</v>
      </c>
      <c r="AQ181" s="17">
        <v>0</v>
      </c>
      <c r="AR181" s="20">
        <v>0</v>
      </c>
      <c r="AS181" s="20">
        <v>0</v>
      </c>
      <c r="AT181" s="20">
        <v>0</v>
      </c>
      <c r="AU181" s="20">
        <v>0</v>
      </c>
      <c r="AV181" s="20">
        <v>0</v>
      </c>
      <c r="AW181" s="20">
        <v>0</v>
      </c>
      <c r="AX181" s="20">
        <v>0</v>
      </c>
      <c r="AY181" s="20">
        <v>0</v>
      </c>
      <c r="AZ181" s="20">
        <v>0</v>
      </c>
      <c r="BA181" s="20">
        <v>0</v>
      </c>
      <c r="BB181" s="20">
        <v>0</v>
      </c>
      <c r="BC181" s="20">
        <v>10</v>
      </c>
      <c r="BD181" s="20">
        <v>0</v>
      </c>
      <c r="BE181" s="20">
        <v>0</v>
      </c>
      <c r="BF181" s="20">
        <v>0</v>
      </c>
      <c r="BG181" s="20">
        <v>0</v>
      </c>
      <c r="BH181" s="20">
        <v>0</v>
      </c>
      <c r="BI181" s="20">
        <v>0</v>
      </c>
      <c r="BJ181" s="20">
        <v>0</v>
      </c>
      <c r="BK181" s="20">
        <v>0</v>
      </c>
      <c r="BL181" s="20">
        <v>0</v>
      </c>
      <c r="BM181" s="20">
        <v>0</v>
      </c>
      <c r="BN181" s="20">
        <v>0</v>
      </c>
      <c r="BO181" s="20">
        <v>0</v>
      </c>
      <c r="BP181" s="20">
        <v>10</v>
      </c>
      <c r="BQ181" s="20">
        <v>0</v>
      </c>
    </row>
    <row r="182" spans="1:69" x14ac:dyDescent="0.35">
      <c r="A182" s="61" t="s">
        <v>326</v>
      </c>
      <c r="B182" s="61" t="s">
        <v>33</v>
      </c>
      <c r="C182" s="61">
        <v>138</v>
      </c>
      <c r="D182" s="61" t="str" cm="1">
        <f t="array" ref="D182">INDEX(SubList_ResAreas!$D$5:$D$332,MATCH(1,(B182=SubList_ResAreas!$B$5:$B$332)*(C182=SubList_ResAreas!$C$5:$C$332),0))</f>
        <v>San_Diego</v>
      </c>
      <c r="E182" s="20">
        <v>0</v>
      </c>
      <c r="F182">
        <v>0</v>
      </c>
      <c r="G182">
        <v>0</v>
      </c>
      <c r="H182">
        <v>0</v>
      </c>
      <c r="I182">
        <v>0</v>
      </c>
      <c r="J182">
        <v>0</v>
      </c>
      <c r="K182">
        <v>0</v>
      </c>
      <c r="L182">
        <v>0</v>
      </c>
      <c r="M182">
        <v>0</v>
      </c>
      <c r="N182">
        <v>0</v>
      </c>
      <c r="O182">
        <v>0</v>
      </c>
      <c r="P182">
        <v>0</v>
      </c>
      <c r="Q182">
        <v>0</v>
      </c>
      <c r="R182" s="75">
        <v>0</v>
      </c>
      <c r="S182" s="10">
        <v>0</v>
      </c>
      <c r="T182" s="10">
        <v>0</v>
      </c>
      <c r="U182" s="10">
        <v>0</v>
      </c>
      <c r="V182" s="10">
        <v>0</v>
      </c>
      <c r="W182" s="10">
        <v>0</v>
      </c>
      <c r="X182" s="10">
        <v>0</v>
      </c>
      <c r="Y182" s="10">
        <v>0</v>
      </c>
      <c r="Z182" s="10">
        <v>0</v>
      </c>
      <c r="AA182" s="10">
        <v>0</v>
      </c>
      <c r="AB182" s="10">
        <v>0</v>
      </c>
      <c r="AC182" s="10">
        <v>50</v>
      </c>
      <c r="AD182" s="10">
        <v>0</v>
      </c>
      <c r="AE182" s="87">
        <v>0</v>
      </c>
      <c r="AF182" s="17">
        <v>0</v>
      </c>
      <c r="AG182" s="17">
        <v>0</v>
      </c>
      <c r="AH182" s="17">
        <v>0</v>
      </c>
      <c r="AI182" s="17">
        <v>0</v>
      </c>
      <c r="AJ182" s="17">
        <v>0</v>
      </c>
      <c r="AK182" s="17">
        <v>0</v>
      </c>
      <c r="AL182" s="17">
        <v>0</v>
      </c>
      <c r="AM182" s="17">
        <v>0</v>
      </c>
      <c r="AN182" s="17">
        <v>0</v>
      </c>
      <c r="AO182" s="17">
        <v>0</v>
      </c>
      <c r="AP182" s="17">
        <v>0</v>
      </c>
      <c r="AQ182" s="17">
        <v>0</v>
      </c>
      <c r="AR182" s="20">
        <v>0</v>
      </c>
      <c r="AS182" s="20">
        <v>0</v>
      </c>
      <c r="AT182" s="20">
        <v>0</v>
      </c>
      <c r="AU182" s="20">
        <v>0</v>
      </c>
      <c r="AV182" s="20">
        <v>0</v>
      </c>
      <c r="AW182" s="20">
        <v>0</v>
      </c>
      <c r="AX182" s="20">
        <v>0</v>
      </c>
      <c r="AY182" s="20">
        <v>0</v>
      </c>
      <c r="AZ182" s="20">
        <v>0</v>
      </c>
      <c r="BA182" s="20">
        <v>0</v>
      </c>
      <c r="BB182" s="20">
        <v>0</v>
      </c>
      <c r="BC182" s="20">
        <v>50</v>
      </c>
      <c r="BD182" s="20">
        <v>0</v>
      </c>
      <c r="BE182" s="20">
        <v>0</v>
      </c>
      <c r="BF182" s="20">
        <v>0</v>
      </c>
      <c r="BG182" s="20">
        <v>0</v>
      </c>
      <c r="BH182" s="20">
        <v>0</v>
      </c>
      <c r="BI182" s="20">
        <v>0</v>
      </c>
      <c r="BJ182" s="20">
        <v>0</v>
      </c>
      <c r="BK182" s="20">
        <v>0</v>
      </c>
      <c r="BL182" s="20">
        <v>0</v>
      </c>
      <c r="BM182" s="20">
        <v>0</v>
      </c>
      <c r="BN182" s="20">
        <v>0</v>
      </c>
      <c r="BO182" s="20">
        <v>0</v>
      </c>
      <c r="BP182" s="20">
        <v>50</v>
      </c>
      <c r="BQ182" s="20">
        <v>0</v>
      </c>
    </row>
    <row r="183" spans="1:69" x14ac:dyDescent="0.35">
      <c r="A183" s="61" t="s">
        <v>329</v>
      </c>
      <c r="B183" s="61" t="s">
        <v>126</v>
      </c>
      <c r="C183" s="61">
        <v>500</v>
      </c>
      <c r="D183" s="61" t="str" cm="1">
        <f t="array" ref="D183">INDEX(SubList_ResAreas!$D$5:$D$332,MATCH(1,(B183=SubList_ResAreas!$B$5:$B$332)*(C183=SubList_ResAreas!$C$5:$C$332),0))</f>
        <v>SouthernNV_Desert</v>
      </c>
      <c r="E183" s="20">
        <v>0</v>
      </c>
      <c r="F183">
        <v>0</v>
      </c>
      <c r="G183">
        <v>0</v>
      </c>
      <c r="H183">
        <v>0</v>
      </c>
      <c r="I183">
        <v>0</v>
      </c>
      <c r="J183">
        <v>0</v>
      </c>
      <c r="K183">
        <v>0</v>
      </c>
      <c r="L183">
        <v>0</v>
      </c>
      <c r="M183">
        <v>0</v>
      </c>
      <c r="N183">
        <v>0</v>
      </c>
      <c r="O183">
        <v>0</v>
      </c>
      <c r="P183">
        <v>0</v>
      </c>
      <c r="Q183">
        <v>0</v>
      </c>
      <c r="R183" s="75">
        <v>0</v>
      </c>
      <c r="S183" s="10">
        <v>0</v>
      </c>
      <c r="T183" s="10">
        <v>0</v>
      </c>
      <c r="U183" s="10">
        <v>0</v>
      </c>
      <c r="V183" s="10">
        <v>0</v>
      </c>
      <c r="W183" s="10">
        <v>0</v>
      </c>
      <c r="X183" s="10">
        <v>0</v>
      </c>
      <c r="Y183" s="10">
        <v>0</v>
      </c>
      <c r="Z183" s="10">
        <v>0</v>
      </c>
      <c r="AA183" s="10">
        <v>0</v>
      </c>
      <c r="AB183" s="10">
        <v>0</v>
      </c>
      <c r="AC183" s="10">
        <v>0</v>
      </c>
      <c r="AD183" s="10">
        <v>0</v>
      </c>
      <c r="AE183" s="87">
        <v>0</v>
      </c>
      <c r="AF183" s="17">
        <v>0</v>
      </c>
      <c r="AG183" s="17">
        <v>0</v>
      </c>
      <c r="AH183" s="17">
        <v>0</v>
      </c>
      <c r="AI183" s="17">
        <v>0</v>
      </c>
      <c r="AJ183" s="17">
        <v>0</v>
      </c>
      <c r="AK183" s="17">
        <v>0</v>
      </c>
      <c r="AL183" s="17">
        <v>0</v>
      </c>
      <c r="AM183" s="17">
        <v>0</v>
      </c>
      <c r="AN183" s="17">
        <v>520</v>
      </c>
      <c r="AO183" s="17">
        <v>700</v>
      </c>
      <c r="AP183" s="17">
        <v>700</v>
      </c>
      <c r="AQ183" s="17">
        <v>0</v>
      </c>
      <c r="AR183" s="20">
        <v>0</v>
      </c>
      <c r="AS183" s="20">
        <v>0</v>
      </c>
      <c r="AT183" s="20">
        <v>0</v>
      </c>
      <c r="AU183" s="20">
        <v>0</v>
      </c>
      <c r="AV183" s="20">
        <v>0</v>
      </c>
      <c r="AW183" s="20">
        <v>0</v>
      </c>
      <c r="AX183" s="20">
        <v>0</v>
      </c>
      <c r="AY183" s="20">
        <v>0</v>
      </c>
      <c r="AZ183" s="20">
        <v>0</v>
      </c>
      <c r="BA183" s="20">
        <v>520</v>
      </c>
      <c r="BB183" s="20">
        <v>700</v>
      </c>
      <c r="BC183" s="20">
        <v>700</v>
      </c>
      <c r="BD183" s="20">
        <v>0</v>
      </c>
      <c r="BE183" s="20">
        <v>0</v>
      </c>
      <c r="BF183" s="20">
        <v>0</v>
      </c>
      <c r="BG183" s="20">
        <v>0</v>
      </c>
      <c r="BH183" s="20">
        <v>0</v>
      </c>
      <c r="BI183" s="20">
        <v>0</v>
      </c>
      <c r="BJ183" s="20">
        <v>0</v>
      </c>
      <c r="BK183" s="20">
        <v>0</v>
      </c>
      <c r="BL183" s="20">
        <v>0</v>
      </c>
      <c r="BM183" s="20">
        <v>0</v>
      </c>
      <c r="BN183" s="20">
        <v>520</v>
      </c>
      <c r="BO183" s="20">
        <v>700</v>
      </c>
      <c r="BP183" s="20">
        <v>700</v>
      </c>
      <c r="BQ183" s="20">
        <v>0</v>
      </c>
    </row>
    <row r="184" spans="1:69" x14ac:dyDescent="0.35">
      <c r="A184" s="61" t="s">
        <v>322</v>
      </c>
      <c r="B184" s="61" t="s">
        <v>97</v>
      </c>
      <c r="C184" s="61">
        <v>230</v>
      </c>
      <c r="D184" s="61" t="str" cm="1">
        <f t="array" ref="D184">INDEX(SubList_ResAreas!$D$5:$D$332,MATCH(1,(B184=SubList_ResAreas!$B$5:$B$332)*(C184=SubList_ResAreas!$C$5:$C$332),0))</f>
        <v>Ventura_Area</v>
      </c>
      <c r="E184" s="20">
        <v>0</v>
      </c>
      <c r="F184">
        <v>0</v>
      </c>
      <c r="G184">
        <v>0</v>
      </c>
      <c r="H184">
        <v>0</v>
      </c>
      <c r="I184">
        <v>0</v>
      </c>
      <c r="J184">
        <v>0</v>
      </c>
      <c r="K184">
        <v>0</v>
      </c>
      <c r="L184">
        <v>0</v>
      </c>
      <c r="M184">
        <v>0</v>
      </c>
      <c r="N184">
        <v>0</v>
      </c>
      <c r="O184">
        <v>0</v>
      </c>
      <c r="P184">
        <v>0</v>
      </c>
      <c r="Q184">
        <v>0</v>
      </c>
      <c r="R184" s="75">
        <v>0</v>
      </c>
      <c r="S184" s="10">
        <v>0</v>
      </c>
      <c r="T184" s="10">
        <v>0</v>
      </c>
      <c r="U184" s="10">
        <v>0</v>
      </c>
      <c r="V184" s="10">
        <v>0</v>
      </c>
      <c r="W184" s="10">
        <v>0</v>
      </c>
      <c r="X184" s="10">
        <v>0</v>
      </c>
      <c r="Y184" s="10">
        <v>0</v>
      </c>
      <c r="Z184" s="10">
        <v>0</v>
      </c>
      <c r="AA184" s="10">
        <v>0</v>
      </c>
      <c r="AB184" s="10">
        <v>0</v>
      </c>
      <c r="AC184" s="10">
        <v>134.9</v>
      </c>
      <c r="AD184" s="10">
        <v>0</v>
      </c>
      <c r="AE184" s="87">
        <v>0</v>
      </c>
      <c r="AF184" s="17">
        <v>0</v>
      </c>
      <c r="AG184" s="17">
        <v>0</v>
      </c>
      <c r="AH184" s="17">
        <v>0</v>
      </c>
      <c r="AI184" s="17">
        <v>0</v>
      </c>
      <c r="AJ184" s="17">
        <v>0</v>
      </c>
      <c r="AK184" s="17">
        <v>0</v>
      </c>
      <c r="AL184" s="17">
        <v>0</v>
      </c>
      <c r="AM184" s="17">
        <v>0</v>
      </c>
      <c r="AN184" s="17">
        <v>0</v>
      </c>
      <c r="AO184" s="17">
        <v>500</v>
      </c>
      <c r="AP184" s="17">
        <v>312.10000000000002</v>
      </c>
      <c r="AQ184" s="17">
        <v>0</v>
      </c>
      <c r="AR184" s="20">
        <v>0</v>
      </c>
      <c r="AS184" s="20">
        <v>0</v>
      </c>
      <c r="AT184" s="20">
        <v>0</v>
      </c>
      <c r="AU184" s="20">
        <v>0</v>
      </c>
      <c r="AV184" s="20">
        <v>0</v>
      </c>
      <c r="AW184" s="20">
        <v>0</v>
      </c>
      <c r="AX184" s="20">
        <v>0</v>
      </c>
      <c r="AY184" s="20">
        <v>0</v>
      </c>
      <c r="AZ184" s="20">
        <v>0</v>
      </c>
      <c r="BA184" s="20">
        <v>0</v>
      </c>
      <c r="BB184" s="20">
        <v>500</v>
      </c>
      <c r="BC184" s="20">
        <v>447</v>
      </c>
      <c r="BD184" s="20">
        <v>0</v>
      </c>
      <c r="BE184" s="20">
        <v>0</v>
      </c>
      <c r="BF184" s="20">
        <v>0</v>
      </c>
      <c r="BG184" s="20">
        <v>0</v>
      </c>
      <c r="BH184" s="20">
        <v>0</v>
      </c>
      <c r="BI184" s="20">
        <v>0</v>
      </c>
      <c r="BJ184" s="20">
        <v>0</v>
      </c>
      <c r="BK184" s="20">
        <v>0</v>
      </c>
      <c r="BL184" s="20">
        <v>0</v>
      </c>
      <c r="BM184" s="20">
        <v>0</v>
      </c>
      <c r="BN184" s="20">
        <v>0</v>
      </c>
      <c r="BO184" s="20">
        <v>500</v>
      </c>
      <c r="BP184" s="20">
        <v>447</v>
      </c>
      <c r="BQ184" s="20">
        <v>0</v>
      </c>
    </row>
    <row r="185" spans="1:69" x14ac:dyDescent="0.35">
      <c r="A185" s="61" t="s">
        <v>315</v>
      </c>
      <c r="B185" s="61" t="s">
        <v>374</v>
      </c>
      <c r="C185" s="61">
        <v>230</v>
      </c>
      <c r="D185" s="61" t="str" cm="1">
        <f t="array" ref="D185">INDEX(SubList_ResAreas!$D$5:$D$332,MATCH(1,(B185=SubList_ResAreas!$B$5:$B$332)*(C185=SubList_ResAreas!$C$5:$C$332),0))</f>
        <v>SPGE_Greater_Carrizo</v>
      </c>
      <c r="E185" s="20">
        <v>0</v>
      </c>
      <c r="F185">
        <v>0</v>
      </c>
      <c r="G185">
        <v>0</v>
      </c>
      <c r="H185">
        <v>0</v>
      </c>
      <c r="I185">
        <v>0</v>
      </c>
      <c r="J185">
        <v>0</v>
      </c>
      <c r="K185">
        <v>0</v>
      </c>
      <c r="L185">
        <v>0</v>
      </c>
      <c r="M185">
        <v>0</v>
      </c>
      <c r="N185">
        <v>0</v>
      </c>
      <c r="O185">
        <v>0</v>
      </c>
      <c r="P185">
        <v>0</v>
      </c>
      <c r="Q185">
        <v>0</v>
      </c>
      <c r="R185" s="75">
        <v>0</v>
      </c>
      <c r="S185" s="10">
        <v>0</v>
      </c>
      <c r="T185" s="10">
        <v>0</v>
      </c>
      <c r="U185" s="10">
        <v>0</v>
      </c>
      <c r="V185" s="10">
        <v>0</v>
      </c>
      <c r="W185" s="10">
        <v>0</v>
      </c>
      <c r="X185" s="10">
        <v>0</v>
      </c>
      <c r="Y185" s="10">
        <v>0</v>
      </c>
      <c r="Z185" s="10">
        <v>0</v>
      </c>
      <c r="AA185" s="10">
        <v>0</v>
      </c>
      <c r="AB185" s="10">
        <v>0</v>
      </c>
      <c r="AC185" s="10">
        <v>0</v>
      </c>
      <c r="AD185" s="10">
        <v>0</v>
      </c>
      <c r="AE185" s="87">
        <v>0</v>
      </c>
      <c r="AF185" s="17">
        <v>0</v>
      </c>
      <c r="AG185" s="17">
        <v>0</v>
      </c>
      <c r="AH185" s="17">
        <v>0</v>
      </c>
      <c r="AI185" s="17">
        <v>0</v>
      </c>
      <c r="AJ185" s="17">
        <v>0</v>
      </c>
      <c r="AK185" s="17">
        <v>0</v>
      </c>
      <c r="AL185" s="17">
        <v>0</v>
      </c>
      <c r="AM185" s="17">
        <v>0</v>
      </c>
      <c r="AN185" s="17">
        <v>0</v>
      </c>
      <c r="AO185" s="17">
        <v>0</v>
      </c>
      <c r="AP185" s="17">
        <v>0</v>
      </c>
      <c r="AQ185" s="17">
        <v>300</v>
      </c>
      <c r="AR185" s="20">
        <v>0</v>
      </c>
      <c r="AS185" s="20">
        <v>0</v>
      </c>
      <c r="AT185" s="20">
        <v>0</v>
      </c>
      <c r="AU185" s="20">
        <v>0</v>
      </c>
      <c r="AV185" s="20">
        <v>0</v>
      </c>
      <c r="AW185" s="20">
        <v>0</v>
      </c>
      <c r="AX185" s="20">
        <v>0</v>
      </c>
      <c r="AY185" s="20">
        <v>0</v>
      </c>
      <c r="AZ185" s="20">
        <v>0</v>
      </c>
      <c r="BA185" s="20">
        <v>0</v>
      </c>
      <c r="BB185" s="20">
        <v>0</v>
      </c>
      <c r="BC185" s="20">
        <v>0</v>
      </c>
      <c r="BD185" s="20">
        <v>300</v>
      </c>
      <c r="BE185" s="20">
        <v>0</v>
      </c>
      <c r="BF185" s="20">
        <v>0</v>
      </c>
      <c r="BG185" s="20">
        <v>0</v>
      </c>
      <c r="BH185" s="20">
        <v>0</v>
      </c>
      <c r="BI185" s="20">
        <v>0</v>
      </c>
      <c r="BJ185" s="20">
        <v>0</v>
      </c>
      <c r="BK185" s="20">
        <v>0</v>
      </c>
      <c r="BL185" s="20">
        <v>0</v>
      </c>
      <c r="BM185" s="20">
        <v>0</v>
      </c>
      <c r="BN185" s="20">
        <v>0</v>
      </c>
      <c r="BO185" s="20">
        <v>0</v>
      </c>
      <c r="BP185" s="20">
        <v>0</v>
      </c>
      <c r="BQ185" s="20">
        <v>300</v>
      </c>
    </row>
    <row r="186" spans="1:69" x14ac:dyDescent="0.35">
      <c r="A186" s="61" t="s">
        <v>315</v>
      </c>
      <c r="B186" s="61" t="s">
        <v>376</v>
      </c>
      <c r="C186" s="61">
        <v>500</v>
      </c>
      <c r="D186" s="61" t="str" cm="1">
        <f t="array" ref="D186">INDEX(SubList_ResAreas!$D$5:$D$332,MATCH(1,(B186=SubList_ResAreas!$B$5:$B$332)*(C186=SubList_ResAreas!$C$5:$C$332),0))</f>
        <v>SPGE_Greater_Carrizo</v>
      </c>
      <c r="E186" s="20">
        <v>0</v>
      </c>
      <c r="F186">
        <v>0</v>
      </c>
      <c r="G186">
        <v>0</v>
      </c>
      <c r="H186">
        <v>0</v>
      </c>
      <c r="I186">
        <v>0</v>
      </c>
      <c r="J186">
        <v>0</v>
      </c>
      <c r="K186">
        <v>0</v>
      </c>
      <c r="L186">
        <v>0</v>
      </c>
      <c r="M186">
        <v>0</v>
      </c>
      <c r="N186">
        <v>0</v>
      </c>
      <c r="O186">
        <v>0</v>
      </c>
      <c r="P186">
        <v>0</v>
      </c>
      <c r="Q186">
        <v>0</v>
      </c>
      <c r="R186" s="75">
        <v>0</v>
      </c>
      <c r="S186" s="10">
        <v>0</v>
      </c>
      <c r="T186" s="10">
        <v>0</v>
      </c>
      <c r="U186" s="10">
        <v>0</v>
      </c>
      <c r="V186" s="10">
        <v>0</v>
      </c>
      <c r="W186" s="10">
        <v>0</v>
      </c>
      <c r="X186" s="10">
        <v>0</v>
      </c>
      <c r="Y186" s="10">
        <v>0</v>
      </c>
      <c r="Z186" s="10">
        <v>0</v>
      </c>
      <c r="AA186" s="10">
        <v>0</v>
      </c>
      <c r="AB186" s="10">
        <v>0</v>
      </c>
      <c r="AC186" s="10">
        <v>0</v>
      </c>
      <c r="AD186" s="10">
        <v>0</v>
      </c>
      <c r="AE186" s="87">
        <v>0</v>
      </c>
      <c r="AF186" s="17">
        <v>0</v>
      </c>
      <c r="AG186" s="17">
        <v>0</v>
      </c>
      <c r="AH186" s="17">
        <v>0</v>
      </c>
      <c r="AI186" s="17">
        <v>0</v>
      </c>
      <c r="AJ186" s="17">
        <v>0</v>
      </c>
      <c r="AK186" s="17">
        <v>0</v>
      </c>
      <c r="AL186" s="17">
        <v>0</v>
      </c>
      <c r="AM186" s="17">
        <v>0</v>
      </c>
      <c r="AN186" s="17">
        <v>0</v>
      </c>
      <c r="AO186" s="17">
        <v>0</v>
      </c>
      <c r="AP186" s="17">
        <v>0</v>
      </c>
      <c r="AQ186" s="17">
        <v>0</v>
      </c>
      <c r="AR186" s="20">
        <v>0</v>
      </c>
      <c r="AS186" s="20">
        <v>0</v>
      </c>
      <c r="AT186" s="20">
        <v>0</v>
      </c>
      <c r="AU186" s="20">
        <v>0</v>
      </c>
      <c r="AV186" s="20">
        <v>0</v>
      </c>
      <c r="AW186" s="20">
        <v>0</v>
      </c>
      <c r="AX186" s="20">
        <v>0</v>
      </c>
      <c r="AY186" s="20">
        <v>0</v>
      </c>
      <c r="AZ186" s="20">
        <v>0</v>
      </c>
      <c r="BA186" s="20">
        <v>0</v>
      </c>
      <c r="BB186" s="20">
        <v>0</v>
      </c>
      <c r="BC186" s="20">
        <v>0</v>
      </c>
      <c r="BD186" s="20">
        <v>0</v>
      </c>
      <c r="BE186" s="20">
        <v>0</v>
      </c>
      <c r="BF186" s="20">
        <v>0</v>
      </c>
      <c r="BG186" s="20">
        <v>0</v>
      </c>
      <c r="BH186" s="20">
        <v>0</v>
      </c>
      <c r="BI186" s="20">
        <v>0</v>
      </c>
      <c r="BJ186" s="20">
        <v>0</v>
      </c>
      <c r="BK186" s="20">
        <v>0</v>
      </c>
      <c r="BL186" s="20">
        <v>0</v>
      </c>
      <c r="BM186" s="20">
        <v>0</v>
      </c>
      <c r="BN186" s="20">
        <v>0</v>
      </c>
      <c r="BO186" s="20">
        <v>0</v>
      </c>
      <c r="BP186" s="20">
        <v>0</v>
      </c>
      <c r="BQ186" s="20">
        <v>0</v>
      </c>
    </row>
    <row r="187" spans="1:69" x14ac:dyDescent="0.35">
      <c r="A187" s="61" t="s">
        <v>321</v>
      </c>
      <c r="B187" s="61" t="s">
        <v>377</v>
      </c>
      <c r="C187" s="61">
        <v>500</v>
      </c>
      <c r="D187" s="61" t="str" cm="1">
        <f t="array" ref="D187">INDEX(SubList_ResAreas!$D$5:$D$332,MATCH(1,(B187=SubList_ResAreas!$B$5:$B$332)*(C187=SubList_ResAreas!$C$5:$C$332),0))</f>
        <v>Greater_Bay</v>
      </c>
      <c r="E187" s="20">
        <v>0</v>
      </c>
      <c r="F187">
        <v>0</v>
      </c>
      <c r="G187">
        <v>0</v>
      </c>
      <c r="H187">
        <v>0</v>
      </c>
      <c r="I187">
        <v>0</v>
      </c>
      <c r="J187">
        <v>0</v>
      </c>
      <c r="K187">
        <v>0</v>
      </c>
      <c r="L187">
        <v>0</v>
      </c>
      <c r="M187">
        <v>0</v>
      </c>
      <c r="N187">
        <v>0</v>
      </c>
      <c r="O187">
        <v>0</v>
      </c>
      <c r="P187">
        <v>400</v>
      </c>
      <c r="Q187">
        <v>0</v>
      </c>
      <c r="R187" s="75">
        <v>0</v>
      </c>
      <c r="S187" s="10">
        <v>0</v>
      </c>
      <c r="T187" s="10">
        <v>0</v>
      </c>
      <c r="U187" s="10">
        <v>0</v>
      </c>
      <c r="V187" s="10">
        <v>0</v>
      </c>
      <c r="W187" s="10">
        <v>0</v>
      </c>
      <c r="X187" s="10">
        <v>0</v>
      </c>
      <c r="Y187" s="10">
        <v>0</v>
      </c>
      <c r="Z187" s="10">
        <v>0</v>
      </c>
      <c r="AA187" s="10">
        <v>0</v>
      </c>
      <c r="AB187" s="10">
        <v>0</v>
      </c>
      <c r="AC187" s="10">
        <v>350</v>
      </c>
      <c r="AD187" s="10">
        <v>0</v>
      </c>
      <c r="AE187" s="87">
        <v>0</v>
      </c>
      <c r="AF187" s="17">
        <v>0</v>
      </c>
      <c r="AG187" s="17">
        <v>0</v>
      </c>
      <c r="AH187" s="17">
        <v>0</v>
      </c>
      <c r="AI187" s="17">
        <v>0</v>
      </c>
      <c r="AJ187" s="17">
        <v>0</v>
      </c>
      <c r="AK187" s="17">
        <v>0</v>
      </c>
      <c r="AL187" s="17">
        <v>0</v>
      </c>
      <c r="AM187" s="17">
        <v>0</v>
      </c>
      <c r="AN187" s="17">
        <v>0</v>
      </c>
      <c r="AO187" s="17">
        <v>0</v>
      </c>
      <c r="AP187" s="17">
        <v>0</v>
      </c>
      <c r="AQ187" s="17">
        <v>0</v>
      </c>
      <c r="AR187" s="20">
        <v>0</v>
      </c>
      <c r="AS187" s="20">
        <v>0</v>
      </c>
      <c r="AT187" s="20">
        <v>0</v>
      </c>
      <c r="AU187" s="20">
        <v>0</v>
      </c>
      <c r="AV187" s="20">
        <v>0</v>
      </c>
      <c r="AW187" s="20">
        <v>0</v>
      </c>
      <c r="AX187" s="20">
        <v>0</v>
      </c>
      <c r="AY187" s="20">
        <v>0</v>
      </c>
      <c r="AZ187" s="20">
        <v>0</v>
      </c>
      <c r="BA187" s="20">
        <v>0</v>
      </c>
      <c r="BB187" s="20">
        <v>0</v>
      </c>
      <c r="BC187" s="20">
        <v>350</v>
      </c>
      <c r="BD187" s="20">
        <v>0</v>
      </c>
      <c r="BE187" s="20">
        <v>0</v>
      </c>
      <c r="BF187" s="20">
        <v>0</v>
      </c>
      <c r="BG187" s="20">
        <v>0</v>
      </c>
      <c r="BH187" s="20">
        <v>0</v>
      </c>
      <c r="BI187" s="20">
        <v>0</v>
      </c>
      <c r="BJ187" s="20">
        <v>0</v>
      </c>
      <c r="BK187" s="20">
        <v>0</v>
      </c>
      <c r="BL187" s="20">
        <v>0</v>
      </c>
      <c r="BM187" s="20">
        <v>0</v>
      </c>
      <c r="BN187" s="20">
        <v>0</v>
      </c>
      <c r="BO187" s="20">
        <v>0</v>
      </c>
      <c r="BP187" s="20">
        <v>750</v>
      </c>
      <c r="BQ187" s="20">
        <v>0</v>
      </c>
    </row>
    <row r="188" spans="1:69" x14ac:dyDescent="0.35">
      <c r="A188" s="61" t="s">
        <v>321</v>
      </c>
      <c r="B188" s="61" t="s">
        <v>377</v>
      </c>
      <c r="C188" s="61">
        <v>230</v>
      </c>
      <c r="D188" s="61" t="str" cm="1">
        <f t="array" ref="D188">INDEX(SubList_ResAreas!$D$5:$D$332,MATCH(1,(B188=SubList_ResAreas!$B$5:$B$332)*(C188=SubList_ResAreas!$C$5:$C$332),0))</f>
        <v>Greater_Bay</v>
      </c>
      <c r="E188" s="20">
        <v>0</v>
      </c>
      <c r="F188">
        <v>0</v>
      </c>
      <c r="G188">
        <v>0</v>
      </c>
      <c r="H188">
        <v>0</v>
      </c>
      <c r="I188">
        <v>0</v>
      </c>
      <c r="J188">
        <v>0</v>
      </c>
      <c r="K188">
        <v>0</v>
      </c>
      <c r="L188">
        <v>0</v>
      </c>
      <c r="M188">
        <v>0</v>
      </c>
      <c r="N188">
        <v>0</v>
      </c>
      <c r="O188">
        <v>0</v>
      </c>
      <c r="P188">
        <v>182.5</v>
      </c>
      <c r="Q188">
        <v>0</v>
      </c>
      <c r="R188" s="75">
        <v>0</v>
      </c>
      <c r="S188" s="10">
        <v>0</v>
      </c>
      <c r="T188" s="10">
        <v>0</v>
      </c>
      <c r="U188" s="10">
        <v>0</v>
      </c>
      <c r="V188" s="10">
        <v>0</v>
      </c>
      <c r="W188" s="10">
        <v>0</v>
      </c>
      <c r="X188" s="10">
        <v>0</v>
      </c>
      <c r="Y188" s="10">
        <v>0</v>
      </c>
      <c r="Z188" s="10">
        <v>0</v>
      </c>
      <c r="AA188" s="10">
        <v>0</v>
      </c>
      <c r="AB188" s="10">
        <v>0</v>
      </c>
      <c r="AC188" s="10">
        <v>10</v>
      </c>
      <c r="AD188" s="10">
        <v>0</v>
      </c>
      <c r="AE188" s="87">
        <v>0</v>
      </c>
      <c r="AF188" s="17">
        <v>0</v>
      </c>
      <c r="AG188" s="17">
        <v>0</v>
      </c>
      <c r="AH188" s="17">
        <v>0</v>
      </c>
      <c r="AI188" s="17">
        <v>0</v>
      </c>
      <c r="AJ188" s="17">
        <v>0</v>
      </c>
      <c r="AK188" s="17">
        <v>0</v>
      </c>
      <c r="AL188" s="17">
        <v>0</v>
      </c>
      <c r="AM188" s="17">
        <v>0</v>
      </c>
      <c r="AN188" s="17">
        <v>0</v>
      </c>
      <c r="AO188" s="17">
        <v>0</v>
      </c>
      <c r="AP188" s="17">
        <v>0</v>
      </c>
      <c r="AQ188" s="17">
        <v>0</v>
      </c>
      <c r="AR188" s="20">
        <v>0</v>
      </c>
      <c r="AS188" s="20">
        <v>0</v>
      </c>
      <c r="AT188" s="20">
        <v>0</v>
      </c>
      <c r="AU188" s="20">
        <v>0</v>
      </c>
      <c r="AV188" s="20">
        <v>0</v>
      </c>
      <c r="AW188" s="20">
        <v>0</v>
      </c>
      <c r="AX188" s="20">
        <v>0</v>
      </c>
      <c r="AY188" s="20">
        <v>0</v>
      </c>
      <c r="AZ188" s="20">
        <v>0</v>
      </c>
      <c r="BA188" s="20">
        <v>0</v>
      </c>
      <c r="BB188" s="20">
        <v>0</v>
      </c>
      <c r="BC188" s="20">
        <v>10</v>
      </c>
      <c r="BD188" s="20">
        <v>0</v>
      </c>
      <c r="BE188" s="20">
        <v>0</v>
      </c>
      <c r="BF188" s="20">
        <v>0</v>
      </c>
      <c r="BG188" s="20">
        <v>0</v>
      </c>
      <c r="BH188" s="20">
        <v>0</v>
      </c>
      <c r="BI188" s="20">
        <v>0</v>
      </c>
      <c r="BJ188" s="20">
        <v>0</v>
      </c>
      <c r="BK188" s="20">
        <v>0</v>
      </c>
      <c r="BL188" s="20">
        <v>0</v>
      </c>
      <c r="BM188" s="20">
        <v>0</v>
      </c>
      <c r="BN188" s="20">
        <v>0</v>
      </c>
      <c r="BO188" s="20">
        <v>0</v>
      </c>
      <c r="BP188" s="20">
        <v>192.5</v>
      </c>
      <c r="BQ188" s="20">
        <v>0</v>
      </c>
    </row>
    <row r="189" spans="1:69" x14ac:dyDescent="0.35">
      <c r="A189" s="61" t="s">
        <v>315</v>
      </c>
      <c r="B189" s="61" t="s">
        <v>134</v>
      </c>
      <c r="C189" s="61">
        <v>230</v>
      </c>
      <c r="D189" s="61" t="str" cm="1">
        <f t="array" ref="D189">INDEX(SubList_ResAreas!$D$5:$D$332,MATCH(1,(B189=SubList_ResAreas!$B$5:$B$332)*(C189=SubList_ResAreas!$C$5:$C$332),0))</f>
        <v>SPGE_Westlands_Fresno</v>
      </c>
      <c r="E189" s="20">
        <v>0</v>
      </c>
      <c r="F189">
        <v>0</v>
      </c>
      <c r="G189">
        <v>0</v>
      </c>
      <c r="H189">
        <v>0</v>
      </c>
      <c r="I189">
        <v>0</v>
      </c>
      <c r="J189">
        <v>0</v>
      </c>
      <c r="K189">
        <v>0</v>
      </c>
      <c r="L189">
        <v>0</v>
      </c>
      <c r="M189">
        <v>0</v>
      </c>
      <c r="N189">
        <v>150</v>
      </c>
      <c r="O189">
        <v>87</v>
      </c>
      <c r="P189">
        <v>205.2</v>
      </c>
      <c r="Q189">
        <v>0</v>
      </c>
      <c r="R189" s="75">
        <v>0</v>
      </c>
      <c r="S189" s="10">
        <v>0</v>
      </c>
      <c r="T189" s="10">
        <v>0</v>
      </c>
      <c r="U189" s="10">
        <v>0</v>
      </c>
      <c r="V189" s="10">
        <v>0</v>
      </c>
      <c r="W189" s="10">
        <v>0</v>
      </c>
      <c r="X189" s="10">
        <v>0</v>
      </c>
      <c r="Y189" s="10">
        <v>0</v>
      </c>
      <c r="Z189" s="10">
        <v>0</v>
      </c>
      <c r="AA189" s="10">
        <v>0</v>
      </c>
      <c r="AB189" s="10">
        <v>0</v>
      </c>
      <c r="AC189" s="10">
        <v>169.8</v>
      </c>
      <c r="AD189" s="10">
        <v>0</v>
      </c>
      <c r="AE189" s="87">
        <v>0</v>
      </c>
      <c r="AF189" s="17">
        <v>0</v>
      </c>
      <c r="AG189" s="17">
        <v>0</v>
      </c>
      <c r="AH189" s="17">
        <v>0</v>
      </c>
      <c r="AI189" s="17">
        <v>0</v>
      </c>
      <c r="AJ189" s="17">
        <v>0</v>
      </c>
      <c r="AK189" s="17">
        <v>0</v>
      </c>
      <c r="AL189" s="17">
        <v>0</v>
      </c>
      <c r="AM189" s="17">
        <v>0</v>
      </c>
      <c r="AN189" s="17">
        <v>100.5</v>
      </c>
      <c r="AO189" s="17">
        <v>200</v>
      </c>
      <c r="AP189" s="17">
        <v>0</v>
      </c>
      <c r="AQ189" s="17">
        <v>0</v>
      </c>
      <c r="AR189" s="20">
        <v>0</v>
      </c>
      <c r="AS189" s="20">
        <v>0</v>
      </c>
      <c r="AT189" s="20">
        <v>0</v>
      </c>
      <c r="AU189" s="20">
        <v>0</v>
      </c>
      <c r="AV189" s="20">
        <v>0</v>
      </c>
      <c r="AW189" s="20">
        <v>0</v>
      </c>
      <c r="AX189" s="20">
        <v>0</v>
      </c>
      <c r="AY189" s="20">
        <v>0</v>
      </c>
      <c r="AZ189" s="20">
        <v>0</v>
      </c>
      <c r="BA189" s="20">
        <v>100.5</v>
      </c>
      <c r="BB189" s="20">
        <v>200</v>
      </c>
      <c r="BC189" s="20">
        <v>169.8</v>
      </c>
      <c r="BD189" s="20">
        <v>0</v>
      </c>
      <c r="BE189" s="20">
        <v>0</v>
      </c>
      <c r="BF189" s="20">
        <v>0</v>
      </c>
      <c r="BG189" s="20">
        <v>0</v>
      </c>
      <c r="BH189" s="20">
        <v>0</v>
      </c>
      <c r="BI189" s="20">
        <v>0</v>
      </c>
      <c r="BJ189" s="20">
        <v>0</v>
      </c>
      <c r="BK189" s="20">
        <v>0</v>
      </c>
      <c r="BL189" s="20">
        <v>0</v>
      </c>
      <c r="BM189" s="20">
        <v>0</v>
      </c>
      <c r="BN189" s="20">
        <v>250.5</v>
      </c>
      <c r="BO189" s="20">
        <v>287</v>
      </c>
      <c r="BP189" s="20">
        <v>375</v>
      </c>
      <c r="BQ189" s="20">
        <v>0</v>
      </c>
    </row>
    <row r="190" spans="1:69" x14ac:dyDescent="0.35">
      <c r="A190" s="61" t="s">
        <v>321</v>
      </c>
      <c r="B190" s="61" t="s">
        <v>206</v>
      </c>
      <c r="C190" s="61">
        <v>115</v>
      </c>
      <c r="D190" s="61" t="str" cm="1">
        <f t="array" ref="D190">INDEX(SubList_ResAreas!$D$5:$D$332,MATCH(1,(B190=SubList_ResAreas!$B$5:$B$332)*(C190=SubList_ResAreas!$C$5:$C$332),0))</f>
        <v>SPGE_Westlands_Fresno</v>
      </c>
      <c r="E190" s="20">
        <v>0</v>
      </c>
      <c r="F190">
        <v>0</v>
      </c>
      <c r="G190">
        <v>0</v>
      </c>
      <c r="H190">
        <v>0</v>
      </c>
      <c r="I190">
        <v>0</v>
      </c>
      <c r="J190">
        <v>0</v>
      </c>
      <c r="K190">
        <v>0</v>
      </c>
      <c r="L190">
        <v>0</v>
      </c>
      <c r="M190">
        <v>0</v>
      </c>
      <c r="N190">
        <v>0</v>
      </c>
      <c r="O190">
        <v>0</v>
      </c>
      <c r="P190">
        <v>0</v>
      </c>
      <c r="Q190">
        <v>0</v>
      </c>
      <c r="R190" s="75">
        <v>0</v>
      </c>
      <c r="S190" s="10">
        <v>0</v>
      </c>
      <c r="T190" s="10">
        <v>0</v>
      </c>
      <c r="U190" s="10">
        <v>0</v>
      </c>
      <c r="V190" s="10">
        <v>0</v>
      </c>
      <c r="W190" s="10">
        <v>0</v>
      </c>
      <c r="X190" s="10">
        <v>0</v>
      </c>
      <c r="Y190" s="10">
        <v>0</v>
      </c>
      <c r="Z190" s="10">
        <v>0</v>
      </c>
      <c r="AA190" s="10">
        <v>0</v>
      </c>
      <c r="AB190" s="10">
        <v>0</v>
      </c>
      <c r="AC190" s="10">
        <v>0</v>
      </c>
      <c r="AD190" s="10">
        <v>0</v>
      </c>
      <c r="AE190" s="87">
        <v>0</v>
      </c>
      <c r="AF190" s="17">
        <v>0</v>
      </c>
      <c r="AG190" s="17">
        <v>0</v>
      </c>
      <c r="AH190" s="17">
        <v>0</v>
      </c>
      <c r="AI190" s="17">
        <v>0</v>
      </c>
      <c r="AJ190" s="17">
        <v>0</v>
      </c>
      <c r="AK190" s="17">
        <v>0</v>
      </c>
      <c r="AL190" s="17">
        <v>0</v>
      </c>
      <c r="AM190" s="17">
        <v>0</v>
      </c>
      <c r="AN190" s="17">
        <v>0</v>
      </c>
      <c r="AO190" s="17">
        <v>0</v>
      </c>
      <c r="AP190" s="17">
        <v>0</v>
      </c>
      <c r="AQ190" s="17">
        <v>0</v>
      </c>
      <c r="AR190" s="20">
        <v>0</v>
      </c>
      <c r="AS190" s="20">
        <v>0</v>
      </c>
      <c r="AT190" s="20">
        <v>0</v>
      </c>
      <c r="AU190" s="20">
        <v>0</v>
      </c>
      <c r="AV190" s="20">
        <v>0</v>
      </c>
      <c r="AW190" s="20">
        <v>0</v>
      </c>
      <c r="AX190" s="20">
        <v>0</v>
      </c>
      <c r="AY190" s="20">
        <v>0</v>
      </c>
      <c r="AZ190" s="20">
        <v>0</v>
      </c>
      <c r="BA190" s="20">
        <v>0</v>
      </c>
      <c r="BB190" s="20">
        <v>0</v>
      </c>
      <c r="BC190" s="20">
        <v>0</v>
      </c>
      <c r="BD190" s="20">
        <v>0</v>
      </c>
      <c r="BE190" s="20">
        <v>0</v>
      </c>
      <c r="BF190" s="20">
        <v>0</v>
      </c>
      <c r="BG190" s="20">
        <v>0</v>
      </c>
      <c r="BH190" s="20">
        <v>0</v>
      </c>
      <c r="BI190" s="20">
        <v>0</v>
      </c>
      <c r="BJ190" s="20">
        <v>0</v>
      </c>
      <c r="BK190" s="20">
        <v>0</v>
      </c>
      <c r="BL190" s="20">
        <v>0</v>
      </c>
      <c r="BM190" s="20">
        <v>0</v>
      </c>
      <c r="BN190" s="20">
        <v>0</v>
      </c>
      <c r="BO190" s="20">
        <v>0</v>
      </c>
      <c r="BP190" s="20">
        <v>0</v>
      </c>
      <c r="BQ190" s="20">
        <v>0</v>
      </c>
    </row>
    <row r="191" spans="1:69" x14ac:dyDescent="0.35">
      <c r="A191" s="61" t="s">
        <v>315</v>
      </c>
      <c r="B191" s="61" t="s">
        <v>132</v>
      </c>
      <c r="C191" s="61">
        <v>115</v>
      </c>
      <c r="D191" s="61" t="str" cm="1">
        <f t="array" ref="D191">INDEX(SubList_ResAreas!$D$5:$D$332,MATCH(1,(B191=SubList_ResAreas!$B$5:$B$332)*(C191=SubList_ResAreas!$C$5:$C$332),0))</f>
        <v>SPGE_Kern</v>
      </c>
      <c r="E191" s="20">
        <v>0</v>
      </c>
      <c r="F191">
        <v>0</v>
      </c>
      <c r="G191">
        <v>0</v>
      </c>
      <c r="H191">
        <v>0</v>
      </c>
      <c r="I191">
        <v>0</v>
      </c>
      <c r="J191">
        <v>0</v>
      </c>
      <c r="K191">
        <v>0</v>
      </c>
      <c r="L191">
        <v>0</v>
      </c>
      <c r="M191">
        <v>0</v>
      </c>
      <c r="N191">
        <v>0</v>
      </c>
      <c r="O191">
        <v>0</v>
      </c>
      <c r="P191">
        <v>0</v>
      </c>
      <c r="Q191">
        <v>0</v>
      </c>
      <c r="R191" s="75">
        <v>0</v>
      </c>
      <c r="S191" s="10">
        <v>0</v>
      </c>
      <c r="T191" s="10">
        <v>0</v>
      </c>
      <c r="U191" s="10">
        <v>0</v>
      </c>
      <c r="V191" s="10">
        <v>0</v>
      </c>
      <c r="W191" s="10">
        <v>0</v>
      </c>
      <c r="X191" s="10">
        <v>0</v>
      </c>
      <c r="Y191" s="10">
        <v>0</v>
      </c>
      <c r="Z191" s="10">
        <v>0</v>
      </c>
      <c r="AA191" s="10">
        <v>0</v>
      </c>
      <c r="AB191" s="10">
        <v>0</v>
      </c>
      <c r="AC191" s="10">
        <v>0</v>
      </c>
      <c r="AD191" s="10">
        <v>0</v>
      </c>
      <c r="AE191" s="87">
        <v>0</v>
      </c>
      <c r="AF191" s="17">
        <v>0</v>
      </c>
      <c r="AG191" s="17">
        <v>0</v>
      </c>
      <c r="AH191" s="17">
        <v>0</v>
      </c>
      <c r="AI191" s="17">
        <v>0</v>
      </c>
      <c r="AJ191" s="17">
        <v>0</v>
      </c>
      <c r="AK191" s="17">
        <v>0</v>
      </c>
      <c r="AL191" s="17">
        <v>0</v>
      </c>
      <c r="AM191" s="17">
        <v>0</v>
      </c>
      <c r="AN191" s="17">
        <v>0</v>
      </c>
      <c r="AO191" s="17">
        <v>0</v>
      </c>
      <c r="AP191" s="17">
        <v>0</v>
      </c>
      <c r="AQ191" s="17">
        <v>0</v>
      </c>
      <c r="AR191" s="20">
        <v>0</v>
      </c>
      <c r="AS191" s="20">
        <v>0</v>
      </c>
      <c r="AT191" s="20">
        <v>0</v>
      </c>
      <c r="AU191" s="20">
        <v>0</v>
      </c>
      <c r="AV191" s="20">
        <v>0</v>
      </c>
      <c r="AW191" s="20">
        <v>0</v>
      </c>
      <c r="AX191" s="20">
        <v>0</v>
      </c>
      <c r="AY191" s="20">
        <v>0</v>
      </c>
      <c r="AZ191" s="20">
        <v>0</v>
      </c>
      <c r="BA191" s="20">
        <v>0</v>
      </c>
      <c r="BB191" s="20">
        <v>0</v>
      </c>
      <c r="BC191" s="20">
        <v>0</v>
      </c>
      <c r="BD191" s="20">
        <v>0</v>
      </c>
      <c r="BE191" s="20">
        <v>0</v>
      </c>
      <c r="BF191" s="20">
        <v>0</v>
      </c>
      <c r="BG191" s="20">
        <v>0</v>
      </c>
      <c r="BH191" s="20">
        <v>0</v>
      </c>
      <c r="BI191" s="20">
        <v>0</v>
      </c>
      <c r="BJ191" s="20">
        <v>0</v>
      </c>
      <c r="BK191" s="20">
        <v>0</v>
      </c>
      <c r="BL191" s="20">
        <v>0</v>
      </c>
      <c r="BM191" s="20">
        <v>0</v>
      </c>
      <c r="BN191" s="20">
        <v>0</v>
      </c>
      <c r="BO191" s="20">
        <v>0</v>
      </c>
      <c r="BP191" s="20">
        <v>0</v>
      </c>
      <c r="BQ191" s="20">
        <v>0</v>
      </c>
    </row>
    <row r="192" spans="1:69" x14ac:dyDescent="0.35">
      <c r="A192" s="61" t="s">
        <v>326</v>
      </c>
      <c r="B192" s="61" t="s">
        <v>31</v>
      </c>
      <c r="C192" s="61">
        <v>500</v>
      </c>
      <c r="D192" s="61" t="str" cm="1">
        <f t="array" ref="D192">INDEX(SubList_ResAreas!$D$5:$D$332,MATCH(1,(B192=SubList_ResAreas!$B$5:$B$332)*(C192=SubList_ResAreas!$C$5:$C$332),0))</f>
        <v>Arizona</v>
      </c>
      <c r="E192" s="20">
        <v>0</v>
      </c>
      <c r="F192">
        <v>0</v>
      </c>
      <c r="G192">
        <v>0</v>
      </c>
      <c r="H192">
        <v>0</v>
      </c>
      <c r="I192">
        <v>0</v>
      </c>
      <c r="J192">
        <v>0</v>
      </c>
      <c r="K192">
        <v>0</v>
      </c>
      <c r="L192">
        <v>0</v>
      </c>
      <c r="M192">
        <v>0</v>
      </c>
      <c r="N192">
        <v>0</v>
      </c>
      <c r="O192">
        <v>0</v>
      </c>
      <c r="P192">
        <v>0</v>
      </c>
      <c r="Q192">
        <v>0</v>
      </c>
      <c r="R192" s="75">
        <v>0</v>
      </c>
      <c r="S192" s="10">
        <v>0</v>
      </c>
      <c r="T192" s="10">
        <v>0</v>
      </c>
      <c r="U192" s="10">
        <v>0</v>
      </c>
      <c r="V192" s="10">
        <v>0</v>
      </c>
      <c r="W192" s="10">
        <v>0</v>
      </c>
      <c r="X192" s="10">
        <v>0</v>
      </c>
      <c r="Y192" s="10">
        <v>0</v>
      </c>
      <c r="Z192" s="10">
        <v>0</v>
      </c>
      <c r="AA192" s="10">
        <v>0</v>
      </c>
      <c r="AB192" s="10">
        <v>0</v>
      </c>
      <c r="AC192" s="10">
        <v>0</v>
      </c>
      <c r="AD192" s="10">
        <v>0</v>
      </c>
      <c r="AE192" s="87">
        <v>0</v>
      </c>
      <c r="AF192" s="17">
        <v>0</v>
      </c>
      <c r="AG192" s="17">
        <v>0</v>
      </c>
      <c r="AH192" s="17">
        <v>0</v>
      </c>
      <c r="AI192" s="17">
        <v>0</v>
      </c>
      <c r="AJ192" s="17">
        <v>0</v>
      </c>
      <c r="AK192" s="17">
        <v>0</v>
      </c>
      <c r="AL192" s="17">
        <v>0</v>
      </c>
      <c r="AM192" s="17">
        <v>0</v>
      </c>
      <c r="AN192" s="17">
        <v>0</v>
      </c>
      <c r="AO192" s="17">
        <v>0</v>
      </c>
      <c r="AP192" s="17">
        <v>0</v>
      </c>
      <c r="AQ192" s="17">
        <v>0</v>
      </c>
      <c r="AR192" s="20">
        <v>0</v>
      </c>
      <c r="AS192" s="20">
        <v>0</v>
      </c>
      <c r="AT192" s="20">
        <v>0</v>
      </c>
      <c r="AU192" s="20">
        <v>0</v>
      </c>
      <c r="AV192" s="20">
        <v>0</v>
      </c>
      <c r="AW192" s="20">
        <v>0</v>
      </c>
      <c r="AX192" s="20">
        <v>0</v>
      </c>
      <c r="AY192" s="20">
        <v>0</v>
      </c>
      <c r="AZ192" s="20">
        <v>0</v>
      </c>
      <c r="BA192" s="20">
        <v>0</v>
      </c>
      <c r="BB192" s="20">
        <v>0</v>
      </c>
      <c r="BC192" s="20">
        <v>0</v>
      </c>
      <c r="BD192" s="20">
        <v>0</v>
      </c>
      <c r="BE192" s="20">
        <v>0</v>
      </c>
      <c r="BF192" s="20">
        <v>0</v>
      </c>
      <c r="BG192" s="20">
        <v>0</v>
      </c>
      <c r="BH192" s="20">
        <v>0</v>
      </c>
      <c r="BI192" s="20">
        <v>0</v>
      </c>
      <c r="BJ192" s="20">
        <v>0</v>
      </c>
      <c r="BK192" s="20">
        <v>0</v>
      </c>
      <c r="BL192" s="20">
        <v>0</v>
      </c>
      <c r="BM192" s="20">
        <v>0</v>
      </c>
      <c r="BN192" s="20">
        <v>0</v>
      </c>
      <c r="BO192" s="20">
        <v>0</v>
      </c>
      <c r="BP192" s="20">
        <v>0</v>
      </c>
      <c r="BQ192" s="20">
        <v>0</v>
      </c>
    </row>
    <row r="193" spans="1:69" x14ac:dyDescent="0.35">
      <c r="A193" s="61" t="s">
        <v>326</v>
      </c>
      <c r="B193" s="61" t="s">
        <v>30</v>
      </c>
      <c r="C193" s="61">
        <v>500</v>
      </c>
      <c r="D193" s="61" t="str" cm="1">
        <f t="array" ref="D193">INDEX(SubList_ResAreas!$D$5:$D$332,MATCH(1,(B193=SubList_ResAreas!$B$5:$B$332)*(C193=SubList_ResAreas!$C$5:$C$332),0))</f>
        <v>Greater_Imperial</v>
      </c>
      <c r="E193" s="20">
        <v>0</v>
      </c>
      <c r="F193">
        <v>0</v>
      </c>
      <c r="G193">
        <v>0</v>
      </c>
      <c r="H193">
        <v>0</v>
      </c>
      <c r="I193">
        <v>0</v>
      </c>
      <c r="J193">
        <v>0</v>
      </c>
      <c r="K193">
        <v>0</v>
      </c>
      <c r="L193">
        <v>0</v>
      </c>
      <c r="M193">
        <v>0</v>
      </c>
      <c r="N193">
        <v>0</v>
      </c>
      <c r="O193">
        <v>0</v>
      </c>
      <c r="P193">
        <v>0</v>
      </c>
      <c r="Q193">
        <v>0</v>
      </c>
      <c r="R193" s="75">
        <v>0</v>
      </c>
      <c r="S193" s="10">
        <v>0</v>
      </c>
      <c r="T193" s="10">
        <v>0</v>
      </c>
      <c r="U193" s="10">
        <v>0</v>
      </c>
      <c r="V193" s="10">
        <v>0</v>
      </c>
      <c r="W193" s="10">
        <v>0</v>
      </c>
      <c r="X193" s="10">
        <v>0</v>
      </c>
      <c r="Y193" s="10">
        <v>0</v>
      </c>
      <c r="Z193" s="10">
        <v>0</v>
      </c>
      <c r="AA193" s="10">
        <v>0</v>
      </c>
      <c r="AB193" s="10">
        <v>0</v>
      </c>
      <c r="AC193" s="10">
        <v>0</v>
      </c>
      <c r="AD193" s="10">
        <v>0</v>
      </c>
      <c r="AE193" s="87">
        <v>0</v>
      </c>
      <c r="AF193" s="17">
        <v>0</v>
      </c>
      <c r="AG193" s="17">
        <v>0</v>
      </c>
      <c r="AH193" s="17">
        <v>0</v>
      </c>
      <c r="AI193" s="17">
        <v>0</v>
      </c>
      <c r="AJ193" s="17">
        <v>0</v>
      </c>
      <c r="AK193" s="17">
        <v>0</v>
      </c>
      <c r="AL193" s="17">
        <v>0</v>
      </c>
      <c r="AM193" s="17">
        <v>0</v>
      </c>
      <c r="AN193" s="17">
        <v>0</v>
      </c>
      <c r="AO193" s="17">
        <v>0</v>
      </c>
      <c r="AP193" s="17">
        <v>0</v>
      </c>
      <c r="AQ193" s="17">
        <v>0</v>
      </c>
      <c r="AR193" s="20">
        <v>0</v>
      </c>
      <c r="AS193" s="20">
        <v>0</v>
      </c>
      <c r="AT193" s="20">
        <v>0</v>
      </c>
      <c r="AU193" s="20">
        <v>0</v>
      </c>
      <c r="AV193" s="20">
        <v>0</v>
      </c>
      <c r="AW193" s="20">
        <v>0</v>
      </c>
      <c r="AX193" s="20">
        <v>0</v>
      </c>
      <c r="AY193" s="20">
        <v>0</v>
      </c>
      <c r="AZ193" s="20">
        <v>0</v>
      </c>
      <c r="BA193" s="20">
        <v>0</v>
      </c>
      <c r="BB193" s="20">
        <v>0</v>
      </c>
      <c r="BC193" s="20">
        <v>0</v>
      </c>
      <c r="BD193" s="20">
        <v>0</v>
      </c>
      <c r="BE193" s="20">
        <v>0</v>
      </c>
      <c r="BF193" s="20">
        <v>0</v>
      </c>
      <c r="BG193" s="20">
        <v>0</v>
      </c>
      <c r="BH193" s="20">
        <v>0</v>
      </c>
      <c r="BI193" s="20">
        <v>0</v>
      </c>
      <c r="BJ193" s="20">
        <v>0</v>
      </c>
      <c r="BK193" s="20">
        <v>0</v>
      </c>
      <c r="BL193" s="20">
        <v>0</v>
      </c>
      <c r="BM193" s="20">
        <v>0</v>
      </c>
      <c r="BN193" s="20">
        <v>0</v>
      </c>
      <c r="BO193" s="20">
        <v>0</v>
      </c>
      <c r="BP193" s="20">
        <v>0</v>
      </c>
      <c r="BQ193" s="20">
        <v>0</v>
      </c>
    </row>
    <row r="194" spans="1:69" x14ac:dyDescent="0.35">
      <c r="A194" s="61" t="s">
        <v>326</v>
      </c>
      <c r="B194" s="61" t="s">
        <v>32</v>
      </c>
      <c r="C194" s="61">
        <v>230</v>
      </c>
      <c r="D194" s="61" t="str" cm="1">
        <f t="array" ref="D194">INDEX(SubList_ResAreas!$D$5:$D$332,MATCH(1,(B194=SubList_ResAreas!$B$5:$B$332)*(C194=SubList_ResAreas!$C$5:$C$332),0))</f>
        <v>San_Diego</v>
      </c>
      <c r="E194" s="20">
        <v>0</v>
      </c>
      <c r="F194">
        <v>0</v>
      </c>
      <c r="G194">
        <v>0</v>
      </c>
      <c r="H194">
        <v>0</v>
      </c>
      <c r="I194">
        <v>0</v>
      </c>
      <c r="J194">
        <v>0</v>
      </c>
      <c r="K194">
        <v>0</v>
      </c>
      <c r="L194">
        <v>0</v>
      </c>
      <c r="M194">
        <v>0</v>
      </c>
      <c r="N194">
        <v>0</v>
      </c>
      <c r="O194">
        <v>0</v>
      </c>
      <c r="P194">
        <v>0</v>
      </c>
      <c r="Q194">
        <v>0</v>
      </c>
      <c r="R194" s="75">
        <v>0</v>
      </c>
      <c r="S194" s="10">
        <v>0</v>
      </c>
      <c r="T194" s="10">
        <v>0</v>
      </c>
      <c r="U194" s="10">
        <v>0</v>
      </c>
      <c r="V194" s="10">
        <v>0</v>
      </c>
      <c r="W194" s="10">
        <v>0</v>
      </c>
      <c r="X194" s="10">
        <v>0</v>
      </c>
      <c r="Y194" s="10">
        <v>0</v>
      </c>
      <c r="Z194" s="10">
        <v>0</v>
      </c>
      <c r="AA194" s="10">
        <v>0</v>
      </c>
      <c r="AB194" s="10">
        <v>0</v>
      </c>
      <c r="AC194" s="10">
        <v>0</v>
      </c>
      <c r="AD194" s="10">
        <v>0</v>
      </c>
      <c r="AE194" s="87">
        <v>0</v>
      </c>
      <c r="AF194" s="17">
        <v>0</v>
      </c>
      <c r="AG194" s="17">
        <v>0</v>
      </c>
      <c r="AH194" s="17">
        <v>0</v>
      </c>
      <c r="AI194" s="17">
        <v>0</v>
      </c>
      <c r="AJ194" s="17">
        <v>0</v>
      </c>
      <c r="AK194" s="17">
        <v>0</v>
      </c>
      <c r="AL194" s="17">
        <v>0</v>
      </c>
      <c r="AM194" s="17">
        <v>0</v>
      </c>
      <c r="AN194" s="17">
        <v>0</v>
      </c>
      <c r="AO194" s="17">
        <v>0</v>
      </c>
      <c r="AP194" s="17">
        <v>0</v>
      </c>
      <c r="AQ194" s="17">
        <v>0</v>
      </c>
      <c r="AR194" s="20">
        <v>0</v>
      </c>
      <c r="AS194" s="20">
        <v>0</v>
      </c>
      <c r="AT194" s="20">
        <v>0</v>
      </c>
      <c r="AU194" s="20">
        <v>0</v>
      </c>
      <c r="AV194" s="20">
        <v>0</v>
      </c>
      <c r="AW194" s="20">
        <v>0</v>
      </c>
      <c r="AX194" s="20">
        <v>0</v>
      </c>
      <c r="AY194" s="20">
        <v>0</v>
      </c>
      <c r="AZ194" s="20">
        <v>0</v>
      </c>
      <c r="BA194" s="20">
        <v>0</v>
      </c>
      <c r="BB194" s="20">
        <v>0</v>
      </c>
      <c r="BC194" s="20">
        <v>0</v>
      </c>
      <c r="BD194" s="20">
        <v>0</v>
      </c>
      <c r="BE194" s="20">
        <v>0</v>
      </c>
      <c r="BF194" s="20">
        <v>0</v>
      </c>
      <c r="BG194" s="20">
        <v>0</v>
      </c>
      <c r="BH194" s="20">
        <v>0</v>
      </c>
      <c r="BI194" s="20">
        <v>0</v>
      </c>
      <c r="BJ194" s="20">
        <v>0</v>
      </c>
      <c r="BK194" s="20">
        <v>0</v>
      </c>
      <c r="BL194" s="20">
        <v>0</v>
      </c>
      <c r="BM194" s="20">
        <v>0</v>
      </c>
      <c r="BN194" s="20">
        <v>0</v>
      </c>
      <c r="BO194" s="20">
        <v>0</v>
      </c>
      <c r="BP194" s="20">
        <v>0</v>
      </c>
      <c r="BQ194" s="20">
        <v>0</v>
      </c>
    </row>
    <row r="195" spans="1:69" x14ac:dyDescent="0.35">
      <c r="A195" s="61" t="s">
        <v>318</v>
      </c>
      <c r="B195" s="61" t="s">
        <v>80</v>
      </c>
      <c r="C195" s="61">
        <v>230</v>
      </c>
      <c r="D195" s="61" t="str" cm="1">
        <f t="array" ref="D195">INDEX(SubList_ResAreas!$D$5:$D$332,MATCH(1,(B195=SubList_ResAreas!$B$5:$B$332)*(C195=SubList_ResAreas!$C$5:$C$332),0))</f>
        <v>Greater_LA</v>
      </c>
      <c r="E195" s="20">
        <v>0</v>
      </c>
      <c r="F195">
        <v>0</v>
      </c>
      <c r="G195">
        <v>0</v>
      </c>
      <c r="H195">
        <v>0</v>
      </c>
      <c r="I195">
        <v>0</v>
      </c>
      <c r="J195">
        <v>0</v>
      </c>
      <c r="K195">
        <v>0</v>
      </c>
      <c r="L195">
        <v>0</v>
      </c>
      <c r="M195">
        <v>0</v>
      </c>
      <c r="N195">
        <v>0</v>
      </c>
      <c r="O195">
        <v>0</v>
      </c>
      <c r="P195">
        <v>0</v>
      </c>
      <c r="Q195">
        <v>0</v>
      </c>
      <c r="R195" s="75">
        <v>0</v>
      </c>
      <c r="S195" s="10">
        <v>0</v>
      </c>
      <c r="T195" s="10">
        <v>0</v>
      </c>
      <c r="U195" s="10">
        <v>0</v>
      </c>
      <c r="V195" s="10">
        <v>0</v>
      </c>
      <c r="W195" s="10">
        <v>0</v>
      </c>
      <c r="X195" s="10">
        <v>0</v>
      </c>
      <c r="Y195" s="10">
        <v>0</v>
      </c>
      <c r="Z195" s="10">
        <v>0</v>
      </c>
      <c r="AA195" s="10">
        <v>0</v>
      </c>
      <c r="AB195" s="10">
        <v>0</v>
      </c>
      <c r="AC195" s="10">
        <v>0</v>
      </c>
      <c r="AD195" s="10">
        <v>0</v>
      </c>
      <c r="AE195" s="87">
        <v>0</v>
      </c>
      <c r="AF195" s="17">
        <v>0</v>
      </c>
      <c r="AG195" s="17">
        <v>0</v>
      </c>
      <c r="AH195" s="17">
        <v>0</v>
      </c>
      <c r="AI195" s="17">
        <v>0</v>
      </c>
      <c r="AJ195" s="17">
        <v>0</v>
      </c>
      <c r="AK195" s="17">
        <v>0</v>
      </c>
      <c r="AL195" s="17">
        <v>0</v>
      </c>
      <c r="AM195" s="17">
        <v>0</v>
      </c>
      <c r="AN195" s="17">
        <v>0</v>
      </c>
      <c r="AO195" s="17">
        <v>0</v>
      </c>
      <c r="AP195" s="17">
        <v>0</v>
      </c>
      <c r="AQ195" s="17">
        <v>0</v>
      </c>
      <c r="AR195" s="20">
        <v>0</v>
      </c>
      <c r="AS195" s="20">
        <v>0</v>
      </c>
      <c r="AT195" s="20">
        <v>0</v>
      </c>
      <c r="AU195" s="20">
        <v>0</v>
      </c>
      <c r="AV195" s="20">
        <v>0</v>
      </c>
      <c r="AW195" s="20">
        <v>0</v>
      </c>
      <c r="AX195" s="20">
        <v>0</v>
      </c>
      <c r="AY195" s="20">
        <v>0</v>
      </c>
      <c r="AZ195" s="20">
        <v>0</v>
      </c>
      <c r="BA195" s="20">
        <v>0</v>
      </c>
      <c r="BB195" s="20">
        <v>0</v>
      </c>
      <c r="BC195" s="20">
        <v>0</v>
      </c>
      <c r="BD195" s="20">
        <v>0</v>
      </c>
      <c r="BE195" s="20">
        <v>0</v>
      </c>
      <c r="BF195" s="20">
        <v>0</v>
      </c>
      <c r="BG195" s="20">
        <v>0</v>
      </c>
      <c r="BH195" s="20">
        <v>0</v>
      </c>
      <c r="BI195" s="20">
        <v>0</v>
      </c>
      <c r="BJ195" s="20">
        <v>0</v>
      </c>
      <c r="BK195" s="20">
        <v>0</v>
      </c>
      <c r="BL195" s="20">
        <v>0</v>
      </c>
      <c r="BM195" s="20">
        <v>0</v>
      </c>
      <c r="BN195" s="20">
        <v>0</v>
      </c>
      <c r="BO195" s="20">
        <v>0</v>
      </c>
      <c r="BP195" s="20">
        <v>0</v>
      </c>
      <c r="BQ195" s="20">
        <v>0</v>
      </c>
    </row>
    <row r="196" spans="1:69" x14ac:dyDescent="0.35">
      <c r="A196" s="61" t="s">
        <v>315</v>
      </c>
      <c r="B196" s="61" t="s">
        <v>100</v>
      </c>
      <c r="C196" s="61">
        <v>115</v>
      </c>
      <c r="D196" s="61" t="str" cm="1">
        <f t="array" ref="D196">INDEX(SubList_ResAreas!$D$5:$D$332,MATCH(1,(B196=SubList_ResAreas!$B$5:$B$332)*(C196=SubList_ResAreas!$C$5:$C$332),0))</f>
        <v>SPGE_Kern</v>
      </c>
      <c r="E196" s="20">
        <v>0</v>
      </c>
      <c r="F196">
        <v>0</v>
      </c>
      <c r="G196">
        <v>0</v>
      </c>
      <c r="H196">
        <v>0</v>
      </c>
      <c r="I196">
        <v>0</v>
      </c>
      <c r="J196">
        <v>0</v>
      </c>
      <c r="K196">
        <v>0</v>
      </c>
      <c r="L196">
        <v>0</v>
      </c>
      <c r="M196">
        <v>0</v>
      </c>
      <c r="N196">
        <v>0</v>
      </c>
      <c r="O196">
        <v>0</v>
      </c>
      <c r="P196">
        <v>0</v>
      </c>
      <c r="Q196">
        <v>0</v>
      </c>
      <c r="R196" s="75">
        <v>0</v>
      </c>
      <c r="S196" s="10">
        <v>0</v>
      </c>
      <c r="T196" s="10">
        <v>0</v>
      </c>
      <c r="U196" s="10">
        <v>0</v>
      </c>
      <c r="V196" s="10">
        <v>0</v>
      </c>
      <c r="W196" s="10">
        <v>0</v>
      </c>
      <c r="X196" s="10">
        <v>0</v>
      </c>
      <c r="Y196" s="10">
        <v>0</v>
      </c>
      <c r="Z196" s="10">
        <v>0</v>
      </c>
      <c r="AA196" s="10">
        <v>40</v>
      </c>
      <c r="AB196" s="10">
        <v>0</v>
      </c>
      <c r="AC196" s="10">
        <v>20</v>
      </c>
      <c r="AD196" s="10">
        <v>0</v>
      </c>
      <c r="AE196" s="87">
        <v>0</v>
      </c>
      <c r="AF196" s="17">
        <v>0</v>
      </c>
      <c r="AG196" s="17">
        <v>0</v>
      </c>
      <c r="AH196" s="17">
        <v>0</v>
      </c>
      <c r="AI196" s="17">
        <v>0</v>
      </c>
      <c r="AJ196" s="17">
        <v>0</v>
      </c>
      <c r="AK196" s="17">
        <v>0</v>
      </c>
      <c r="AL196" s="17">
        <v>0</v>
      </c>
      <c r="AM196" s="17">
        <v>0</v>
      </c>
      <c r="AN196" s="17">
        <v>0</v>
      </c>
      <c r="AO196" s="17">
        <v>0</v>
      </c>
      <c r="AP196" s="17">
        <v>0</v>
      </c>
      <c r="AQ196" s="17">
        <v>0</v>
      </c>
      <c r="AR196" s="20">
        <v>0</v>
      </c>
      <c r="AS196" s="20">
        <v>0</v>
      </c>
      <c r="AT196" s="20">
        <v>0</v>
      </c>
      <c r="AU196" s="20">
        <v>0</v>
      </c>
      <c r="AV196" s="20">
        <v>0</v>
      </c>
      <c r="AW196" s="20">
        <v>0</v>
      </c>
      <c r="AX196" s="20">
        <v>0</v>
      </c>
      <c r="AY196" s="20">
        <v>0</v>
      </c>
      <c r="AZ196" s="20">
        <v>0</v>
      </c>
      <c r="BA196" s="20">
        <v>40</v>
      </c>
      <c r="BB196" s="20">
        <v>0</v>
      </c>
      <c r="BC196" s="20">
        <v>20</v>
      </c>
      <c r="BD196" s="20">
        <v>0</v>
      </c>
      <c r="BE196" s="20">
        <v>0</v>
      </c>
      <c r="BF196" s="20">
        <v>0</v>
      </c>
      <c r="BG196" s="20">
        <v>0</v>
      </c>
      <c r="BH196" s="20">
        <v>0</v>
      </c>
      <c r="BI196" s="20">
        <v>0</v>
      </c>
      <c r="BJ196" s="20">
        <v>0</v>
      </c>
      <c r="BK196" s="20">
        <v>0</v>
      </c>
      <c r="BL196" s="20">
        <v>0</v>
      </c>
      <c r="BM196" s="20">
        <v>0</v>
      </c>
      <c r="BN196" s="20">
        <v>40</v>
      </c>
      <c r="BO196" s="20">
        <v>0</v>
      </c>
      <c r="BP196" s="20">
        <v>20</v>
      </c>
      <c r="BQ196" s="20">
        <v>0</v>
      </c>
    </row>
    <row r="197" spans="1:69" x14ac:dyDescent="0.35">
      <c r="A197" s="61" t="s">
        <v>333</v>
      </c>
      <c r="B197" s="61" t="s">
        <v>265</v>
      </c>
      <c r="C197" s="61">
        <v>115</v>
      </c>
      <c r="D197" s="61" t="str" cm="1">
        <f t="array" ref="D197">INDEX(SubList_ResAreas!$D$5:$D$332,MATCH(1,(B197=SubList_ResAreas!$B$5:$B$332)*(C197=SubList_ResAreas!$C$5:$C$332),0))</f>
        <v>Northern_CA</v>
      </c>
      <c r="E197" s="20">
        <v>0</v>
      </c>
      <c r="F197">
        <v>0</v>
      </c>
      <c r="G197">
        <v>0</v>
      </c>
      <c r="H197">
        <v>0</v>
      </c>
      <c r="I197">
        <v>0</v>
      </c>
      <c r="J197">
        <v>0</v>
      </c>
      <c r="K197">
        <v>0</v>
      </c>
      <c r="L197">
        <v>0</v>
      </c>
      <c r="M197">
        <v>0</v>
      </c>
      <c r="N197">
        <v>0</v>
      </c>
      <c r="O197">
        <v>0</v>
      </c>
      <c r="P197">
        <v>0</v>
      </c>
      <c r="Q197">
        <v>0</v>
      </c>
      <c r="R197" s="75">
        <v>0</v>
      </c>
      <c r="S197" s="10">
        <v>0</v>
      </c>
      <c r="T197" s="10">
        <v>0</v>
      </c>
      <c r="U197" s="10">
        <v>0</v>
      </c>
      <c r="V197" s="10">
        <v>0</v>
      </c>
      <c r="W197" s="10">
        <v>0</v>
      </c>
      <c r="X197" s="10">
        <v>0</v>
      </c>
      <c r="Y197" s="10">
        <v>0</v>
      </c>
      <c r="Z197" s="10">
        <v>0</v>
      </c>
      <c r="AA197" s="10">
        <v>0</v>
      </c>
      <c r="AB197" s="10">
        <v>0</v>
      </c>
      <c r="AC197" s="10">
        <v>0</v>
      </c>
      <c r="AD197" s="10">
        <v>0</v>
      </c>
      <c r="AE197" s="87">
        <v>0</v>
      </c>
      <c r="AF197" s="17">
        <v>0</v>
      </c>
      <c r="AG197" s="17">
        <v>0</v>
      </c>
      <c r="AH197" s="17">
        <v>0</v>
      </c>
      <c r="AI197" s="17">
        <v>0</v>
      </c>
      <c r="AJ197" s="17">
        <v>0</v>
      </c>
      <c r="AK197" s="17">
        <v>0</v>
      </c>
      <c r="AL197" s="17">
        <v>0</v>
      </c>
      <c r="AM197" s="17">
        <v>0</v>
      </c>
      <c r="AN197" s="17">
        <v>0</v>
      </c>
      <c r="AO197" s="17">
        <v>0</v>
      </c>
      <c r="AP197" s="17">
        <v>0</v>
      </c>
      <c r="AQ197" s="17">
        <v>0</v>
      </c>
      <c r="AR197" s="20">
        <v>0</v>
      </c>
      <c r="AS197" s="20">
        <v>0</v>
      </c>
      <c r="AT197" s="20">
        <v>0</v>
      </c>
      <c r="AU197" s="20">
        <v>0</v>
      </c>
      <c r="AV197" s="20">
        <v>0</v>
      </c>
      <c r="AW197" s="20">
        <v>0</v>
      </c>
      <c r="AX197" s="20">
        <v>0</v>
      </c>
      <c r="AY197" s="20">
        <v>0</v>
      </c>
      <c r="AZ197" s="20">
        <v>0</v>
      </c>
      <c r="BA197" s="20">
        <v>0</v>
      </c>
      <c r="BB197" s="20">
        <v>0</v>
      </c>
      <c r="BC197" s="20">
        <v>0</v>
      </c>
      <c r="BD197" s="20">
        <v>0</v>
      </c>
      <c r="BE197" s="20">
        <v>0</v>
      </c>
      <c r="BF197" s="20">
        <v>0</v>
      </c>
      <c r="BG197" s="20">
        <v>0</v>
      </c>
      <c r="BH197" s="20">
        <v>0</v>
      </c>
      <c r="BI197" s="20">
        <v>0</v>
      </c>
      <c r="BJ197" s="20">
        <v>0</v>
      </c>
      <c r="BK197" s="20">
        <v>0</v>
      </c>
      <c r="BL197" s="20">
        <v>0</v>
      </c>
      <c r="BM197" s="20">
        <v>0</v>
      </c>
      <c r="BN197" s="20">
        <v>0</v>
      </c>
      <c r="BO197" s="20">
        <v>0</v>
      </c>
      <c r="BP197" s="20">
        <v>0</v>
      </c>
      <c r="BQ197" s="20">
        <v>0</v>
      </c>
    </row>
    <row r="198" spans="1:69" x14ac:dyDescent="0.35">
      <c r="A198" s="61" t="s">
        <v>321</v>
      </c>
      <c r="B198" s="61" t="s">
        <v>207</v>
      </c>
      <c r="C198" s="61">
        <v>115</v>
      </c>
      <c r="D198" s="61" t="str" cm="1">
        <f t="array" ref="D198">INDEX(SubList_ResAreas!$D$5:$D$332,MATCH(1,(B198=SubList_ResAreas!$B$5:$B$332)*(C198=SubList_ResAreas!$C$5:$C$332),0))</f>
        <v>SPGE_Westlands_Fresno</v>
      </c>
      <c r="E198" s="20">
        <v>0</v>
      </c>
      <c r="F198">
        <v>0</v>
      </c>
      <c r="G198">
        <v>0</v>
      </c>
      <c r="H198">
        <v>0</v>
      </c>
      <c r="I198">
        <v>0</v>
      </c>
      <c r="J198">
        <v>0</v>
      </c>
      <c r="K198">
        <v>0</v>
      </c>
      <c r="L198">
        <v>0</v>
      </c>
      <c r="M198">
        <v>0</v>
      </c>
      <c r="N198">
        <v>0</v>
      </c>
      <c r="O198">
        <v>0</v>
      </c>
      <c r="P198">
        <v>0</v>
      </c>
      <c r="Q198">
        <v>0</v>
      </c>
      <c r="R198" s="75">
        <v>0</v>
      </c>
      <c r="S198" s="10">
        <v>0</v>
      </c>
      <c r="T198" s="10">
        <v>0</v>
      </c>
      <c r="U198" s="10">
        <v>0</v>
      </c>
      <c r="V198" s="10">
        <v>0</v>
      </c>
      <c r="W198" s="10">
        <v>0</v>
      </c>
      <c r="X198" s="10">
        <v>0</v>
      </c>
      <c r="Y198" s="10">
        <v>0</v>
      </c>
      <c r="Z198" s="10">
        <v>0</v>
      </c>
      <c r="AA198" s="10">
        <v>0</v>
      </c>
      <c r="AB198" s="10">
        <v>0</v>
      </c>
      <c r="AC198" s="10">
        <v>0</v>
      </c>
      <c r="AD198" s="10">
        <v>0</v>
      </c>
      <c r="AE198" s="87">
        <v>0</v>
      </c>
      <c r="AF198" s="17">
        <v>0</v>
      </c>
      <c r="AG198" s="17">
        <v>0</v>
      </c>
      <c r="AH198" s="17">
        <v>0</v>
      </c>
      <c r="AI198" s="17">
        <v>0</v>
      </c>
      <c r="AJ198" s="17">
        <v>0</v>
      </c>
      <c r="AK198" s="17">
        <v>0</v>
      </c>
      <c r="AL198" s="17">
        <v>0</v>
      </c>
      <c r="AM198" s="17">
        <v>0</v>
      </c>
      <c r="AN198" s="17">
        <v>0</v>
      </c>
      <c r="AO198" s="17">
        <v>0</v>
      </c>
      <c r="AP198" s="17">
        <v>0</v>
      </c>
      <c r="AQ198" s="17">
        <v>0</v>
      </c>
      <c r="AR198" s="20">
        <v>0</v>
      </c>
      <c r="AS198" s="20">
        <v>0</v>
      </c>
      <c r="AT198" s="20">
        <v>0</v>
      </c>
      <c r="AU198" s="20">
        <v>0</v>
      </c>
      <c r="AV198" s="20">
        <v>0</v>
      </c>
      <c r="AW198" s="20">
        <v>0</v>
      </c>
      <c r="AX198" s="20">
        <v>0</v>
      </c>
      <c r="AY198" s="20">
        <v>0</v>
      </c>
      <c r="AZ198" s="20">
        <v>0</v>
      </c>
      <c r="BA198" s="20">
        <v>0</v>
      </c>
      <c r="BB198" s="20">
        <v>0</v>
      </c>
      <c r="BC198" s="20">
        <v>0</v>
      </c>
      <c r="BD198" s="20">
        <v>0</v>
      </c>
      <c r="BE198" s="20">
        <v>0</v>
      </c>
      <c r="BF198" s="20">
        <v>0</v>
      </c>
      <c r="BG198" s="20">
        <v>0</v>
      </c>
      <c r="BH198" s="20">
        <v>0</v>
      </c>
      <c r="BI198" s="20">
        <v>0</v>
      </c>
      <c r="BJ198" s="20">
        <v>0</v>
      </c>
      <c r="BK198" s="20">
        <v>0</v>
      </c>
      <c r="BL198" s="20">
        <v>0</v>
      </c>
      <c r="BM198" s="20">
        <v>0</v>
      </c>
      <c r="BN198" s="20">
        <v>0</v>
      </c>
      <c r="BO198" s="20">
        <v>0</v>
      </c>
      <c r="BP198" s="20">
        <v>0</v>
      </c>
      <c r="BQ198" s="20">
        <v>0</v>
      </c>
    </row>
    <row r="199" spans="1:69" x14ac:dyDescent="0.35">
      <c r="A199" s="61" t="s">
        <v>326</v>
      </c>
      <c r="B199" s="61" t="s">
        <v>21</v>
      </c>
      <c r="C199" s="61">
        <v>230</v>
      </c>
      <c r="D199" s="61" t="str" cm="1">
        <f t="array" ref="D199">INDEX(SubList_ResAreas!$D$5:$D$332,MATCH(1,(B199=SubList_ResAreas!$B$5:$B$332)*(C199=SubList_ResAreas!$C$5:$C$332),0))</f>
        <v>San_Diego</v>
      </c>
      <c r="E199" s="20">
        <v>0</v>
      </c>
      <c r="F199">
        <v>0</v>
      </c>
      <c r="G199">
        <v>0</v>
      </c>
      <c r="H199">
        <v>0</v>
      </c>
      <c r="I199">
        <v>0</v>
      </c>
      <c r="J199">
        <v>0</v>
      </c>
      <c r="K199">
        <v>0</v>
      </c>
      <c r="L199">
        <v>0</v>
      </c>
      <c r="M199">
        <v>0</v>
      </c>
      <c r="N199">
        <v>0</v>
      </c>
      <c r="O199">
        <v>0</v>
      </c>
      <c r="P199">
        <v>175</v>
      </c>
      <c r="Q199">
        <v>0</v>
      </c>
      <c r="R199" s="75">
        <v>0</v>
      </c>
      <c r="S199" s="10">
        <v>0</v>
      </c>
      <c r="T199" s="10">
        <v>0</v>
      </c>
      <c r="U199" s="10">
        <v>0</v>
      </c>
      <c r="V199" s="10">
        <v>0</v>
      </c>
      <c r="W199" s="10">
        <v>0</v>
      </c>
      <c r="X199" s="10">
        <v>0</v>
      </c>
      <c r="Y199" s="10">
        <v>0</v>
      </c>
      <c r="Z199" s="10">
        <v>0</v>
      </c>
      <c r="AA199" s="10">
        <v>0</v>
      </c>
      <c r="AB199" s="10">
        <v>0</v>
      </c>
      <c r="AC199" s="10">
        <v>75</v>
      </c>
      <c r="AD199" s="10">
        <v>0</v>
      </c>
      <c r="AE199" s="87">
        <v>0</v>
      </c>
      <c r="AF199" s="17">
        <v>0</v>
      </c>
      <c r="AG199" s="17">
        <v>0</v>
      </c>
      <c r="AH199" s="17">
        <v>0</v>
      </c>
      <c r="AI199" s="17">
        <v>0</v>
      </c>
      <c r="AJ199" s="17">
        <v>0</v>
      </c>
      <c r="AK199" s="17">
        <v>0</v>
      </c>
      <c r="AL199" s="17">
        <v>0</v>
      </c>
      <c r="AM199" s="17">
        <v>0</v>
      </c>
      <c r="AN199" s="17">
        <v>0</v>
      </c>
      <c r="AO199" s="17">
        <v>0</v>
      </c>
      <c r="AP199" s="17">
        <v>0</v>
      </c>
      <c r="AQ199" s="17">
        <v>0</v>
      </c>
      <c r="AR199" s="20">
        <v>0</v>
      </c>
      <c r="AS199" s="20">
        <v>0</v>
      </c>
      <c r="AT199" s="20">
        <v>0</v>
      </c>
      <c r="AU199" s="20">
        <v>0</v>
      </c>
      <c r="AV199" s="20">
        <v>0</v>
      </c>
      <c r="AW199" s="20">
        <v>0</v>
      </c>
      <c r="AX199" s="20">
        <v>0</v>
      </c>
      <c r="AY199" s="20">
        <v>0</v>
      </c>
      <c r="AZ199" s="20">
        <v>0</v>
      </c>
      <c r="BA199" s="20">
        <v>0</v>
      </c>
      <c r="BB199" s="20">
        <v>0</v>
      </c>
      <c r="BC199" s="20">
        <v>75</v>
      </c>
      <c r="BD199" s="20">
        <v>0</v>
      </c>
      <c r="BE199" s="20">
        <v>0</v>
      </c>
      <c r="BF199" s="20">
        <v>0</v>
      </c>
      <c r="BG199" s="20">
        <v>0</v>
      </c>
      <c r="BH199" s="20">
        <v>0</v>
      </c>
      <c r="BI199" s="20">
        <v>0</v>
      </c>
      <c r="BJ199" s="20">
        <v>0</v>
      </c>
      <c r="BK199" s="20">
        <v>0</v>
      </c>
      <c r="BL199" s="20">
        <v>0</v>
      </c>
      <c r="BM199" s="20">
        <v>0</v>
      </c>
      <c r="BN199" s="20">
        <v>0</v>
      </c>
      <c r="BO199" s="20">
        <v>0</v>
      </c>
      <c r="BP199" s="20">
        <v>250</v>
      </c>
      <c r="BQ199" s="20">
        <v>0</v>
      </c>
    </row>
    <row r="200" spans="1:69" x14ac:dyDescent="0.35">
      <c r="A200" s="61" t="s">
        <v>318</v>
      </c>
      <c r="B200" s="61" t="s">
        <v>93</v>
      </c>
      <c r="C200" s="61">
        <v>230</v>
      </c>
      <c r="D200" s="61" t="str" cm="1">
        <f t="array" ref="D200">INDEX(SubList_ResAreas!$D$5:$D$332,MATCH(1,(B200=SubList_ResAreas!$B$5:$B$332)*(C200=SubList_ResAreas!$C$5:$C$332),0))</f>
        <v>Greater_LA</v>
      </c>
      <c r="E200" s="20">
        <v>0</v>
      </c>
      <c r="F200">
        <v>0</v>
      </c>
      <c r="G200">
        <v>0</v>
      </c>
      <c r="H200">
        <v>0</v>
      </c>
      <c r="I200">
        <v>0</v>
      </c>
      <c r="J200">
        <v>0</v>
      </c>
      <c r="K200">
        <v>0</v>
      </c>
      <c r="L200">
        <v>0</v>
      </c>
      <c r="M200">
        <v>0</v>
      </c>
      <c r="N200">
        <v>0</v>
      </c>
      <c r="O200">
        <v>0</v>
      </c>
      <c r="P200">
        <v>0</v>
      </c>
      <c r="Q200">
        <v>0</v>
      </c>
      <c r="R200" s="75">
        <v>0</v>
      </c>
      <c r="S200" s="10">
        <v>0</v>
      </c>
      <c r="T200" s="10">
        <v>0</v>
      </c>
      <c r="U200" s="10">
        <v>0</v>
      </c>
      <c r="V200" s="10">
        <v>0</v>
      </c>
      <c r="W200" s="10">
        <v>0</v>
      </c>
      <c r="X200" s="10">
        <v>0</v>
      </c>
      <c r="Y200" s="10">
        <v>0</v>
      </c>
      <c r="Z200" s="10">
        <v>0</v>
      </c>
      <c r="AA200" s="10">
        <v>0</v>
      </c>
      <c r="AB200" s="10">
        <v>0</v>
      </c>
      <c r="AC200" s="10">
        <v>123.68</v>
      </c>
      <c r="AD200" s="10">
        <v>0</v>
      </c>
      <c r="AE200" s="87">
        <v>0</v>
      </c>
      <c r="AF200" s="17">
        <v>0</v>
      </c>
      <c r="AG200" s="17">
        <v>0</v>
      </c>
      <c r="AH200" s="17">
        <v>0</v>
      </c>
      <c r="AI200" s="17">
        <v>0</v>
      </c>
      <c r="AJ200" s="17">
        <v>0</v>
      </c>
      <c r="AK200" s="17">
        <v>0</v>
      </c>
      <c r="AL200" s="17">
        <v>0</v>
      </c>
      <c r="AM200" s="17">
        <v>0</v>
      </c>
      <c r="AN200" s="17">
        <v>0</v>
      </c>
      <c r="AO200" s="17">
        <v>0</v>
      </c>
      <c r="AP200" s="17">
        <v>0</v>
      </c>
      <c r="AQ200" s="17">
        <v>0</v>
      </c>
      <c r="AR200" s="20">
        <v>0</v>
      </c>
      <c r="AS200" s="20">
        <v>0</v>
      </c>
      <c r="AT200" s="20">
        <v>0</v>
      </c>
      <c r="AU200" s="20">
        <v>0</v>
      </c>
      <c r="AV200" s="20">
        <v>0</v>
      </c>
      <c r="AW200" s="20">
        <v>0</v>
      </c>
      <c r="AX200" s="20">
        <v>0</v>
      </c>
      <c r="AY200" s="20">
        <v>0</v>
      </c>
      <c r="AZ200" s="20">
        <v>0</v>
      </c>
      <c r="BA200" s="20">
        <v>0</v>
      </c>
      <c r="BB200" s="20">
        <v>0</v>
      </c>
      <c r="BC200" s="20">
        <v>123.68</v>
      </c>
      <c r="BD200" s="20">
        <v>0</v>
      </c>
      <c r="BE200" s="20">
        <v>0</v>
      </c>
      <c r="BF200" s="20">
        <v>0</v>
      </c>
      <c r="BG200" s="20">
        <v>0</v>
      </c>
      <c r="BH200" s="20">
        <v>0</v>
      </c>
      <c r="BI200" s="20">
        <v>0</v>
      </c>
      <c r="BJ200" s="20">
        <v>0</v>
      </c>
      <c r="BK200" s="20">
        <v>0</v>
      </c>
      <c r="BL200" s="20">
        <v>0</v>
      </c>
      <c r="BM200" s="20">
        <v>0</v>
      </c>
      <c r="BN200" s="20">
        <v>0</v>
      </c>
      <c r="BO200" s="20">
        <v>0</v>
      </c>
      <c r="BP200" s="20">
        <v>123.68</v>
      </c>
      <c r="BQ200" s="20">
        <v>0</v>
      </c>
    </row>
    <row r="201" spans="1:69" x14ac:dyDescent="0.35">
      <c r="A201" s="61" t="s">
        <v>329</v>
      </c>
      <c r="B201" s="61" t="s">
        <v>177</v>
      </c>
      <c r="C201" s="61">
        <v>230</v>
      </c>
      <c r="D201" s="61" t="str" cm="1">
        <f t="array" ref="D201">INDEX(SubList_ResAreas!$D$5:$D$332,MATCH(1,(B201=SubList_ResAreas!$B$5:$B$332)*(C201=SubList_ResAreas!$C$5:$C$332),0))</f>
        <v>SouthernNV_Desert</v>
      </c>
      <c r="E201" s="20">
        <v>0</v>
      </c>
      <c r="F201">
        <v>0</v>
      </c>
      <c r="G201">
        <v>0</v>
      </c>
      <c r="H201">
        <v>0</v>
      </c>
      <c r="I201">
        <v>0</v>
      </c>
      <c r="J201">
        <v>0</v>
      </c>
      <c r="K201">
        <v>0</v>
      </c>
      <c r="L201">
        <v>0</v>
      </c>
      <c r="M201">
        <v>0</v>
      </c>
      <c r="N201">
        <v>0</v>
      </c>
      <c r="O201">
        <v>0</v>
      </c>
      <c r="P201">
        <v>0</v>
      </c>
      <c r="Q201">
        <v>0</v>
      </c>
      <c r="R201" s="75">
        <v>0</v>
      </c>
      <c r="S201" s="10">
        <v>0</v>
      </c>
      <c r="T201" s="10">
        <v>0</v>
      </c>
      <c r="U201" s="10">
        <v>0</v>
      </c>
      <c r="V201" s="10">
        <v>0</v>
      </c>
      <c r="W201" s="10">
        <v>0</v>
      </c>
      <c r="X201" s="10">
        <v>0</v>
      </c>
      <c r="Y201" s="10">
        <v>0</v>
      </c>
      <c r="Z201" s="10">
        <v>0</v>
      </c>
      <c r="AA201" s="10">
        <v>0</v>
      </c>
      <c r="AB201" s="10">
        <v>0</v>
      </c>
      <c r="AC201" s="10">
        <v>0</v>
      </c>
      <c r="AD201" s="10">
        <v>0</v>
      </c>
      <c r="AE201" s="87">
        <v>0</v>
      </c>
      <c r="AF201" s="17">
        <v>0</v>
      </c>
      <c r="AG201" s="17">
        <v>0</v>
      </c>
      <c r="AH201" s="17">
        <v>0</v>
      </c>
      <c r="AI201" s="17">
        <v>0</v>
      </c>
      <c r="AJ201" s="17">
        <v>0</v>
      </c>
      <c r="AK201" s="17">
        <v>0</v>
      </c>
      <c r="AL201" s="17">
        <v>0</v>
      </c>
      <c r="AM201" s="17">
        <v>0</v>
      </c>
      <c r="AN201" s="17">
        <v>0</v>
      </c>
      <c r="AO201" s="17">
        <v>0</v>
      </c>
      <c r="AP201" s="17">
        <v>0</v>
      </c>
      <c r="AQ201" s="17">
        <v>0</v>
      </c>
      <c r="AR201" s="20">
        <v>0</v>
      </c>
      <c r="AS201" s="20">
        <v>0</v>
      </c>
      <c r="AT201" s="20">
        <v>0</v>
      </c>
      <c r="AU201" s="20">
        <v>0</v>
      </c>
      <c r="AV201" s="20">
        <v>0</v>
      </c>
      <c r="AW201" s="20">
        <v>0</v>
      </c>
      <c r="AX201" s="20">
        <v>0</v>
      </c>
      <c r="AY201" s="20">
        <v>0</v>
      </c>
      <c r="AZ201" s="20">
        <v>0</v>
      </c>
      <c r="BA201" s="20">
        <v>0</v>
      </c>
      <c r="BB201" s="20">
        <v>0</v>
      </c>
      <c r="BC201" s="20">
        <v>0</v>
      </c>
      <c r="BD201" s="20">
        <v>0</v>
      </c>
      <c r="BE201" s="20">
        <v>0</v>
      </c>
      <c r="BF201" s="20">
        <v>0</v>
      </c>
      <c r="BG201" s="20">
        <v>0</v>
      </c>
      <c r="BH201" s="20">
        <v>0</v>
      </c>
      <c r="BI201" s="20">
        <v>0</v>
      </c>
      <c r="BJ201" s="20">
        <v>0</v>
      </c>
      <c r="BK201" s="20">
        <v>0</v>
      </c>
      <c r="BL201" s="20">
        <v>0</v>
      </c>
      <c r="BM201" s="20">
        <v>0</v>
      </c>
      <c r="BN201" s="20">
        <v>0</v>
      </c>
      <c r="BO201" s="20">
        <v>0</v>
      </c>
      <c r="BP201" s="20">
        <v>0</v>
      </c>
      <c r="BQ201" s="20">
        <v>0</v>
      </c>
    </row>
    <row r="202" spans="1:69" x14ac:dyDescent="0.35">
      <c r="A202" s="61" t="s">
        <v>329</v>
      </c>
      <c r="B202" s="61" t="s">
        <v>177</v>
      </c>
      <c r="C202" s="61">
        <v>138</v>
      </c>
      <c r="D202" s="61" t="str" cm="1">
        <f t="array" ref="D202">INDEX(SubList_ResAreas!$D$5:$D$332,MATCH(1,(B202=SubList_ResAreas!$B$5:$B$332)*(C202=SubList_ResAreas!$C$5:$C$332),0))</f>
        <v>SouthernNV_Desert</v>
      </c>
      <c r="E202" s="20">
        <v>0</v>
      </c>
      <c r="F202">
        <v>0</v>
      </c>
      <c r="G202">
        <v>0</v>
      </c>
      <c r="H202">
        <v>0</v>
      </c>
      <c r="I202">
        <v>0</v>
      </c>
      <c r="J202">
        <v>0</v>
      </c>
      <c r="K202">
        <v>0</v>
      </c>
      <c r="L202">
        <v>0</v>
      </c>
      <c r="M202">
        <v>0</v>
      </c>
      <c r="N202">
        <v>0</v>
      </c>
      <c r="O202">
        <v>0</v>
      </c>
      <c r="P202">
        <v>0</v>
      </c>
      <c r="Q202">
        <v>0</v>
      </c>
      <c r="R202" s="75">
        <v>0</v>
      </c>
      <c r="S202" s="10">
        <v>0</v>
      </c>
      <c r="T202" s="10">
        <v>0</v>
      </c>
      <c r="U202" s="10">
        <v>0</v>
      </c>
      <c r="V202" s="10">
        <v>0</v>
      </c>
      <c r="W202" s="10">
        <v>0</v>
      </c>
      <c r="X202" s="10">
        <v>0</v>
      </c>
      <c r="Y202" s="10">
        <v>0</v>
      </c>
      <c r="Z202" s="10">
        <v>0</v>
      </c>
      <c r="AA202" s="10">
        <v>0</v>
      </c>
      <c r="AB202" s="10">
        <v>0</v>
      </c>
      <c r="AC202" s="10">
        <v>0</v>
      </c>
      <c r="AD202" s="10">
        <v>0</v>
      </c>
      <c r="AE202" s="87">
        <v>0</v>
      </c>
      <c r="AF202" s="17">
        <v>0</v>
      </c>
      <c r="AG202" s="17">
        <v>0</v>
      </c>
      <c r="AH202" s="17">
        <v>0</v>
      </c>
      <c r="AI202" s="17">
        <v>0</v>
      </c>
      <c r="AJ202" s="17">
        <v>0</v>
      </c>
      <c r="AK202" s="17">
        <v>0</v>
      </c>
      <c r="AL202" s="17">
        <v>0</v>
      </c>
      <c r="AM202" s="17">
        <v>0</v>
      </c>
      <c r="AN202" s="17">
        <v>0</v>
      </c>
      <c r="AO202" s="17">
        <v>0</v>
      </c>
      <c r="AP202" s="17">
        <v>0</v>
      </c>
      <c r="AQ202" s="17">
        <v>0</v>
      </c>
      <c r="AR202" s="20">
        <v>0</v>
      </c>
      <c r="AS202" s="20">
        <v>0</v>
      </c>
      <c r="AT202" s="20">
        <v>0</v>
      </c>
      <c r="AU202" s="20">
        <v>0</v>
      </c>
      <c r="AV202" s="20">
        <v>0</v>
      </c>
      <c r="AW202" s="20">
        <v>0</v>
      </c>
      <c r="AX202" s="20">
        <v>0</v>
      </c>
      <c r="AY202" s="20">
        <v>0</v>
      </c>
      <c r="AZ202" s="20">
        <v>0</v>
      </c>
      <c r="BA202" s="20">
        <v>0</v>
      </c>
      <c r="BB202" s="20">
        <v>0</v>
      </c>
      <c r="BC202" s="20">
        <v>0</v>
      </c>
      <c r="BD202" s="20">
        <v>0</v>
      </c>
      <c r="BE202" s="20">
        <v>0</v>
      </c>
      <c r="BF202" s="20">
        <v>0</v>
      </c>
      <c r="BG202" s="20">
        <v>0</v>
      </c>
      <c r="BH202" s="20">
        <v>0</v>
      </c>
      <c r="BI202" s="20">
        <v>0</v>
      </c>
      <c r="BJ202" s="20">
        <v>0</v>
      </c>
      <c r="BK202" s="20">
        <v>0</v>
      </c>
      <c r="BL202" s="20">
        <v>0</v>
      </c>
      <c r="BM202" s="20">
        <v>0</v>
      </c>
      <c r="BN202" s="20">
        <v>0</v>
      </c>
      <c r="BO202" s="20">
        <v>0</v>
      </c>
      <c r="BP202" s="20">
        <v>0</v>
      </c>
      <c r="BQ202" s="20">
        <v>0</v>
      </c>
    </row>
    <row r="203" spans="1:69" x14ac:dyDescent="0.35">
      <c r="A203" s="61" t="s">
        <v>333</v>
      </c>
      <c r="B203" s="61" t="s">
        <v>273</v>
      </c>
      <c r="C203" s="61">
        <v>230</v>
      </c>
      <c r="D203" s="61" t="str" cm="1">
        <f t="array" ref="D203">INDEX(SubList_ResAreas!$D$5:$D$332,MATCH(1,(B203=SubList_ResAreas!$B$5:$B$332)*(C203=SubList_ResAreas!$C$5:$C$332),0))</f>
        <v>Northern_CA</v>
      </c>
      <c r="E203" s="20">
        <v>0</v>
      </c>
      <c r="F203">
        <v>0</v>
      </c>
      <c r="G203">
        <v>0</v>
      </c>
      <c r="H203">
        <v>0</v>
      </c>
      <c r="I203">
        <v>0</v>
      </c>
      <c r="J203">
        <v>0</v>
      </c>
      <c r="K203">
        <v>0</v>
      </c>
      <c r="L203">
        <v>0</v>
      </c>
      <c r="M203">
        <v>0</v>
      </c>
      <c r="N203">
        <v>0</v>
      </c>
      <c r="O203">
        <v>0</v>
      </c>
      <c r="P203">
        <v>0</v>
      </c>
      <c r="Q203">
        <v>0</v>
      </c>
      <c r="R203" s="75">
        <v>0</v>
      </c>
      <c r="S203" s="10">
        <v>0</v>
      </c>
      <c r="T203" s="10">
        <v>0</v>
      </c>
      <c r="U203" s="10">
        <v>0</v>
      </c>
      <c r="V203" s="10">
        <v>0</v>
      </c>
      <c r="W203" s="10">
        <v>0</v>
      </c>
      <c r="X203" s="10">
        <v>0</v>
      </c>
      <c r="Y203" s="10">
        <v>0</v>
      </c>
      <c r="Z203" s="10">
        <v>0</v>
      </c>
      <c r="AA203" s="10">
        <v>0</v>
      </c>
      <c r="AB203" s="10">
        <v>0</v>
      </c>
      <c r="AC203" s="10">
        <v>0</v>
      </c>
      <c r="AD203" s="10">
        <v>0</v>
      </c>
      <c r="AE203" s="87">
        <v>0</v>
      </c>
      <c r="AF203" s="17">
        <v>9.92</v>
      </c>
      <c r="AG203" s="17">
        <v>0</v>
      </c>
      <c r="AH203" s="17">
        <v>0</v>
      </c>
      <c r="AI203" s="17">
        <v>0</v>
      </c>
      <c r="AJ203" s="17">
        <v>0</v>
      </c>
      <c r="AK203" s="17">
        <v>0</v>
      </c>
      <c r="AL203" s="17">
        <v>0</v>
      </c>
      <c r="AM203" s="17">
        <v>0</v>
      </c>
      <c r="AN203" s="17">
        <v>0</v>
      </c>
      <c r="AO203" s="17">
        <v>0</v>
      </c>
      <c r="AP203" s="17">
        <v>0</v>
      </c>
      <c r="AQ203" s="17">
        <v>0</v>
      </c>
      <c r="AR203" s="20">
        <v>0</v>
      </c>
      <c r="AS203" s="20">
        <v>9.92</v>
      </c>
      <c r="AT203" s="20">
        <v>0</v>
      </c>
      <c r="AU203" s="20">
        <v>0</v>
      </c>
      <c r="AV203" s="20">
        <v>0</v>
      </c>
      <c r="AW203" s="20">
        <v>0</v>
      </c>
      <c r="AX203" s="20">
        <v>0</v>
      </c>
      <c r="AY203" s="20">
        <v>0</v>
      </c>
      <c r="AZ203" s="20">
        <v>0</v>
      </c>
      <c r="BA203" s="20">
        <v>0</v>
      </c>
      <c r="BB203" s="20">
        <v>0</v>
      </c>
      <c r="BC203" s="20">
        <v>0</v>
      </c>
      <c r="BD203" s="20">
        <v>0</v>
      </c>
      <c r="BE203" s="20">
        <v>0</v>
      </c>
      <c r="BF203" s="20">
        <v>9.92</v>
      </c>
      <c r="BG203" s="20">
        <v>0</v>
      </c>
      <c r="BH203" s="20">
        <v>0</v>
      </c>
      <c r="BI203" s="20">
        <v>0</v>
      </c>
      <c r="BJ203" s="20">
        <v>0</v>
      </c>
      <c r="BK203" s="20">
        <v>0</v>
      </c>
      <c r="BL203" s="20">
        <v>0</v>
      </c>
      <c r="BM203" s="20">
        <v>0</v>
      </c>
      <c r="BN203" s="20">
        <v>0</v>
      </c>
      <c r="BO203" s="20">
        <v>0</v>
      </c>
      <c r="BP203" s="20">
        <v>0</v>
      </c>
      <c r="BQ203" s="20">
        <v>0</v>
      </c>
    </row>
    <row r="204" spans="1:69" x14ac:dyDescent="0.35">
      <c r="A204" s="61" t="s">
        <v>348</v>
      </c>
      <c r="B204" s="61" t="s">
        <v>47</v>
      </c>
      <c r="C204" s="61">
        <v>500</v>
      </c>
      <c r="D204" s="61" t="str" cm="1">
        <f t="array" ref="D204">INDEX(SubList_ResAreas!$D$5:$D$332,MATCH(1,(B204=SubList_ResAreas!$B$5:$B$332)*(C204=SubList_ResAreas!$C$5:$C$332),0))</f>
        <v>Arizona</v>
      </c>
      <c r="E204" s="20">
        <v>0</v>
      </c>
      <c r="F204">
        <v>0</v>
      </c>
      <c r="G204">
        <v>119</v>
      </c>
      <c r="H204">
        <v>0</v>
      </c>
      <c r="I204">
        <v>0</v>
      </c>
      <c r="J204">
        <v>0</v>
      </c>
      <c r="K204">
        <v>0</v>
      </c>
      <c r="L204">
        <v>0</v>
      </c>
      <c r="M204">
        <v>0</v>
      </c>
      <c r="N204">
        <v>0</v>
      </c>
      <c r="O204">
        <v>0</v>
      </c>
      <c r="P204">
        <v>0</v>
      </c>
      <c r="Q204">
        <v>0</v>
      </c>
      <c r="R204" s="75">
        <v>0</v>
      </c>
      <c r="S204" s="10">
        <v>0</v>
      </c>
      <c r="T204" s="10">
        <v>0</v>
      </c>
      <c r="U204" s="10">
        <v>0</v>
      </c>
      <c r="V204" s="10">
        <v>0</v>
      </c>
      <c r="W204" s="10">
        <v>0</v>
      </c>
      <c r="X204" s="10">
        <v>0</v>
      </c>
      <c r="Y204" s="10">
        <v>0</v>
      </c>
      <c r="Z204" s="10">
        <v>0</v>
      </c>
      <c r="AA204" s="10">
        <v>0</v>
      </c>
      <c r="AB204" s="10">
        <v>0</v>
      </c>
      <c r="AC204" s="10">
        <v>0</v>
      </c>
      <c r="AD204" s="10">
        <v>0</v>
      </c>
      <c r="AE204" s="87">
        <v>0</v>
      </c>
      <c r="AF204" s="17">
        <v>0</v>
      </c>
      <c r="AG204" s="17">
        <v>0</v>
      </c>
      <c r="AH204" s="17">
        <v>0</v>
      </c>
      <c r="AI204" s="17">
        <v>2328</v>
      </c>
      <c r="AJ204" s="17">
        <v>0</v>
      </c>
      <c r="AK204" s="17">
        <v>0</v>
      </c>
      <c r="AL204" s="17">
        <v>0</v>
      </c>
      <c r="AM204" s="17">
        <v>0</v>
      </c>
      <c r="AN204" s="17">
        <v>0</v>
      </c>
      <c r="AO204" s="17">
        <v>0</v>
      </c>
      <c r="AP204" s="17">
        <v>0</v>
      </c>
      <c r="AQ204" s="17">
        <v>0</v>
      </c>
      <c r="AR204" s="20">
        <v>0</v>
      </c>
      <c r="AS204" s="20">
        <v>0</v>
      </c>
      <c r="AT204" s="20">
        <v>0</v>
      </c>
      <c r="AU204" s="20">
        <v>0</v>
      </c>
      <c r="AV204" s="20">
        <v>2328</v>
      </c>
      <c r="AW204" s="20">
        <v>0</v>
      </c>
      <c r="AX204" s="20">
        <v>0</v>
      </c>
      <c r="AY204" s="20">
        <v>0</v>
      </c>
      <c r="AZ204" s="20">
        <v>0</v>
      </c>
      <c r="BA204" s="20">
        <v>0</v>
      </c>
      <c r="BB204" s="20">
        <v>0</v>
      </c>
      <c r="BC204" s="20">
        <v>0</v>
      </c>
      <c r="BD204" s="20">
        <v>0</v>
      </c>
      <c r="BE204" s="20">
        <v>0</v>
      </c>
      <c r="BF204" s="20">
        <v>0</v>
      </c>
      <c r="BG204" s="20">
        <v>119</v>
      </c>
      <c r="BH204" s="20">
        <v>0</v>
      </c>
      <c r="BI204" s="20">
        <v>2328</v>
      </c>
      <c r="BJ204" s="20">
        <v>0</v>
      </c>
      <c r="BK204" s="20">
        <v>0</v>
      </c>
      <c r="BL204" s="20">
        <v>0</v>
      </c>
      <c r="BM204" s="20">
        <v>0</v>
      </c>
      <c r="BN204" s="20">
        <v>0</v>
      </c>
      <c r="BO204" s="20">
        <v>0</v>
      </c>
      <c r="BP204" s="20">
        <v>0</v>
      </c>
      <c r="BQ204" s="20">
        <v>0</v>
      </c>
    </row>
    <row r="205" spans="1:69" x14ac:dyDescent="0.35">
      <c r="A205" s="61" t="s">
        <v>326</v>
      </c>
      <c r="B205" s="61" t="s">
        <v>38</v>
      </c>
      <c r="C205" s="61">
        <v>230</v>
      </c>
      <c r="D205" s="61" t="str" cm="1">
        <f t="array" ref="D205">INDEX(SubList_ResAreas!$D$5:$D$332,MATCH(1,(B205=SubList_ResAreas!$B$5:$B$332)*(C205=SubList_ResAreas!$C$5:$C$332),0))</f>
        <v>San_Diego</v>
      </c>
      <c r="E205" s="20">
        <v>0</v>
      </c>
      <c r="F205">
        <v>0</v>
      </c>
      <c r="G205">
        <v>0</v>
      </c>
      <c r="H205">
        <v>0</v>
      </c>
      <c r="I205">
        <v>0</v>
      </c>
      <c r="J205">
        <v>0</v>
      </c>
      <c r="K205">
        <v>0</v>
      </c>
      <c r="L205">
        <v>0</v>
      </c>
      <c r="M205">
        <v>0</v>
      </c>
      <c r="N205">
        <v>0</v>
      </c>
      <c r="O205">
        <v>0</v>
      </c>
      <c r="P205">
        <v>0</v>
      </c>
      <c r="Q205">
        <v>0</v>
      </c>
      <c r="R205" s="75">
        <v>0</v>
      </c>
      <c r="S205" s="10">
        <v>0</v>
      </c>
      <c r="T205" s="10">
        <v>0</v>
      </c>
      <c r="U205" s="10">
        <v>0</v>
      </c>
      <c r="V205" s="10">
        <v>0</v>
      </c>
      <c r="W205" s="10">
        <v>0</v>
      </c>
      <c r="X205" s="10">
        <v>0</v>
      </c>
      <c r="Y205" s="10">
        <v>0</v>
      </c>
      <c r="Z205" s="10">
        <v>0</v>
      </c>
      <c r="AA205" s="10">
        <v>0</v>
      </c>
      <c r="AB205" s="10">
        <v>0</v>
      </c>
      <c r="AC205" s="10">
        <v>0</v>
      </c>
      <c r="AD205" s="10">
        <v>0</v>
      </c>
      <c r="AE205" s="87">
        <v>0</v>
      </c>
      <c r="AF205" s="17">
        <v>0</v>
      </c>
      <c r="AG205" s="17">
        <v>0</v>
      </c>
      <c r="AH205" s="17">
        <v>0</v>
      </c>
      <c r="AI205" s="17">
        <v>0</v>
      </c>
      <c r="AJ205" s="17">
        <v>0</v>
      </c>
      <c r="AK205" s="17">
        <v>0</v>
      </c>
      <c r="AL205" s="17">
        <v>0</v>
      </c>
      <c r="AM205" s="17">
        <v>0</v>
      </c>
      <c r="AN205" s="17">
        <v>0</v>
      </c>
      <c r="AO205" s="17">
        <v>0</v>
      </c>
      <c r="AP205" s="17">
        <v>0</v>
      </c>
      <c r="AQ205" s="17">
        <v>0</v>
      </c>
      <c r="AR205" s="20">
        <v>0</v>
      </c>
      <c r="AS205" s="20">
        <v>0</v>
      </c>
      <c r="AT205" s="20">
        <v>0</v>
      </c>
      <c r="AU205" s="20">
        <v>0</v>
      </c>
      <c r="AV205" s="20">
        <v>0</v>
      </c>
      <c r="AW205" s="20">
        <v>0</v>
      </c>
      <c r="AX205" s="20">
        <v>0</v>
      </c>
      <c r="AY205" s="20">
        <v>0</v>
      </c>
      <c r="AZ205" s="20">
        <v>0</v>
      </c>
      <c r="BA205" s="20">
        <v>0</v>
      </c>
      <c r="BB205" s="20">
        <v>0</v>
      </c>
      <c r="BC205" s="20">
        <v>0</v>
      </c>
      <c r="BD205" s="20">
        <v>0</v>
      </c>
      <c r="BE205" s="20">
        <v>0</v>
      </c>
      <c r="BF205" s="20">
        <v>0</v>
      </c>
      <c r="BG205" s="20">
        <v>0</v>
      </c>
      <c r="BH205" s="20">
        <v>0</v>
      </c>
      <c r="BI205" s="20">
        <v>0</v>
      </c>
      <c r="BJ205" s="20">
        <v>0</v>
      </c>
      <c r="BK205" s="20">
        <v>0</v>
      </c>
      <c r="BL205" s="20">
        <v>0</v>
      </c>
      <c r="BM205" s="20">
        <v>0</v>
      </c>
      <c r="BN205" s="20">
        <v>0</v>
      </c>
      <c r="BO205" s="20">
        <v>0</v>
      </c>
      <c r="BP205" s="20">
        <v>0</v>
      </c>
      <c r="BQ205" s="20">
        <v>0</v>
      </c>
    </row>
    <row r="206" spans="1:69" x14ac:dyDescent="0.35">
      <c r="A206" s="61" t="s">
        <v>321</v>
      </c>
      <c r="B206" s="61" t="s">
        <v>197</v>
      </c>
      <c r="C206" s="61">
        <v>115</v>
      </c>
      <c r="D206" s="61" t="str" cm="1">
        <f t="array" ref="D206">INDEX(SubList_ResAreas!$D$5:$D$332,MATCH(1,(B206=SubList_ResAreas!$B$5:$B$332)*(C206=SubList_ResAreas!$C$5:$C$332),0))</f>
        <v>SPGE_Westlands_Fresno</v>
      </c>
      <c r="E206" s="20">
        <v>0</v>
      </c>
      <c r="F206">
        <v>0</v>
      </c>
      <c r="G206">
        <v>0</v>
      </c>
      <c r="H206">
        <v>0</v>
      </c>
      <c r="I206">
        <v>0</v>
      </c>
      <c r="J206">
        <v>0</v>
      </c>
      <c r="K206">
        <v>0</v>
      </c>
      <c r="L206">
        <v>0</v>
      </c>
      <c r="M206">
        <v>0</v>
      </c>
      <c r="N206">
        <v>0</v>
      </c>
      <c r="O206">
        <v>0</v>
      </c>
      <c r="P206">
        <v>0</v>
      </c>
      <c r="Q206">
        <v>0</v>
      </c>
      <c r="R206" s="75">
        <v>0</v>
      </c>
      <c r="S206" s="10">
        <v>0</v>
      </c>
      <c r="T206" s="10">
        <v>0</v>
      </c>
      <c r="U206" s="10">
        <v>0</v>
      </c>
      <c r="V206" s="10">
        <v>0</v>
      </c>
      <c r="W206" s="10">
        <v>0</v>
      </c>
      <c r="X206" s="10">
        <v>0</v>
      </c>
      <c r="Y206" s="10">
        <v>0</v>
      </c>
      <c r="Z206" s="10">
        <v>0</v>
      </c>
      <c r="AA206" s="10">
        <v>0</v>
      </c>
      <c r="AB206" s="10">
        <v>0</v>
      </c>
      <c r="AC206" s="10">
        <v>0</v>
      </c>
      <c r="AD206" s="10">
        <v>0</v>
      </c>
      <c r="AE206" s="87">
        <v>0</v>
      </c>
      <c r="AF206" s="17">
        <v>0</v>
      </c>
      <c r="AG206" s="17">
        <v>0</v>
      </c>
      <c r="AH206" s="17">
        <v>0</v>
      </c>
      <c r="AI206" s="17">
        <v>0</v>
      </c>
      <c r="AJ206" s="17">
        <v>0</v>
      </c>
      <c r="AK206" s="17">
        <v>0</v>
      </c>
      <c r="AL206" s="17">
        <v>0</v>
      </c>
      <c r="AM206" s="17">
        <v>0</v>
      </c>
      <c r="AN206" s="17">
        <v>0</v>
      </c>
      <c r="AO206" s="17">
        <v>0</v>
      </c>
      <c r="AP206" s="17">
        <v>0</v>
      </c>
      <c r="AQ206" s="17">
        <v>0</v>
      </c>
      <c r="AR206" s="20">
        <v>0</v>
      </c>
      <c r="AS206" s="20">
        <v>0</v>
      </c>
      <c r="AT206" s="20">
        <v>0</v>
      </c>
      <c r="AU206" s="20">
        <v>0</v>
      </c>
      <c r="AV206" s="20">
        <v>0</v>
      </c>
      <c r="AW206" s="20">
        <v>0</v>
      </c>
      <c r="AX206" s="20">
        <v>0</v>
      </c>
      <c r="AY206" s="20">
        <v>0</v>
      </c>
      <c r="AZ206" s="20">
        <v>0</v>
      </c>
      <c r="BA206" s="20">
        <v>0</v>
      </c>
      <c r="BB206" s="20">
        <v>0</v>
      </c>
      <c r="BC206" s="20">
        <v>0</v>
      </c>
      <c r="BD206" s="20">
        <v>0</v>
      </c>
      <c r="BE206" s="20">
        <v>0</v>
      </c>
      <c r="BF206" s="20">
        <v>0</v>
      </c>
      <c r="BG206" s="20">
        <v>0</v>
      </c>
      <c r="BH206" s="20">
        <v>0</v>
      </c>
      <c r="BI206" s="20">
        <v>0</v>
      </c>
      <c r="BJ206" s="20">
        <v>0</v>
      </c>
      <c r="BK206" s="20">
        <v>0</v>
      </c>
      <c r="BL206" s="20">
        <v>0</v>
      </c>
      <c r="BM206" s="20">
        <v>0</v>
      </c>
      <c r="BN206" s="20">
        <v>0</v>
      </c>
      <c r="BO206" s="20">
        <v>0</v>
      </c>
      <c r="BP206" s="20">
        <v>0</v>
      </c>
      <c r="BQ206" s="20">
        <v>0</v>
      </c>
    </row>
    <row r="207" spans="1:69" x14ac:dyDescent="0.35">
      <c r="A207" s="61" t="s">
        <v>321</v>
      </c>
      <c r="B207" s="61" t="s">
        <v>197</v>
      </c>
      <c r="C207" s="61">
        <v>230</v>
      </c>
      <c r="D207" s="61" t="str" cm="1">
        <f t="array" ref="D207">INDEX(SubList_ResAreas!$D$5:$D$332,MATCH(1,(B207=SubList_ResAreas!$B$5:$B$332)*(C207=SubList_ResAreas!$C$5:$C$332),0))</f>
        <v>SPGE_Westlands_Fresno</v>
      </c>
      <c r="E207" s="20">
        <v>0</v>
      </c>
      <c r="F207">
        <v>0</v>
      </c>
      <c r="G207">
        <v>0</v>
      </c>
      <c r="H207">
        <v>0</v>
      </c>
      <c r="I207">
        <v>0</v>
      </c>
      <c r="J207">
        <v>0</v>
      </c>
      <c r="K207">
        <v>0</v>
      </c>
      <c r="L207">
        <v>0</v>
      </c>
      <c r="M207">
        <v>0</v>
      </c>
      <c r="N207">
        <v>0</v>
      </c>
      <c r="O207">
        <v>0</v>
      </c>
      <c r="P207">
        <v>0</v>
      </c>
      <c r="Q207">
        <v>0</v>
      </c>
      <c r="R207" s="75">
        <v>0</v>
      </c>
      <c r="S207" s="10">
        <v>0</v>
      </c>
      <c r="T207" s="10">
        <v>0</v>
      </c>
      <c r="U207" s="10">
        <v>0</v>
      </c>
      <c r="V207" s="10">
        <v>0</v>
      </c>
      <c r="W207" s="10">
        <v>0</v>
      </c>
      <c r="X207" s="10">
        <v>0</v>
      </c>
      <c r="Y207" s="10">
        <v>0</v>
      </c>
      <c r="Z207" s="10">
        <v>0</v>
      </c>
      <c r="AA207" s="10">
        <v>0</v>
      </c>
      <c r="AB207" s="10">
        <v>0</v>
      </c>
      <c r="AC207" s="10">
        <v>0</v>
      </c>
      <c r="AD207" s="10">
        <v>0</v>
      </c>
      <c r="AE207" s="87">
        <v>0</v>
      </c>
      <c r="AF207" s="17">
        <v>0</v>
      </c>
      <c r="AG207" s="17">
        <v>0</v>
      </c>
      <c r="AH207" s="17">
        <v>0</v>
      </c>
      <c r="AI207" s="17">
        <v>0</v>
      </c>
      <c r="AJ207" s="17">
        <v>0</v>
      </c>
      <c r="AK207" s="17">
        <v>0</v>
      </c>
      <c r="AL207" s="17">
        <v>0</v>
      </c>
      <c r="AM207" s="17">
        <v>0</v>
      </c>
      <c r="AN207" s="17">
        <v>50</v>
      </c>
      <c r="AO207" s="17">
        <v>317</v>
      </c>
      <c r="AP207" s="17">
        <v>170</v>
      </c>
      <c r="AQ207" s="17">
        <v>0</v>
      </c>
      <c r="AR207" s="20">
        <v>0</v>
      </c>
      <c r="AS207" s="20">
        <v>0</v>
      </c>
      <c r="AT207" s="20">
        <v>0</v>
      </c>
      <c r="AU207" s="20">
        <v>0</v>
      </c>
      <c r="AV207" s="20">
        <v>0</v>
      </c>
      <c r="AW207" s="20">
        <v>0</v>
      </c>
      <c r="AX207" s="20">
        <v>0</v>
      </c>
      <c r="AY207" s="20">
        <v>0</v>
      </c>
      <c r="AZ207" s="20">
        <v>0</v>
      </c>
      <c r="BA207" s="20">
        <v>50</v>
      </c>
      <c r="BB207" s="20">
        <v>317</v>
      </c>
      <c r="BC207" s="20">
        <v>170</v>
      </c>
      <c r="BD207" s="20">
        <v>0</v>
      </c>
      <c r="BE207" s="20">
        <v>0</v>
      </c>
      <c r="BF207" s="20">
        <v>0</v>
      </c>
      <c r="BG207" s="20">
        <v>0</v>
      </c>
      <c r="BH207" s="20">
        <v>0</v>
      </c>
      <c r="BI207" s="20">
        <v>0</v>
      </c>
      <c r="BJ207" s="20">
        <v>0</v>
      </c>
      <c r="BK207" s="20">
        <v>0</v>
      </c>
      <c r="BL207" s="20">
        <v>0</v>
      </c>
      <c r="BM207" s="20">
        <v>0</v>
      </c>
      <c r="BN207" s="20">
        <v>50</v>
      </c>
      <c r="BO207" s="20">
        <v>317</v>
      </c>
      <c r="BP207" s="20">
        <v>170</v>
      </c>
      <c r="BQ207" s="20">
        <v>0</v>
      </c>
    </row>
    <row r="208" spans="1:69" x14ac:dyDescent="0.35">
      <c r="A208" s="61" t="s">
        <v>322</v>
      </c>
      <c r="B208" s="61" t="s">
        <v>104</v>
      </c>
      <c r="C208" s="61">
        <v>230</v>
      </c>
      <c r="D208" s="61" t="str" cm="1">
        <f t="array" ref="D208">INDEX(SubList_ResAreas!$D$5:$D$332,MATCH(1,(B208=SubList_ResAreas!$B$5:$B$332)*(C208=SubList_ResAreas!$C$5:$C$332),0))</f>
        <v>Greater_Tehachapi</v>
      </c>
      <c r="E208" s="20">
        <v>0</v>
      </c>
      <c r="F208">
        <v>0</v>
      </c>
      <c r="G208">
        <v>0</v>
      </c>
      <c r="H208">
        <v>0</v>
      </c>
      <c r="I208">
        <v>0</v>
      </c>
      <c r="J208">
        <v>0</v>
      </c>
      <c r="K208">
        <v>0</v>
      </c>
      <c r="L208">
        <v>0</v>
      </c>
      <c r="M208">
        <v>0</v>
      </c>
      <c r="N208">
        <v>0</v>
      </c>
      <c r="O208">
        <v>0</v>
      </c>
      <c r="P208">
        <v>0</v>
      </c>
      <c r="Q208">
        <v>0</v>
      </c>
      <c r="R208" s="75">
        <v>0</v>
      </c>
      <c r="S208" s="10">
        <v>0</v>
      </c>
      <c r="T208" s="10">
        <v>0</v>
      </c>
      <c r="U208" s="10">
        <v>0</v>
      </c>
      <c r="V208" s="10">
        <v>0</v>
      </c>
      <c r="W208" s="10">
        <v>0</v>
      </c>
      <c r="X208" s="10">
        <v>0</v>
      </c>
      <c r="Y208" s="10">
        <v>0</v>
      </c>
      <c r="Z208" s="10">
        <v>0</v>
      </c>
      <c r="AA208" s="10">
        <v>0</v>
      </c>
      <c r="AB208" s="10">
        <v>0</v>
      </c>
      <c r="AC208" s="10">
        <v>95</v>
      </c>
      <c r="AD208" s="10">
        <v>0</v>
      </c>
      <c r="AE208" s="87">
        <v>0</v>
      </c>
      <c r="AF208" s="17">
        <v>0</v>
      </c>
      <c r="AG208" s="17">
        <v>0</v>
      </c>
      <c r="AH208" s="17">
        <v>0</v>
      </c>
      <c r="AI208" s="17">
        <v>0</v>
      </c>
      <c r="AJ208" s="17">
        <v>0</v>
      </c>
      <c r="AK208" s="17">
        <v>0</v>
      </c>
      <c r="AL208" s="17">
        <v>0</v>
      </c>
      <c r="AM208" s="17">
        <v>0</v>
      </c>
      <c r="AN208" s="17">
        <v>0</v>
      </c>
      <c r="AO208" s="17">
        <v>0</v>
      </c>
      <c r="AP208" s="17">
        <v>0</v>
      </c>
      <c r="AQ208" s="17">
        <v>0</v>
      </c>
      <c r="AR208" s="20">
        <v>0</v>
      </c>
      <c r="AS208" s="20">
        <v>0</v>
      </c>
      <c r="AT208" s="20">
        <v>0</v>
      </c>
      <c r="AU208" s="20">
        <v>0</v>
      </c>
      <c r="AV208" s="20">
        <v>0</v>
      </c>
      <c r="AW208" s="20">
        <v>0</v>
      </c>
      <c r="AX208" s="20">
        <v>0</v>
      </c>
      <c r="AY208" s="20">
        <v>0</v>
      </c>
      <c r="AZ208" s="20">
        <v>0</v>
      </c>
      <c r="BA208" s="20">
        <v>0</v>
      </c>
      <c r="BB208" s="20">
        <v>0</v>
      </c>
      <c r="BC208" s="20">
        <v>95</v>
      </c>
      <c r="BD208" s="20">
        <v>0</v>
      </c>
      <c r="BE208" s="20">
        <v>0</v>
      </c>
      <c r="BF208" s="20">
        <v>0</v>
      </c>
      <c r="BG208" s="20">
        <v>0</v>
      </c>
      <c r="BH208" s="20">
        <v>0</v>
      </c>
      <c r="BI208" s="20">
        <v>0</v>
      </c>
      <c r="BJ208" s="20">
        <v>0</v>
      </c>
      <c r="BK208" s="20">
        <v>0</v>
      </c>
      <c r="BL208" s="20">
        <v>0</v>
      </c>
      <c r="BM208" s="20">
        <v>0</v>
      </c>
      <c r="BN208" s="20">
        <v>0</v>
      </c>
      <c r="BO208" s="20">
        <v>0</v>
      </c>
      <c r="BP208" s="20">
        <v>95</v>
      </c>
      <c r="BQ208" s="20">
        <v>0</v>
      </c>
    </row>
    <row r="209" spans="1:69" x14ac:dyDescent="0.35">
      <c r="A209" s="61" t="s">
        <v>322</v>
      </c>
      <c r="B209" s="61" t="s">
        <v>119</v>
      </c>
      <c r="C209" s="61">
        <v>230</v>
      </c>
      <c r="D209" s="61" t="str" cm="1">
        <f t="array" ref="D209">INDEX(SubList_ResAreas!$D$5:$D$332,MATCH(1,(B209=SubList_ResAreas!$B$5:$B$332)*(C209=SubList_ResAreas!$C$5:$C$332),0))</f>
        <v>Greater_Tehachapi</v>
      </c>
      <c r="E209" s="20">
        <v>0</v>
      </c>
      <c r="F209">
        <v>0</v>
      </c>
      <c r="G209">
        <v>0</v>
      </c>
      <c r="H209">
        <v>0</v>
      </c>
      <c r="I209">
        <v>0</v>
      </c>
      <c r="J209">
        <v>0</v>
      </c>
      <c r="K209">
        <v>0</v>
      </c>
      <c r="L209">
        <v>0</v>
      </c>
      <c r="M209">
        <v>0</v>
      </c>
      <c r="N209">
        <v>0</v>
      </c>
      <c r="O209">
        <v>0</v>
      </c>
      <c r="P209">
        <v>0</v>
      </c>
      <c r="Q209">
        <v>0</v>
      </c>
      <c r="R209" s="75">
        <v>0</v>
      </c>
      <c r="S209" s="10">
        <v>0</v>
      </c>
      <c r="T209" s="10">
        <v>0</v>
      </c>
      <c r="U209" s="10">
        <v>0</v>
      </c>
      <c r="V209" s="10">
        <v>0</v>
      </c>
      <c r="W209" s="10">
        <v>0</v>
      </c>
      <c r="X209" s="10">
        <v>0</v>
      </c>
      <c r="Y209" s="10">
        <v>0</v>
      </c>
      <c r="Z209" s="10">
        <v>0</v>
      </c>
      <c r="AA209" s="10">
        <v>0</v>
      </c>
      <c r="AB209" s="10">
        <v>0</v>
      </c>
      <c r="AC209" s="10">
        <v>0</v>
      </c>
      <c r="AD209" s="10">
        <v>0</v>
      </c>
      <c r="AE209" s="87">
        <v>0</v>
      </c>
      <c r="AF209" s="17">
        <v>0</v>
      </c>
      <c r="AG209" s="17">
        <v>0</v>
      </c>
      <c r="AH209" s="17">
        <v>0</v>
      </c>
      <c r="AI209" s="17">
        <v>0</v>
      </c>
      <c r="AJ209" s="17">
        <v>0</v>
      </c>
      <c r="AK209" s="17">
        <v>0</v>
      </c>
      <c r="AL209" s="17">
        <v>0</v>
      </c>
      <c r="AM209" s="17">
        <v>0</v>
      </c>
      <c r="AN209" s="17">
        <v>40</v>
      </c>
      <c r="AO209" s="17">
        <v>66.875</v>
      </c>
      <c r="AP209" s="17">
        <v>60</v>
      </c>
      <c r="AQ209" s="17">
        <v>0</v>
      </c>
      <c r="AR209" s="20">
        <v>0</v>
      </c>
      <c r="AS209" s="20">
        <v>0</v>
      </c>
      <c r="AT209" s="20">
        <v>0</v>
      </c>
      <c r="AU209" s="20">
        <v>0</v>
      </c>
      <c r="AV209" s="20">
        <v>0</v>
      </c>
      <c r="AW209" s="20">
        <v>0</v>
      </c>
      <c r="AX209" s="20">
        <v>0</v>
      </c>
      <c r="AY209" s="20">
        <v>0</v>
      </c>
      <c r="AZ209" s="20">
        <v>0</v>
      </c>
      <c r="BA209" s="20">
        <v>40</v>
      </c>
      <c r="BB209" s="20">
        <v>66.875</v>
      </c>
      <c r="BC209" s="20">
        <v>60</v>
      </c>
      <c r="BD209" s="20">
        <v>0</v>
      </c>
      <c r="BE209" s="20">
        <v>0</v>
      </c>
      <c r="BF209" s="20">
        <v>0</v>
      </c>
      <c r="BG209" s="20">
        <v>0</v>
      </c>
      <c r="BH209" s="20">
        <v>0</v>
      </c>
      <c r="BI209" s="20">
        <v>0</v>
      </c>
      <c r="BJ209" s="20">
        <v>0</v>
      </c>
      <c r="BK209" s="20">
        <v>0</v>
      </c>
      <c r="BL209" s="20">
        <v>0</v>
      </c>
      <c r="BM209" s="20">
        <v>0</v>
      </c>
      <c r="BN209" s="20">
        <v>40</v>
      </c>
      <c r="BO209" s="20">
        <v>66.875</v>
      </c>
      <c r="BP209" s="20">
        <v>60</v>
      </c>
      <c r="BQ209" s="20">
        <v>0</v>
      </c>
    </row>
    <row r="210" spans="1:69" x14ac:dyDescent="0.35">
      <c r="A210" s="61" t="s">
        <v>333</v>
      </c>
      <c r="B210" s="61" t="s">
        <v>249</v>
      </c>
      <c r="C210" s="61">
        <v>230</v>
      </c>
      <c r="D210" s="61" t="str" cm="1">
        <f t="array" ref="D210">INDEX(SubList_ResAreas!$D$5:$D$332,MATCH(1,(B210=SubList_ResAreas!$B$5:$B$332)*(C210=SubList_ResAreas!$C$5:$C$332),0))</f>
        <v>Northern_CA</v>
      </c>
      <c r="E210" s="20">
        <v>0</v>
      </c>
      <c r="F210">
        <v>0</v>
      </c>
      <c r="G210">
        <v>0</v>
      </c>
      <c r="H210">
        <v>0</v>
      </c>
      <c r="I210">
        <v>0</v>
      </c>
      <c r="J210">
        <v>0</v>
      </c>
      <c r="K210">
        <v>0</v>
      </c>
      <c r="L210">
        <v>0</v>
      </c>
      <c r="M210">
        <v>0</v>
      </c>
      <c r="N210">
        <v>0</v>
      </c>
      <c r="O210">
        <v>0</v>
      </c>
      <c r="P210">
        <v>0</v>
      </c>
      <c r="Q210">
        <v>0</v>
      </c>
      <c r="R210" s="75">
        <v>0</v>
      </c>
      <c r="S210" s="10">
        <v>0</v>
      </c>
      <c r="T210" s="10">
        <v>0</v>
      </c>
      <c r="U210" s="10">
        <v>0</v>
      </c>
      <c r="V210" s="10">
        <v>0</v>
      </c>
      <c r="W210" s="10">
        <v>0</v>
      </c>
      <c r="X210" s="10">
        <v>0</v>
      </c>
      <c r="Y210" s="10">
        <v>0</v>
      </c>
      <c r="Z210" s="10">
        <v>0</v>
      </c>
      <c r="AA210" s="10">
        <v>0</v>
      </c>
      <c r="AB210" s="10">
        <v>0</v>
      </c>
      <c r="AC210" s="10">
        <v>0</v>
      </c>
      <c r="AD210" s="10">
        <v>0</v>
      </c>
      <c r="AE210" s="87">
        <v>0</v>
      </c>
      <c r="AF210" s="17">
        <v>0</v>
      </c>
      <c r="AG210" s="17">
        <v>0</v>
      </c>
      <c r="AH210" s="17">
        <v>0</v>
      </c>
      <c r="AI210" s="17">
        <v>0</v>
      </c>
      <c r="AJ210" s="17">
        <v>0</v>
      </c>
      <c r="AK210" s="17">
        <v>0</v>
      </c>
      <c r="AL210" s="17">
        <v>0</v>
      </c>
      <c r="AM210" s="17">
        <v>0</v>
      </c>
      <c r="AN210" s="17">
        <v>0</v>
      </c>
      <c r="AO210" s="17">
        <v>0</v>
      </c>
      <c r="AP210" s="17">
        <v>0</v>
      </c>
      <c r="AQ210" s="17">
        <v>0</v>
      </c>
      <c r="AR210" s="20">
        <v>0</v>
      </c>
      <c r="AS210" s="20">
        <v>0</v>
      </c>
      <c r="AT210" s="20">
        <v>0</v>
      </c>
      <c r="AU210" s="20">
        <v>0</v>
      </c>
      <c r="AV210" s="20">
        <v>0</v>
      </c>
      <c r="AW210" s="20">
        <v>0</v>
      </c>
      <c r="AX210" s="20">
        <v>0</v>
      </c>
      <c r="AY210" s="20">
        <v>0</v>
      </c>
      <c r="AZ210" s="20">
        <v>0</v>
      </c>
      <c r="BA210" s="20">
        <v>0</v>
      </c>
      <c r="BB210" s="20">
        <v>0</v>
      </c>
      <c r="BC210" s="20">
        <v>0</v>
      </c>
      <c r="BD210" s="20">
        <v>0</v>
      </c>
      <c r="BE210" s="20">
        <v>0</v>
      </c>
      <c r="BF210" s="20">
        <v>0</v>
      </c>
      <c r="BG210" s="20">
        <v>0</v>
      </c>
      <c r="BH210" s="20">
        <v>0</v>
      </c>
      <c r="BI210" s="20">
        <v>0</v>
      </c>
      <c r="BJ210" s="20">
        <v>0</v>
      </c>
      <c r="BK210" s="20">
        <v>0</v>
      </c>
      <c r="BL210" s="20">
        <v>0</v>
      </c>
      <c r="BM210" s="20">
        <v>0</v>
      </c>
      <c r="BN210" s="20">
        <v>0</v>
      </c>
      <c r="BO210" s="20">
        <v>0</v>
      </c>
      <c r="BP210" s="20">
        <v>0</v>
      </c>
      <c r="BQ210" s="20">
        <v>0</v>
      </c>
    </row>
    <row r="211" spans="1:69" x14ac:dyDescent="0.35">
      <c r="A211" s="61" t="s">
        <v>333</v>
      </c>
      <c r="B211" s="61" t="s">
        <v>268</v>
      </c>
      <c r="C211" s="61">
        <v>115</v>
      </c>
      <c r="D211" s="61" t="str" cm="1">
        <f t="array" ref="D211">INDEX(SubList_ResAreas!$D$5:$D$332,MATCH(1,(B211=SubList_ResAreas!$B$5:$B$332)*(C211=SubList_ResAreas!$C$5:$C$332),0))</f>
        <v>Northern_CA</v>
      </c>
      <c r="E211" s="20">
        <v>0</v>
      </c>
      <c r="F211">
        <v>0</v>
      </c>
      <c r="G211">
        <v>0</v>
      </c>
      <c r="H211">
        <v>0</v>
      </c>
      <c r="I211">
        <v>0</v>
      </c>
      <c r="J211">
        <v>0</v>
      </c>
      <c r="K211">
        <v>0</v>
      </c>
      <c r="L211">
        <v>0</v>
      </c>
      <c r="M211">
        <v>0</v>
      </c>
      <c r="N211">
        <v>0</v>
      </c>
      <c r="O211">
        <v>0</v>
      </c>
      <c r="P211">
        <v>5</v>
      </c>
      <c r="Q211">
        <v>0</v>
      </c>
      <c r="R211" s="75">
        <v>0</v>
      </c>
      <c r="S211" s="10">
        <v>0</v>
      </c>
      <c r="T211" s="10">
        <v>0</v>
      </c>
      <c r="U211" s="10">
        <v>0</v>
      </c>
      <c r="V211" s="10">
        <v>0</v>
      </c>
      <c r="W211" s="10">
        <v>0</v>
      </c>
      <c r="X211" s="10">
        <v>0</v>
      </c>
      <c r="Y211" s="10">
        <v>0</v>
      </c>
      <c r="Z211" s="10">
        <v>0</v>
      </c>
      <c r="AA211" s="10">
        <v>0</v>
      </c>
      <c r="AB211" s="10">
        <v>0</v>
      </c>
      <c r="AC211" s="10">
        <v>0</v>
      </c>
      <c r="AD211" s="10">
        <v>0</v>
      </c>
      <c r="AE211" s="87">
        <v>0</v>
      </c>
      <c r="AF211" s="17">
        <v>2.85</v>
      </c>
      <c r="AG211" s="17">
        <v>0</v>
      </c>
      <c r="AH211" s="17">
        <v>0</v>
      </c>
      <c r="AI211" s="17">
        <v>0</v>
      </c>
      <c r="AJ211" s="17">
        <v>0</v>
      </c>
      <c r="AK211" s="17">
        <v>0</v>
      </c>
      <c r="AL211" s="17">
        <v>0</v>
      </c>
      <c r="AM211" s="17">
        <v>0</v>
      </c>
      <c r="AN211" s="17">
        <v>0</v>
      </c>
      <c r="AO211" s="17">
        <v>0</v>
      </c>
      <c r="AP211" s="17">
        <v>0</v>
      </c>
      <c r="AQ211" s="17">
        <v>0</v>
      </c>
      <c r="AR211" s="20">
        <v>0</v>
      </c>
      <c r="AS211" s="20">
        <v>2.85</v>
      </c>
      <c r="AT211" s="20">
        <v>0</v>
      </c>
      <c r="AU211" s="20">
        <v>0</v>
      </c>
      <c r="AV211" s="20">
        <v>0</v>
      </c>
      <c r="AW211" s="20">
        <v>0</v>
      </c>
      <c r="AX211" s="20">
        <v>0</v>
      </c>
      <c r="AY211" s="20">
        <v>0</v>
      </c>
      <c r="AZ211" s="20">
        <v>0</v>
      </c>
      <c r="BA211" s="20">
        <v>0</v>
      </c>
      <c r="BB211" s="20">
        <v>0</v>
      </c>
      <c r="BC211" s="20">
        <v>0</v>
      </c>
      <c r="BD211" s="20">
        <v>0</v>
      </c>
      <c r="BE211" s="20">
        <v>0</v>
      </c>
      <c r="BF211" s="20">
        <v>2.85</v>
      </c>
      <c r="BG211" s="20">
        <v>0</v>
      </c>
      <c r="BH211" s="20">
        <v>0</v>
      </c>
      <c r="BI211" s="20">
        <v>0</v>
      </c>
      <c r="BJ211" s="20">
        <v>0</v>
      </c>
      <c r="BK211" s="20">
        <v>0</v>
      </c>
      <c r="BL211" s="20">
        <v>0</v>
      </c>
      <c r="BM211" s="20">
        <v>0</v>
      </c>
      <c r="BN211" s="20">
        <v>0</v>
      </c>
      <c r="BO211" s="20">
        <v>0</v>
      </c>
      <c r="BP211" s="20">
        <v>5</v>
      </c>
      <c r="BQ211" s="20">
        <v>0</v>
      </c>
    </row>
    <row r="212" spans="1:69" x14ac:dyDescent="0.35">
      <c r="A212" s="61" t="s">
        <v>326</v>
      </c>
      <c r="B212" s="61" t="s">
        <v>36</v>
      </c>
      <c r="C212" s="61">
        <v>230</v>
      </c>
      <c r="D212" s="61" t="str" cm="1">
        <f t="array" ref="D212">INDEX(SubList_ResAreas!$D$5:$D$332,MATCH(1,(B212=SubList_ResAreas!$B$5:$B$332)*(C212=SubList_ResAreas!$C$5:$C$332),0))</f>
        <v>San_Diego</v>
      </c>
      <c r="E212" s="20">
        <v>0</v>
      </c>
      <c r="F212">
        <v>0</v>
      </c>
      <c r="G212">
        <v>0</v>
      </c>
      <c r="H212">
        <v>0</v>
      </c>
      <c r="I212">
        <v>0</v>
      </c>
      <c r="J212">
        <v>0</v>
      </c>
      <c r="K212">
        <v>0</v>
      </c>
      <c r="L212">
        <v>0</v>
      </c>
      <c r="M212">
        <v>0</v>
      </c>
      <c r="N212">
        <v>0</v>
      </c>
      <c r="O212">
        <v>0</v>
      </c>
      <c r="P212">
        <v>0</v>
      </c>
      <c r="Q212">
        <v>0</v>
      </c>
      <c r="R212" s="75">
        <v>0</v>
      </c>
      <c r="S212" s="10">
        <v>0</v>
      </c>
      <c r="T212" s="10">
        <v>0</v>
      </c>
      <c r="U212" s="10">
        <v>0</v>
      </c>
      <c r="V212" s="10">
        <v>0</v>
      </c>
      <c r="W212" s="10">
        <v>0</v>
      </c>
      <c r="X212" s="10">
        <v>0</v>
      </c>
      <c r="Y212" s="10">
        <v>0</v>
      </c>
      <c r="Z212" s="10">
        <v>0</v>
      </c>
      <c r="AA212" s="10">
        <v>0</v>
      </c>
      <c r="AB212" s="10">
        <v>0</v>
      </c>
      <c r="AC212" s="10">
        <v>0</v>
      </c>
      <c r="AD212" s="10">
        <v>0</v>
      </c>
      <c r="AE212" s="87">
        <v>0</v>
      </c>
      <c r="AF212" s="17">
        <v>0</v>
      </c>
      <c r="AG212" s="17">
        <v>0</v>
      </c>
      <c r="AH212" s="17">
        <v>0</v>
      </c>
      <c r="AI212" s="17">
        <v>0</v>
      </c>
      <c r="AJ212" s="17">
        <v>0</v>
      </c>
      <c r="AK212" s="17">
        <v>0</v>
      </c>
      <c r="AL212" s="17">
        <v>0</v>
      </c>
      <c r="AM212" s="17">
        <v>0</v>
      </c>
      <c r="AN212" s="17">
        <v>0</v>
      </c>
      <c r="AO212" s="17">
        <v>0</v>
      </c>
      <c r="AP212" s="17">
        <v>0</v>
      </c>
      <c r="AQ212" s="17">
        <v>0</v>
      </c>
      <c r="AR212" s="20">
        <v>0</v>
      </c>
      <c r="AS212" s="20">
        <v>0</v>
      </c>
      <c r="AT212" s="20">
        <v>0</v>
      </c>
      <c r="AU212" s="20">
        <v>0</v>
      </c>
      <c r="AV212" s="20">
        <v>0</v>
      </c>
      <c r="AW212" s="20">
        <v>0</v>
      </c>
      <c r="AX212" s="20">
        <v>0</v>
      </c>
      <c r="AY212" s="20">
        <v>0</v>
      </c>
      <c r="AZ212" s="20">
        <v>0</v>
      </c>
      <c r="BA212" s="20">
        <v>0</v>
      </c>
      <c r="BB212" s="20">
        <v>0</v>
      </c>
      <c r="BC212" s="20">
        <v>0</v>
      </c>
      <c r="BD212" s="20">
        <v>0</v>
      </c>
      <c r="BE212" s="20">
        <v>0</v>
      </c>
      <c r="BF212" s="20">
        <v>0</v>
      </c>
      <c r="BG212" s="20">
        <v>0</v>
      </c>
      <c r="BH212" s="20">
        <v>0</v>
      </c>
      <c r="BI212" s="20">
        <v>0</v>
      </c>
      <c r="BJ212" s="20">
        <v>0</v>
      </c>
      <c r="BK212" s="20">
        <v>0</v>
      </c>
      <c r="BL212" s="20">
        <v>0</v>
      </c>
      <c r="BM212" s="20">
        <v>0</v>
      </c>
      <c r="BN212" s="20">
        <v>0</v>
      </c>
      <c r="BO212" s="20">
        <v>0</v>
      </c>
      <c r="BP212" s="20">
        <v>0</v>
      </c>
      <c r="BQ212" s="20">
        <v>0</v>
      </c>
    </row>
    <row r="213" spans="1:69" x14ac:dyDescent="0.35">
      <c r="A213" s="61" t="s">
        <v>326</v>
      </c>
      <c r="B213" s="61" t="s">
        <v>36</v>
      </c>
      <c r="C213" s="61">
        <v>138</v>
      </c>
      <c r="D213" s="61" t="str" cm="1">
        <f t="array" ref="D213">INDEX(SubList_ResAreas!$D$5:$D$332,MATCH(1,(B213=SubList_ResAreas!$B$5:$B$332)*(C213=SubList_ResAreas!$C$5:$C$332),0))</f>
        <v>San_Diego</v>
      </c>
      <c r="E213" s="20">
        <v>0</v>
      </c>
      <c r="F213">
        <v>0</v>
      </c>
      <c r="G213">
        <v>0</v>
      </c>
      <c r="H213">
        <v>0</v>
      </c>
      <c r="I213">
        <v>0</v>
      </c>
      <c r="J213">
        <v>0</v>
      </c>
      <c r="K213">
        <v>0</v>
      </c>
      <c r="L213">
        <v>0</v>
      </c>
      <c r="M213">
        <v>0</v>
      </c>
      <c r="N213">
        <v>0</v>
      </c>
      <c r="O213">
        <v>0</v>
      </c>
      <c r="P213">
        <v>30</v>
      </c>
      <c r="Q213">
        <v>0</v>
      </c>
      <c r="R213" s="75">
        <v>0</v>
      </c>
      <c r="S213" s="10">
        <v>0</v>
      </c>
      <c r="T213" s="10">
        <v>0</v>
      </c>
      <c r="U213" s="10">
        <v>0</v>
      </c>
      <c r="V213" s="10">
        <v>0</v>
      </c>
      <c r="W213" s="10">
        <v>0</v>
      </c>
      <c r="X213" s="10">
        <v>0</v>
      </c>
      <c r="Y213" s="10">
        <v>0</v>
      </c>
      <c r="Z213" s="10">
        <v>0</v>
      </c>
      <c r="AA213" s="10">
        <v>0</v>
      </c>
      <c r="AB213" s="10">
        <v>0</v>
      </c>
      <c r="AC213" s="10">
        <v>0</v>
      </c>
      <c r="AD213" s="10">
        <v>0</v>
      </c>
      <c r="AE213" s="87">
        <v>0</v>
      </c>
      <c r="AF213" s="17">
        <v>0</v>
      </c>
      <c r="AG213" s="17">
        <v>0</v>
      </c>
      <c r="AH213" s="17">
        <v>0</v>
      </c>
      <c r="AI213" s="17">
        <v>0</v>
      </c>
      <c r="AJ213" s="17">
        <v>0</v>
      </c>
      <c r="AK213" s="17">
        <v>0</v>
      </c>
      <c r="AL213" s="17">
        <v>0</v>
      </c>
      <c r="AM213" s="17">
        <v>0</v>
      </c>
      <c r="AN213" s="17">
        <v>0</v>
      </c>
      <c r="AO213" s="17">
        <v>0</v>
      </c>
      <c r="AP213" s="17">
        <v>0</v>
      </c>
      <c r="AQ213" s="17">
        <v>0</v>
      </c>
      <c r="AR213" s="20">
        <v>0</v>
      </c>
      <c r="AS213" s="20">
        <v>0</v>
      </c>
      <c r="AT213" s="20">
        <v>0</v>
      </c>
      <c r="AU213" s="20">
        <v>0</v>
      </c>
      <c r="AV213" s="20">
        <v>0</v>
      </c>
      <c r="AW213" s="20">
        <v>0</v>
      </c>
      <c r="AX213" s="20">
        <v>0</v>
      </c>
      <c r="AY213" s="20">
        <v>0</v>
      </c>
      <c r="AZ213" s="20">
        <v>0</v>
      </c>
      <c r="BA213" s="20">
        <v>0</v>
      </c>
      <c r="BB213" s="20">
        <v>0</v>
      </c>
      <c r="BC213" s="20">
        <v>0</v>
      </c>
      <c r="BD213" s="20">
        <v>0</v>
      </c>
      <c r="BE213" s="20">
        <v>0</v>
      </c>
      <c r="BF213" s="20">
        <v>0</v>
      </c>
      <c r="BG213" s="20">
        <v>0</v>
      </c>
      <c r="BH213" s="20">
        <v>0</v>
      </c>
      <c r="BI213" s="20">
        <v>0</v>
      </c>
      <c r="BJ213" s="20">
        <v>0</v>
      </c>
      <c r="BK213" s="20">
        <v>0</v>
      </c>
      <c r="BL213" s="20">
        <v>0</v>
      </c>
      <c r="BM213" s="20">
        <v>0</v>
      </c>
      <c r="BN213" s="20">
        <v>0</v>
      </c>
      <c r="BO213" s="20">
        <v>0</v>
      </c>
      <c r="BP213" s="20">
        <v>30</v>
      </c>
      <c r="BQ213" s="20">
        <v>0</v>
      </c>
    </row>
    <row r="214" spans="1:69" x14ac:dyDescent="0.35">
      <c r="A214" s="61" t="s">
        <v>333</v>
      </c>
      <c r="B214" s="61" t="s">
        <v>232</v>
      </c>
      <c r="C214" s="61">
        <v>115</v>
      </c>
      <c r="D214" s="61" t="str" cm="1">
        <f t="array" ref="D214">INDEX(SubList_ResAreas!$D$5:$D$332,MATCH(1,(B214=SubList_ResAreas!$B$5:$B$332)*(C214=SubList_ResAreas!$C$5:$C$332),0))</f>
        <v>Central_Valley_LosBanos</v>
      </c>
      <c r="E214" s="20">
        <v>0</v>
      </c>
      <c r="F214">
        <v>0</v>
      </c>
      <c r="G214">
        <v>0</v>
      </c>
      <c r="H214">
        <v>0</v>
      </c>
      <c r="I214">
        <v>0</v>
      </c>
      <c r="J214">
        <v>0</v>
      </c>
      <c r="K214">
        <v>0</v>
      </c>
      <c r="L214">
        <v>0</v>
      </c>
      <c r="M214">
        <v>0</v>
      </c>
      <c r="N214">
        <v>0</v>
      </c>
      <c r="O214">
        <v>0</v>
      </c>
      <c r="P214">
        <v>0</v>
      </c>
      <c r="Q214">
        <v>0</v>
      </c>
      <c r="R214" s="75">
        <v>0</v>
      </c>
      <c r="S214" s="10">
        <v>0</v>
      </c>
      <c r="T214" s="10">
        <v>0</v>
      </c>
      <c r="U214" s="10">
        <v>0</v>
      </c>
      <c r="V214" s="10">
        <v>0</v>
      </c>
      <c r="W214" s="10">
        <v>0</v>
      </c>
      <c r="X214" s="10">
        <v>0</v>
      </c>
      <c r="Y214" s="10">
        <v>0</v>
      </c>
      <c r="Z214" s="10">
        <v>0</v>
      </c>
      <c r="AA214" s="10">
        <v>0</v>
      </c>
      <c r="AB214" s="10">
        <v>0</v>
      </c>
      <c r="AC214" s="10">
        <v>0</v>
      </c>
      <c r="AD214" s="10">
        <v>0</v>
      </c>
      <c r="AE214" s="87">
        <v>0</v>
      </c>
      <c r="AF214" s="17">
        <v>0</v>
      </c>
      <c r="AG214" s="17">
        <v>0</v>
      </c>
      <c r="AH214" s="17">
        <v>0</v>
      </c>
      <c r="AI214" s="17">
        <v>0</v>
      </c>
      <c r="AJ214" s="17">
        <v>0</v>
      </c>
      <c r="AK214" s="17">
        <v>0</v>
      </c>
      <c r="AL214" s="17">
        <v>0</v>
      </c>
      <c r="AM214" s="17">
        <v>0</v>
      </c>
      <c r="AN214" s="17">
        <v>0</v>
      </c>
      <c r="AO214" s="17">
        <v>0</v>
      </c>
      <c r="AP214" s="17">
        <v>0</v>
      </c>
      <c r="AQ214" s="17">
        <v>0</v>
      </c>
      <c r="AR214" s="20">
        <v>0</v>
      </c>
      <c r="AS214" s="20">
        <v>0</v>
      </c>
      <c r="AT214" s="20">
        <v>0</v>
      </c>
      <c r="AU214" s="20">
        <v>0</v>
      </c>
      <c r="AV214" s="20">
        <v>0</v>
      </c>
      <c r="AW214" s="20">
        <v>0</v>
      </c>
      <c r="AX214" s="20">
        <v>0</v>
      </c>
      <c r="AY214" s="20">
        <v>0</v>
      </c>
      <c r="AZ214" s="20">
        <v>0</v>
      </c>
      <c r="BA214" s="20">
        <v>0</v>
      </c>
      <c r="BB214" s="20">
        <v>0</v>
      </c>
      <c r="BC214" s="20">
        <v>0</v>
      </c>
      <c r="BD214" s="20">
        <v>0</v>
      </c>
      <c r="BE214" s="20">
        <v>0</v>
      </c>
      <c r="BF214" s="20">
        <v>0</v>
      </c>
      <c r="BG214" s="20">
        <v>0</v>
      </c>
      <c r="BH214" s="20">
        <v>0</v>
      </c>
      <c r="BI214" s="20">
        <v>0</v>
      </c>
      <c r="BJ214" s="20">
        <v>0</v>
      </c>
      <c r="BK214" s="20">
        <v>0</v>
      </c>
      <c r="BL214" s="20">
        <v>0</v>
      </c>
      <c r="BM214" s="20">
        <v>0</v>
      </c>
      <c r="BN214" s="20">
        <v>0</v>
      </c>
      <c r="BO214" s="20">
        <v>0</v>
      </c>
      <c r="BP214" s="20">
        <v>0</v>
      </c>
      <c r="BQ214" s="20">
        <v>0</v>
      </c>
    </row>
    <row r="215" spans="1:69" x14ac:dyDescent="0.35">
      <c r="A215" s="61" t="s">
        <v>341</v>
      </c>
      <c r="B215" s="61" t="s">
        <v>115</v>
      </c>
      <c r="C215" s="61">
        <v>230</v>
      </c>
      <c r="D215" s="61" t="str" cm="1">
        <f t="array" ref="D215">INDEX(SubList_ResAreas!$D$5:$D$332,MATCH(1,(B215=SubList_ResAreas!$B$5:$B$332)*(C215=SubList_ResAreas!$C$5:$C$332),0))</f>
        <v>Greater_Kramer</v>
      </c>
      <c r="E215" s="20">
        <v>0</v>
      </c>
      <c r="F215">
        <v>0</v>
      </c>
      <c r="G215">
        <v>0</v>
      </c>
      <c r="H215">
        <v>0</v>
      </c>
      <c r="I215">
        <v>0</v>
      </c>
      <c r="J215">
        <v>0</v>
      </c>
      <c r="K215">
        <v>0</v>
      </c>
      <c r="L215">
        <v>0</v>
      </c>
      <c r="M215">
        <v>0</v>
      </c>
      <c r="N215">
        <v>0</v>
      </c>
      <c r="O215">
        <v>0</v>
      </c>
      <c r="P215">
        <v>0</v>
      </c>
      <c r="Q215">
        <v>0</v>
      </c>
      <c r="R215" s="75">
        <v>0</v>
      </c>
      <c r="S215" s="10">
        <v>0</v>
      </c>
      <c r="T215" s="10">
        <v>0</v>
      </c>
      <c r="U215" s="10">
        <v>0</v>
      </c>
      <c r="V215" s="10">
        <v>0</v>
      </c>
      <c r="W215" s="10">
        <v>0</v>
      </c>
      <c r="X215" s="10">
        <v>0</v>
      </c>
      <c r="Y215" s="10">
        <v>0</v>
      </c>
      <c r="Z215" s="10">
        <v>0</v>
      </c>
      <c r="AA215" s="10">
        <v>0</v>
      </c>
      <c r="AB215" s="10">
        <v>0</v>
      </c>
      <c r="AC215" s="10">
        <v>0</v>
      </c>
      <c r="AD215" s="10">
        <v>0</v>
      </c>
      <c r="AE215" s="87">
        <v>0</v>
      </c>
      <c r="AF215" s="17">
        <v>0</v>
      </c>
      <c r="AG215" s="17">
        <v>0</v>
      </c>
      <c r="AH215" s="17">
        <v>0</v>
      </c>
      <c r="AI215" s="17">
        <v>0</v>
      </c>
      <c r="AJ215" s="17">
        <v>0</v>
      </c>
      <c r="AK215" s="17">
        <v>0</v>
      </c>
      <c r="AL215" s="17">
        <v>0</v>
      </c>
      <c r="AM215" s="17">
        <v>0</v>
      </c>
      <c r="AN215" s="17">
        <v>100</v>
      </c>
      <c r="AO215" s="17">
        <v>200</v>
      </c>
      <c r="AP215" s="17">
        <v>125</v>
      </c>
      <c r="AQ215" s="17">
        <v>0</v>
      </c>
      <c r="AR215" s="20">
        <v>0</v>
      </c>
      <c r="AS215" s="20">
        <v>0</v>
      </c>
      <c r="AT215" s="20">
        <v>0</v>
      </c>
      <c r="AU215" s="20">
        <v>0</v>
      </c>
      <c r="AV215" s="20">
        <v>0</v>
      </c>
      <c r="AW215" s="20">
        <v>0</v>
      </c>
      <c r="AX215" s="20">
        <v>0</v>
      </c>
      <c r="AY215" s="20">
        <v>0</v>
      </c>
      <c r="AZ215" s="20">
        <v>0</v>
      </c>
      <c r="BA215" s="20">
        <v>100</v>
      </c>
      <c r="BB215" s="20">
        <v>200</v>
      </c>
      <c r="BC215" s="20">
        <v>125</v>
      </c>
      <c r="BD215" s="20">
        <v>0</v>
      </c>
      <c r="BE215" s="20">
        <v>0</v>
      </c>
      <c r="BF215" s="20">
        <v>0</v>
      </c>
      <c r="BG215" s="20">
        <v>0</v>
      </c>
      <c r="BH215" s="20">
        <v>0</v>
      </c>
      <c r="BI215" s="20">
        <v>0</v>
      </c>
      <c r="BJ215" s="20">
        <v>0</v>
      </c>
      <c r="BK215" s="20">
        <v>0</v>
      </c>
      <c r="BL215" s="20">
        <v>0</v>
      </c>
      <c r="BM215" s="20">
        <v>0</v>
      </c>
      <c r="BN215" s="20">
        <v>100</v>
      </c>
      <c r="BO215" s="20">
        <v>200</v>
      </c>
      <c r="BP215" s="20">
        <v>125</v>
      </c>
      <c r="BQ215" s="20">
        <v>0</v>
      </c>
    </row>
    <row r="216" spans="1:69" x14ac:dyDescent="0.35">
      <c r="A216" s="61" t="s">
        <v>333</v>
      </c>
      <c r="B216" s="61" t="s">
        <v>285</v>
      </c>
      <c r="C216" s="61">
        <v>230</v>
      </c>
      <c r="D216" s="61" t="str" cm="1">
        <f t="array" ref="D216">INDEX(SubList_ResAreas!$D$5:$D$332,MATCH(1,(B216=SubList_ResAreas!$B$5:$B$332)*(C216=SubList_ResAreas!$C$5:$C$332),0))</f>
        <v>Northern_CA</v>
      </c>
      <c r="E216" s="20">
        <v>0</v>
      </c>
      <c r="F216">
        <v>0</v>
      </c>
      <c r="G216">
        <v>0</v>
      </c>
      <c r="H216">
        <v>0</v>
      </c>
      <c r="I216">
        <v>0</v>
      </c>
      <c r="J216">
        <v>0</v>
      </c>
      <c r="K216">
        <v>0</v>
      </c>
      <c r="L216">
        <v>0</v>
      </c>
      <c r="M216">
        <v>0</v>
      </c>
      <c r="N216">
        <v>0</v>
      </c>
      <c r="O216">
        <v>0</v>
      </c>
      <c r="P216">
        <v>0</v>
      </c>
      <c r="Q216">
        <v>0</v>
      </c>
      <c r="R216" s="75">
        <v>0</v>
      </c>
      <c r="S216" s="10">
        <v>0</v>
      </c>
      <c r="T216" s="10">
        <v>0</v>
      </c>
      <c r="U216" s="10">
        <v>0</v>
      </c>
      <c r="V216" s="10">
        <v>0</v>
      </c>
      <c r="W216" s="10">
        <v>0</v>
      </c>
      <c r="X216" s="10">
        <v>0</v>
      </c>
      <c r="Y216" s="10">
        <v>0</v>
      </c>
      <c r="Z216" s="10">
        <v>0</v>
      </c>
      <c r="AA216" s="10">
        <v>0</v>
      </c>
      <c r="AB216" s="10">
        <v>0</v>
      </c>
      <c r="AC216" s="10">
        <v>0</v>
      </c>
      <c r="AD216" s="10">
        <v>0</v>
      </c>
      <c r="AE216" s="87">
        <v>0</v>
      </c>
      <c r="AF216" s="17">
        <v>7</v>
      </c>
      <c r="AG216" s="17">
        <v>0</v>
      </c>
      <c r="AH216" s="17">
        <v>0</v>
      </c>
      <c r="AI216" s="17">
        <v>0</v>
      </c>
      <c r="AJ216" s="17">
        <v>0</v>
      </c>
      <c r="AK216" s="17">
        <v>0</v>
      </c>
      <c r="AL216" s="17">
        <v>0</v>
      </c>
      <c r="AM216" s="17">
        <v>0</v>
      </c>
      <c r="AN216" s="17">
        <v>0</v>
      </c>
      <c r="AO216" s="17">
        <v>0</v>
      </c>
      <c r="AP216" s="17">
        <v>0</v>
      </c>
      <c r="AQ216" s="17">
        <v>0</v>
      </c>
      <c r="AR216" s="20">
        <v>0</v>
      </c>
      <c r="AS216" s="20">
        <v>7</v>
      </c>
      <c r="AT216" s="20">
        <v>0</v>
      </c>
      <c r="AU216" s="20">
        <v>0</v>
      </c>
      <c r="AV216" s="20">
        <v>0</v>
      </c>
      <c r="AW216" s="20">
        <v>0</v>
      </c>
      <c r="AX216" s="20">
        <v>0</v>
      </c>
      <c r="AY216" s="20">
        <v>0</v>
      </c>
      <c r="AZ216" s="20">
        <v>0</v>
      </c>
      <c r="BA216" s="20">
        <v>0</v>
      </c>
      <c r="BB216" s="20">
        <v>0</v>
      </c>
      <c r="BC216" s="20">
        <v>0</v>
      </c>
      <c r="BD216" s="20">
        <v>0</v>
      </c>
      <c r="BE216" s="20">
        <v>0</v>
      </c>
      <c r="BF216" s="20">
        <v>7</v>
      </c>
      <c r="BG216" s="20">
        <v>0</v>
      </c>
      <c r="BH216" s="20">
        <v>0</v>
      </c>
      <c r="BI216" s="20">
        <v>0</v>
      </c>
      <c r="BJ216" s="20">
        <v>0</v>
      </c>
      <c r="BK216" s="20">
        <v>0</v>
      </c>
      <c r="BL216" s="20">
        <v>0</v>
      </c>
      <c r="BM216" s="20">
        <v>0</v>
      </c>
      <c r="BN216" s="20">
        <v>0</v>
      </c>
      <c r="BO216" s="20">
        <v>0</v>
      </c>
      <c r="BP216" s="20">
        <v>0</v>
      </c>
      <c r="BQ216" s="20">
        <v>0</v>
      </c>
    </row>
    <row r="217" spans="1:69" x14ac:dyDescent="0.35">
      <c r="A217" s="61" t="s">
        <v>333</v>
      </c>
      <c r="B217" s="61" t="s">
        <v>241</v>
      </c>
      <c r="C217" s="61">
        <v>230</v>
      </c>
      <c r="D217" s="61" t="str" cm="1">
        <f t="array" ref="D217">INDEX(SubList_ResAreas!$D$5:$D$332,MATCH(1,(B217=SubList_ResAreas!$B$5:$B$332)*(C217=SubList_ResAreas!$C$5:$C$332),0))</f>
        <v>Greater_Bay</v>
      </c>
      <c r="E217" s="20">
        <v>0</v>
      </c>
      <c r="F217">
        <v>0</v>
      </c>
      <c r="G217">
        <v>0</v>
      </c>
      <c r="H217">
        <v>0</v>
      </c>
      <c r="I217">
        <v>0</v>
      </c>
      <c r="J217">
        <v>0</v>
      </c>
      <c r="K217">
        <v>0</v>
      </c>
      <c r="L217">
        <v>0</v>
      </c>
      <c r="M217">
        <v>0</v>
      </c>
      <c r="N217">
        <v>0</v>
      </c>
      <c r="O217">
        <v>0</v>
      </c>
      <c r="P217">
        <v>200</v>
      </c>
      <c r="Q217">
        <v>0</v>
      </c>
      <c r="R217" s="75">
        <v>0</v>
      </c>
      <c r="S217" s="10">
        <v>0</v>
      </c>
      <c r="T217" s="10">
        <v>0</v>
      </c>
      <c r="U217" s="10">
        <v>0</v>
      </c>
      <c r="V217" s="10">
        <v>0</v>
      </c>
      <c r="W217" s="10">
        <v>0</v>
      </c>
      <c r="X217" s="10">
        <v>0</v>
      </c>
      <c r="Y217" s="10">
        <v>0</v>
      </c>
      <c r="Z217" s="10">
        <v>0</v>
      </c>
      <c r="AA217" s="10">
        <v>0</v>
      </c>
      <c r="AB217" s="10">
        <v>0</v>
      </c>
      <c r="AC217" s="10">
        <v>0</v>
      </c>
      <c r="AD217" s="10">
        <v>0</v>
      </c>
      <c r="AE217" s="87">
        <v>0</v>
      </c>
      <c r="AF217" s="17">
        <v>0</v>
      </c>
      <c r="AG217" s="17">
        <v>0</v>
      </c>
      <c r="AH217" s="17">
        <v>0</v>
      </c>
      <c r="AI217" s="17">
        <v>0</v>
      </c>
      <c r="AJ217" s="17">
        <v>0</v>
      </c>
      <c r="AK217" s="17">
        <v>0</v>
      </c>
      <c r="AL217" s="17">
        <v>0</v>
      </c>
      <c r="AM217" s="17">
        <v>0</v>
      </c>
      <c r="AN217" s="17">
        <v>0</v>
      </c>
      <c r="AO217" s="17">
        <v>0</v>
      </c>
      <c r="AP217" s="17">
        <v>0</v>
      </c>
      <c r="AQ217" s="17">
        <v>0</v>
      </c>
      <c r="AR217" s="20">
        <v>0</v>
      </c>
      <c r="AS217" s="20">
        <v>0</v>
      </c>
      <c r="AT217" s="20">
        <v>0</v>
      </c>
      <c r="AU217" s="20">
        <v>0</v>
      </c>
      <c r="AV217" s="20">
        <v>0</v>
      </c>
      <c r="AW217" s="20">
        <v>0</v>
      </c>
      <c r="AX217" s="20">
        <v>0</v>
      </c>
      <c r="AY217" s="20">
        <v>0</v>
      </c>
      <c r="AZ217" s="20">
        <v>0</v>
      </c>
      <c r="BA217" s="20">
        <v>0</v>
      </c>
      <c r="BB217" s="20">
        <v>0</v>
      </c>
      <c r="BC217" s="20">
        <v>0</v>
      </c>
      <c r="BD217" s="20">
        <v>0</v>
      </c>
      <c r="BE217" s="20">
        <v>0</v>
      </c>
      <c r="BF217" s="20">
        <v>0</v>
      </c>
      <c r="BG217" s="20">
        <v>0</v>
      </c>
      <c r="BH217" s="20">
        <v>0</v>
      </c>
      <c r="BI217" s="20">
        <v>0</v>
      </c>
      <c r="BJ217" s="20">
        <v>0</v>
      </c>
      <c r="BK217" s="20">
        <v>0</v>
      </c>
      <c r="BL217" s="20">
        <v>0</v>
      </c>
      <c r="BM217" s="20">
        <v>0</v>
      </c>
      <c r="BN217" s="20">
        <v>0</v>
      </c>
      <c r="BO217" s="20">
        <v>0</v>
      </c>
      <c r="BP217" s="20">
        <v>200</v>
      </c>
      <c r="BQ217" s="20">
        <v>0</v>
      </c>
    </row>
    <row r="218" spans="1:69" x14ac:dyDescent="0.35">
      <c r="A218" s="61" t="s">
        <v>333</v>
      </c>
      <c r="B218" s="61" t="s">
        <v>380</v>
      </c>
      <c r="C218" s="61">
        <v>230</v>
      </c>
      <c r="D218" s="61" t="str" cm="1">
        <f t="array" ref="D218">INDEX(SubList_ResAreas!$D$5:$D$332,MATCH(1,(B218=SubList_ResAreas!$B$5:$B$332)*(C218=SubList_ResAreas!$C$5:$C$332),0))</f>
        <v>Greater_Bay</v>
      </c>
      <c r="E218" s="20">
        <v>0</v>
      </c>
      <c r="F218">
        <v>0</v>
      </c>
      <c r="G218">
        <v>0</v>
      </c>
      <c r="H218">
        <v>0</v>
      </c>
      <c r="I218">
        <v>0</v>
      </c>
      <c r="J218">
        <v>0</v>
      </c>
      <c r="K218">
        <v>0</v>
      </c>
      <c r="L218">
        <v>0</v>
      </c>
      <c r="M218">
        <v>0</v>
      </c>
      <c r="N218">
        <v>0</v>
      </c>
      <c r="O218">
        <v>0</v>
      </c>
      <c r="P218">
        <v>0</v>
      </c>
      <c r="Q218">
        <v>0</v>
      </c>
      <c r="R218" s="75">
        <v>0</v>
      </c>
      <c r="S218" s="10">
        <v>0</v>
      </c>
      <c r="T218" s="10">
        <v>0</v>
      </c>
      <c r="U218" s="10">
        <v>0</v>
      </c>
      <c r="V218" s="10">
        <v>0</v>
      </c>
      <c r="W218" s="10">
        <v>0</v>
      </c>
      <c r="X218" s="10">
        <v>0</v>
      </c>
      <c r="Y218" s="10">
        <v>0</v>
      </c>
      <c r="Z218" s="10">
        <v>0</v>
      </c>
      <c r="AA218" s="10">
        <v>0</v>
      </c>
      <c r="AB218" s="10">
        <v>0</v>
      </c>
      <c r="AC218" s="10">
        <v>0</v>
      </c>
      <c r="AD218" s="10">
        <v>0</v>
      </c>
      <c r="AE218" s="87">
        <v>0</v>
      </c>
      <c r="AF218" s="17">
        <v>0</v>
      </c>
      <c r="AG218" s="17">
        <v>0</v>
      </c>
      <c r="AH218" s="17">
        <v>0</v>
      </c>
      <c r="AI218" s="17">
        <v>0</v>
      </c>
      <c r="AJ218" s="17">
        <v>0</v>
      </c>
      <c r="AK218" s="17">
        <v>0</v>
      </c>
      <c r="AL218" s="17">
        <v>0</v>
      </c>
      <c r="AM218" s="17">
        <v>0</v>
      </c>
      <c r="AN218" s="17">
        <v>0</v>
      </c>
      <c r="AO218" s="17">
        <v>0</v>
      </c>
      <c r="AP218" s="17">
        <v>0</v>
      </c>
      <c r="AQ218" s="17">
        <v>0</v>
      </c>
      <c r="AR218" s="20">
        <v>0</v>
      </c>
      <c r="AS218" s="20">
        <v>0</v>
      </c>
      <c r="AT218" s="20">
        <v>0</v>
      </c>
      <c r="AU218" s="20">
        <v>0</v>
      </c>
      <c r="AV218" s="20">
        <v>0</v>
      </c>
      <c r="AW218" s="20">
        <v>0</v>
      </c>
      <c r="AX218" s="20">
        <v>0</v>
      </c>
      <c r="AY218" s="20">
        <v>0</v>
      </c>
      <c r="AZ218" s="20">
        <v>0</v>
      </c>
      <c r="BA218" s="20">
        <v>0</v>
      </c>
      <c r="BB218" s="20">
        <v>0</v>
      </c>
      <c r="BC218" s="20">
        <v>0</v>
      </c>
      <c r="BD218" s="20">
        <v>0</v>
      </c>
      <c r="BE218" s="20">
        <v>0</v>
      </c>
      <c r="BF218" s="20">
        <v>0</v>
      </c>
      <c r="BG218" s="20">
        <v>0</v>
      </c>
      <c r="BH218" s="20">
        <v>0</v>
      </c>
      <c r="BI218" s="20">
        <v>0</v>
      </c>
      <c r="BJ218" s="20">
        <v>0</v>
      </c>
      <c r="BK218" s="20">
        <v>0</v>
      </c>
      <c r="BL218" s="20">
        <v>0</v>
      </c>
      <c r="BM218" s="20">
        <v>0</v>
      </c>
      <c r="BN218" s="20">
        <v>0</v>
      </c>
      <c r="BO218" s="20">
        <v>0</v>
      </c>
      <c r="BP218" s="20">
        <v>0</v>
      </c>
      <c r="BQ218" s="20">
        <v>0</v>
      </c>
    </row>
    <row r="219" spans="1:69" x14ac:dyDescent="0.35">
      <c r="A219" s="61" t="s">
        <v>333</v>
      </c>
      <c r="B219" s="61" t="s">
        <v>257</v>
      </c>
      <c r="C219" s="61">
        <v>115</v>
      </c>
      <c r="D219" s="61" t="str" cm="1">
        <f t="array" ref="D219">INDEX(SubList_ResAreas!$D$5:$D$332,MATCH(1,(B219=SubList_ResAreas!$B$5:$B$332)*(C219=SubList_ResAreas!$C$5:$C$332),0))</f>
        <v>Northern_CA</v>
      </c>
      <c r="E219" s="20">
        <v>0</v>
      </c>
      <c r="F219">
        <v>0</v>
      </c>
      <c r="G219">
        <v>0</v>
      </c>
      <c r="H219">
        <v>0</v>
      </c>
      <c r="I219">
        <v>0</v>
      </c>
      <c r="J219">
        <v>0</v>
      </c>
      <c r="K219">
        <v>0</v>
      </c>
      <c r="L219">
        <v>0</v>
      </c>
      <c r="M219">
        <v>0</v>
      </c>
      <c r="N219">
        <v>0</v>
      </c>
      <c r="O219">
        <v>0</v>
      </c>
      <c r="P219">
        <v>0</v>
      </c>
      <c r="Q219">
        <v>0</v>
      </c>
      <c r="R219" s="75">
        <v>0</v>
      </c>
      <c r="S219" s="10">
        <v>0</v>
      </c>
      <c r="T219" s="10">
        <v>0</v>
      </c>
      <c r="U219" s="10">
        <v>0</v>
      </c>
      <c r="V219" s="10">
        <v>0</v>
      </c>
      <c r="W219" s="10">
        <v>0</v>
      </c>
      <c r="X219" s="10">
        <v>0</v>
      </c>
      <c r="Y219" s="10">
        <v>0</v>
      </c>
      <c r="Z219" s="10">
        <v>0</v>
      </c>
      <c r="AA219" s="10">
        <v>0</v>
      </c>
      <c r="AB219" s="10">
        <v>0</v>
      </c>
      <c r="AC219" s="10">
        <v>0</v>
      </c>
      <c r="AD219" s="10">
        <v>0</v>
      </c>
      <c r="AE219" s="87">
        <v>0</v>
      </c>
      <c r="AF219" s="17">
        <v>3</v>
      </c>
      <c r="AG219" s="17">
        <v>0</v>
      </c>
      <c r="AH219" s="17">
        <v>0</v>
      </c>
      <c r="AI219" s="17">
        <v>0</v>
      </c>
      <c r="AJ219" s="17">
        <v>0</v>
      </c>
      <c r="AK219" s="17">
        <v>0</v>
      </c>
      <c r="AL219" s="17">
        <v>0</v>
      </c>
      <c r="AM219" s="17">
        <v>0</v>
      </c>
      <c r="AN219" s="17">
        <v>0</v>
      </c>
      <c r="AO219" s="17">
        <v>0</v>
      </c>
      <c r="AP219" s="17">
        <v>0</v>
      </c>
      <c r="AQ219" s="17">
        <v>0</v>
      </c>
      <c r="AR219" s="20">
        <v>0</v>
      </c>
      <c r="AS219" s="20">
        <v>3</v>
      </c>
      <c r="AT219" s="20">
        <v>0</v>
      </c>
      <c r="AU219" s="20">
        <v>0</v>
      </c>
      <c r="AV219" s="20">
        <v>0</v>
      </c>
      <c r="AW219" s="20">
        <v>0</v>
      </c>
      <c r="AX219" s="20">
        <v>0</v>
      </c>
      <c r="AY219" s="20">
        <v>0</v>
      </c>
      <c r="AZ219" s="20">
        <v>0</v>
      </c>
      <c r="BA219" s="20">
        <v>0</v>
      </c>
      <c r="BB219" s="20">
        <v>0</v>
      </c>
      <c r="BC219" s="20">
        <v>0</v>
      </c>
      <c r="BD219" s="20">
        <v>0</v>
      </c>
      <c r="BE219" s="20">
        <v>0</v>
      </c>
      <c r="BF219" s="20">
        <v>3</v>
      </c>
      <c r="BG219" s="20">
        <v>0</v>
      </c>
      <c r="BH219" s="20">
        <v>0</v>
      </c>
      <c r="BI219" s="20">
        <v>0</v>
      </c>
      <c r="BJ219" s="20">
        <v>0</v>
      </c>
      <c r="BK219" s="20">
        <v>0</v>
      </c>
      <c r="BL219" s="20">
        <v>0</v>
      </c>
      <c r="BM219" s="20">
        <v>0</v>
      </c>
      <c r="BN219" s="20">
        <v>0</v>
      </c>
      <c r="BO219" s="20">
        <v>0</v>
      </c>
      <c r="BP219" s="20">
        <v>0</v>
      </c>
      <c r="BQ219" s="20">
        <v>0</v>
      </c>
    </row>
    <row r="220" spans="1:69" x14ac:dyDescent="0.35">
      <c r="A220" s="61" t="s">
        <v>333</v>
      </c>
      <c r="B220" s="61" t="s">
        <v>261</v>
      </c>
      <c r="C220" s="61">
        <v>115</v>
      </c>
      <c r="D220" s="61" t="str" cm="1">
        <f t="array" ref="D220">INDEX(SubList_ResAreas!$D$5:$D$332,MATCH(1,(B220=SubList_ResAreas!$B$5:$B$332)*(C220=SubList_ResAreas!$C$5:$C$332),0))</f>
        <v>Northern_CA</v>
      </c>
      <c r="E220" s="20">
        <v>0</v>
      </c>
      <c r="F220">
        <v>0</v>
      </c>
      <c r="G220">
        <v>0</v>
      </c>
      <c r="H220">
        <v>0</v>
      </c>
      <c r="I220">
        <v>0</v>
      </c>
      <c r="J220">
        <v>0</v>
      </c>
      <c r="K220">
        <v>0</v>
      </c>
      <c r="L220">
        <v>0</v>
      </c>
      <c r="M220">
        <v>0</v>
      </c>
      <c r="N220">
        <v>0</v>
      </c>
      <c r="O220">
        <v>0</v>
      </c>
      <c r="P220">
        <v>0</v>
      </c>
      <c r="Q220">
        <v>0</v>
      </c>
      <c r="R220" s="75">
        <v>0</v>
      </c>
      <c r="S220" s="10">
        <v>0</v>
      </c>
      <c r="T220" s="10">
        <v>0</v>
      </c>
      <c r="U220" s="10">
        <v>0</v>
      </c>
      <c r="V220" s="10">
        <v>0</v>
      </c>
      <c r="W220" s="10">
        <v>0</v>
      </c>
      <c r="X220" s="10">
        <v>0</v>
      </c>
      <c r="Y220" s="10">
        <v>0</v>
      </c>
      <c r="Z220" s="10">
        <v>0</v>
      </c>
      <c r="AA220" s="10">
        <v>0</v>
      </c>
      <c r="AB220" s="10">
        <v>0</v>
      </c>
      <c r="AC220" s="10">
        <v>0</v>
      </c>
      <c r="AD220" s="10">
        <v>0</v>
      </c>
      <c r="AE220" s="87">
        <v>0</v>
      </c>
      <c r="AF220" s="17">
        <v>0</v>
      </c>
      <c r="AG220" s="17">
        <v>0</v>
      </c>
      <c r="AH220" s="17">
        <v>0</v>
      </c>
      <c r="AI220" s="17">
        <v>0</v>
      </c>
      <c r="AJ220" s="17">
        <v>0</v>
      </c>
      <c r="AK220" s="17">
        <v>0</v>
      </c>
      <c r="AL220" s="17">
        <v>0</v>
      </c>
      <c r="AM220" s="17">
        <v>0</v>
      </c>
      <c r="AN220" s="17">
        <v>0</v>
      </c>
      <c r="AO220" s="17">
        <v>0</v>
      </c>
      <c r="AP220" s="17">
        <v>0</v>
      </c>
      <c r="AQ220" s="17">
        <v>0</v>
      </c>
      <c r="AR220" s="20">
        <v>0</v>
      </c>
      <c r="AS220" s="20">
        <v>0</v>
      </c>
      <c r="AT220" s="20">
        <v>0</v>
      </c>
      <c r="AU220" s="20">
        <v>0</v>
      </c>
      <c r="AV220" s="20">
        <v>0</v>
      </c>
      <c r="AW220" s="20">
        <v>0</v>
      </c>
      <c r="AX220" s="20">
        <v>0</v>
      </c>
      <c r="AY220" s="20">
        <v>0</v>
      </c>
      <c r="AZ220" s="20">
        <v>0</v>
      </c>
      <c r="BA220" s="20">
        <v>0</v>
      </c>
      <c r="BB220" s="20">
        <v>0</v>
      </c>
      <c r="BC220" s="20">
        <v>0</v>
      </c>
      <c r="BD220" s="20">
        <v>0</v>
      </c>
      <c r="BE220" s="20">
        <v>0</v>
      </c>
      <c r="BF220" s="20">
        <v>0</v>
      </c>
      <c r="BG220" s="20">
        <v>0</v>
      </c>
      <c r="BH220" s="20">
        <v>0</v>
      </c>
      <c r="BI220" s="20">
        <v>0</v>
      </c>
      <c r="BJ220" s="20">
        <v>0</v>
      </c>
      <c r="BK220" s="20">
        <v>0</v>
      </c>
      <c r="BL220" s="20">
        <v>0</v>
      </c>
      <c r="BM220" s="20">
        <v>0</v>
      </c>
      <c r="BN220" s="20">
        <v>0</v>
      </c>
      <c r="BO220" s="20">
        <v>0</v>
      </c>
      <c r="BP220" s="20">
        <v>0</v>
      </c>
      <c r="BQ220" s="20">
        <v>0</v>
      </c>
    </row>
    <row r="221" spans="1:69" x14ac:dyDescent="0.35">
      <c r="A221" s="61" t="s">
        <v>315</v>
      </c>
      <c r="B221" s="61" t="s">
        <v>158</v>
      </c>
      <c r="C221" s="61">
        <v>115</v>
      </c>
      <c r="D221" s="61" t="str" cm="1">
        <f t="array" ref="D221">INDEX(SubList_ResAreas!$D$5:$D$332,MATCH(1,(B221=SubList_ResAreas!$B$5:$B$332)*(C221=SubList_ResAreas!$C$5:$C$332),0))</f>
        <v>SPGE_Kern</v>
      </c>
      <c r="E221" s="20">
        <v>0</v>
      </c>
      <c r="F221">
        <v>0</v>
      </c>
      <c r="G221">
        <v>0</v>
      </c>
      <c r="H221">
        <v>0</v>
      </c>
      <c r="I221">
        <v>0</v>
      </c>
      <c r="J221">
        <v>0</v>
      </c>
      <c r="K221">
        <v>0</v>
      </c>
      <c r="L221">
        <v>0</v>
      </c>
      <c r="M221">
        <v>0</v>
      </c>
      <c r="N221">
        <v>0</v>
      </c>
      <c r="O221">
        <v>0</v>
      </c>
      <c r="P221">
        <v>0</v>
      </c>
      <c r="Q221">
        <v>0</v>
      </c>
      <c r="R221" s="75">
        <v>0</v>
      </c>
      <c r="S221" s="10">
        <v>0</v>
      </c>
      <c r="T221" s="10">
        <v>0</v>
      </c>
      <c r="U221" s="10">
        <v>0</v>
      </c>
      <c r="V221" s="10">
        <v>0</v>
      </c>
      <c r="W221" s="10">
        <v>0</v>
      </c>
      <c r="X221" s="10">
        <v>0</v>
      </c>
      <c r="Y221" s="10">
        <v>0</v>
      </c>
      <c r="Z221" s="10">
        <v>0</v>
      </c>
      <c r="AA221" s="10">
        <v>0</v>
      </c>
      <c r="AB221" s="10">
        <v>0</v>
      </c>
      <c r="AC221" s="10">
        <v>0</v>
      </c>
      <c r="AD221" s="10">
        <v>0</v>
      </c>
      <c r="AE221" s="87">
        <v>0</v>
      </c>
      <c r="AF221" s="17">
        <v>0</v>
      </c>
      <c r="AG221" s="17">
        <v>0</v>
      </c>
      <c r="AH221" s="17">
        <v>0</v>
      </c>
      <c r="AI221" s="17">
        <v>0</v>
      </c>
      <c r="AJ221" s="17">
        <v>0</v>
      </c>
      <c r="AK221" s="17">
        <v>0</v>
      </c>
      <c r="AL221" s="17">
        <v>0</v>
      </c>
      <c r="AM221" s="17">
        <v>0</v>
      </c>
      <c r="AN221" s="17">
        <v>0</v>
      </c>
      <c r="AO221" s="17">
        <v>0</v>
      </c>
      <c r="AP221" s="17">
        <v>0</v>
      </c>
      <c r="AQ221" s="17">
        <v>0</v>
      </c>
      <c r="AR221" s="20">
        <v>0</v>
      </c>
      <c r="AS221" s="20">
        <v>0</v>
      </c>
      <c r="AT221" s="20">
        <v>0</v>
      </c>
      <c r="AU221" s="20">
        <v>0</v>
      </c>
      <c r="AV221" s="20">
        <v>0</v>
      </c>
      <c r="AW221" s="20">
        <v>0</v>
      </c>
      <c r="AX221" s="20">
        <v>0</v>
      </c>
      <c r="AY221" s="20">
        <v>0</v>
      </c>
      <c r="AZ221" s="20">
        <v>0</v>
      </c>
      <c r="BA221" s="20">
        <v>0</v>
      </c>
      <c r="BB221" s="20">
        <v>0</v>
      </c>
      <c r="BC221" s="20">
        <v>0</v>
      </c>
      <c r="BD221" s="20">
        <v>0</v>
      </c>
      <c r="BE221" s="20">
        <v>0</v>
      </c>
      <c r="BF221" s="20">
        <v>0</v>
      </c>
      <c r="BG221" s="20">
        <v>0</v>
      </c>
      <c r="BH221" s="20">
        <v>0</v>
      </c>
      <c r="BI221" s="20">
        <v>0</v>
      </c>
      <c r="BJ221" s="20">
        <v>0</v>
      </c>
      <c r="BK221" s="20">
        <v>0</v>
      </c>
      <c r="BL221" s="20">
        <v>0</v>
      </c>
      <c r="BM221" s="20">
        <v>0</v>
      </c>
      <c r="BN221" s="20">
        <v>0</v>
      </c>
      <c r="BO221" s="20">
        <v>0</v>
      </c>
      <c r="BP221" s="20">
        <v>0</v>
      </c>
      <c r="BQ221" s="20">
        <v>0</v>
      </c>
    </row>
    <row r="222" spans="1:69" x14ac:dyDescent="0.35">
      <c r="A222" s="61" t="s">
        <v>329</v>
      </c>
      <c r="B222" s="61" t="s">
        <v>161</v>
      </c>
      <c r="C222" s="61">
        <v>230</v>
      </c>
      <c r="D222" s="61" t="str" cm="1">
        <f t="array" ref="D222">INDEX(SubList_ResAreas!$D$5:$D$332,MATCH(1,(B222=SubList_ResAreas!$B$5:$B$332)*(C222=SubList_ResAreas!$C$5:$C$332),0))</f>
        <v>SouthernNV_Desert</v>
      </c>
      <c r="E222" s="20">
        <v>0</v>
      </c>
      <c r="F222">
        <v>0</v>
      </c>
      <c r="G222">
        <v>0</v>
      </c>
      <c r="H222">
        <v>0</v>
      </c>
      <c r="I222">
        <v>0</v>
      </c>
      <c r="J222">
        <v>0</v>
      </c>
      <c r="K222">
        <v>0</v>
      </c>
      <c r="L222">
        <v>0</v>
      </c>
      <c r="M222">
        <v>0</v>
      </c>
      <c r="N222">
        <v>0</v>
      </c>
      <c r="O222">
        <v>0</v>
      </c>
      <c r="P222">
        <v>0</v>
      </c>
      <c r="Q222">
        <v>0</v>
      </c>
      <c r="R222" s="75">
        <v>0</v>
      </c>
      <c r="S222" s="10">
        <v>0</v>
      </c>
      <c r="T222" s="10">
        <v>0</v>
      </c>
      <c r="U222" s="10">
        <v>0</v>
      </c>
      <c r="V222" s="10">
        <v>0</v>
      </c>
      <c r="W222" s="10">
        <v>0</v>
      </c>
      <c r="X222" s="10">
        <v>0</v>
      </c>
      <c r="Y222" s="10">
        <v>0</v>
      </c>
      <c r="Z222" s="10">
        <v>0</v>
      </c>
      <c r="AA222" s="10">
        <v>0</v>
      </c>
      <c r="AB222" s="10">
        <v>0</v>
      </c>
      <c r="AC222" s="10">
        <v>0</v>
      </c>
      <c r="AD222" s="10">
        <v>0</v>
      </c>
      <c r="AE222" s="87">
        <v>0</v>
      </c>
      <c r="AF222" s="17">
        <v>0</v>
      </c>
      <c r="AG222" s="17">
        <v>0</v>
      </c>
      <c r="AH222" s="17">
        <v>0</v>
      </c>
      <c r="AI222" s="17">
        <v>0</v>
      </c>
      <c r="AJ222" s="17">
        <v>0</v>
      </c>
      <c r="AK222" s="17">
        <v>0</v>
      </c>
      <c r="AL222" s="17">
        <v>0</v>
      </c>
      <c r="AM222" s="17">
        <v>0</v>
      </c>
      <c r="AN222" s="17">
        <v>0</v>
      </c>
      <c r="AO222" s="17">
        <v>0</v>
      </c>
      <c r="AP222" s="17">
        <v>0</v>
      </c>
      <c r="AQ222" s="17">
        <v>0</v>
      </c>
      <c r="AR222" s="20">
        <v>0</v>
      </c>
      <c r="AS222" s="20">
        <v>0</v>
      </c>
      <c r="AT222" s="20">
        <v>0</v>
      </c>
      <c r="AU222" s="20">
        <v>0</v>
      </c>
      <c r="AV222" s="20">
        <v>0</v>
      </c>
      <c r="AW222" s="20">
        <v>0</v>
      </c>
      <c r="AX222" s="20">
        <v>0</v>
      </c>
      <c r="AY222" s="20">
        <v>0</v>
      </c>
      <c r="AZ222" s="20">
        <v>0</v>
      </c>
      <c r="BA222" s="20">
        <v>0</v>
      </c>
      <c r="BB222" s="20">
        <v>0</v>
      </c>
      <c r="BC222" s="20">
        <v>0</v>
      </c>
      <c r="BD222" s="20">
        <v>0</v>
      </c>
      <c r="BE222" s="20">
        <v>0</v>
      </c>
      <c r="BF222" s="20">
        <v>0</v>
      </c>
      <c r="BG222" s="20">
        <v>0</v>
      </c>
      <c r="BH222" s="20">
        <v>0</v>
      </c>
      <c r="BI222" s="20">
        <v>0</v>
      </c>
      <c r="BJ222" s="20">
        <v>0</v>
      </c>
      <c r="BK222" s="20">
        <v>0</v>
      </c>
      <c r="BL222" s="20">
        <v>0</v>
      </c>
      <c r="BM222" s="20">
        <v>0</v>
      </c>
      <c r="BN222" s="20">
        <v>0</v>
      </c>
      <c r="BO222" s="20">
        <v>0</v>
      </c>
      <c r="BP222" s="20">
        <v>0</v>
      </c>
      <c r="BQ222" s="20">
        <v>0</v>
      </c>
    </row>
    <row r="223" spans="1:69" x14ac:dyDescent="0.35">
      <c r="A223" s="61" t="s">
        <v>321</v>
      </c>
      <c r="B223" s="61" t="s">
        <v>381</v>
      </c>
      <c r="C223" s="61">
        <v>115</v>
      </c>
      <c r="D223" s="61" cm="1">
        <f t="array" ref="D223">INDEX(SubList_ResAreas!$D$5:$D$332,MATCH(1,(B223=SubList_ResAreas!$B$5:$B$332)*(C223=SubList_ResAreas!$C$5:$C$332),0))</f>
        <v>0</v>
      </c>
      <c r="E223" s="20">
        <v>0</v>
      </c>
      <c r="F223">
        <v>0</v>
      </c>
      <c r="G223">
        <v>0</v>
      </c>
      <c r="H223">
        <v>0</v>
      </c>
      <c r="I223">
        <v>0</v>
      </c>
      <c r="J223">
        <v>0</v>
      </c>
      <c r="K223">
        <v>0</v>
      </c>
      <c r="L223">
        <v>0</v>
      </c>
      <c r="M223">
        <v>0</v>
      </c>
      <c r="N223">
        <v>0</v>
      </c>
      <c r="O223">
        <v>0</v>
      </c>
      <c r="P223">
        <v>0</v>
      </c>
      <c r="Q223">
        <v>0</v>
      </c>
      <c r="R223" s="75">
        <v>0</v>
      </c>
      <c r="S223" s="10">
        <v>0</v>
      </c>
      <c r="T223" s="10">
        <v>0</v>
      </c>
      <c r="U223" s="10">
        <v>0</v>
      </c>
      <c r="V223" s="10">
        <v>0</v>
      </c>
      <c r="W223" s="10">
        <v>0</v>
      </c>
      <c r="X223" s="10">
        <v>0</v>
      </c>
      <c r="Y223" s="10">
        <v>0</v>
      </c>
      <c r="Z223" s="10">
        <v>0</v>
      </c>
      <c r="AA223" s="10">
        <v>0</v>
      </c>
      <c r="AB223" s="10">
        <v>0</v>
      </c>
      <c r="AC223" s="10">
        <v>0</v>
      </c>
      <c r="AD223" s="10">
        <v>0</v>
      </c>
      <c r="AE223" s="87">
        <v>0</v>
      </c>
      <c r="AF223" s="17">
        <v>0</v>
      </c>
      <c r="AG223" s="17">
        <v>0</v>
      </c>
      <c r="AH223" s="17">
        <v>0</v>
      </c>
      <c r="AI223" s="17">
        <v>0</v>
      </c>
      <c r="AJ223" s="17">
        <v>0</v>
      </c>
      <c r="AK223" s="17">
        <v>0</v>
      </c>
      <c r="AL223" s="17">
        <v>0</v>
      </c>
      <c r="AM223" s="17">
        <v>0</v>
      </c>
      <c r="AN223" s="17">
        <v>0</v>
      </c>
      <c r="AO223" s="17">
        <v>0</v>
      </c>
      <c r="AP223" s="17">
        <v>0</v>
      </c>
      <c r="AQ223" s="17">
        <v>0</v>
      </c>
      <c r="AR223" s="20">
        <v>0</v>
      </c>
      <c r="AS223" s="20">
        <v>0</v>
      </c>
      <c r="AT223" s="20">
        <v>0</v>
      </c>
      <c r="AU223" s="20">
        <v>0</v>
      </c>
      <c r="AV223" s="20">
        <v>0</v>
      </c>
      <c r="AW223" s="20">
        <v>0</v>
      </c>
      <c r="AX223" s="20">
        <v>0</v>
      </c>
      <c r="AY223" s="20">
        <v>0</v>
      </c>
      <c r="AZ223" s="20">
        <v>0</v>
      </c>
      <c r="BA223" s="20">
        <v>0</v>
      </c>
      <c r="BB223" s="20">
        <v>0</v>
      </c>
      <c r="BC223" s="20">
        <v>0</v>
      </c>
      <c r="BD223" s="20">
        <v>0</v>
      </c>
      <c r="BE223" s="20">
        <v>0</v>
      </c>
      <c r="BF223" s="20">
        <v>0</v>
      </c>
      <c r="BG223" s="20">
        <v>0</v>
      </c>
      <c r="BH223" s="20">
        <v>0</v>
      </c>
      <c r="BI223" s="20">
        <v>0</v>
      </c>
      <c r="BJ223" s="20">
        <v>0</v>
      </c>
      <c r="BK223" s="20">
        <v>0</v>
      </c>
      <c r="BL223" s="20">
        <v>0</v>
      </c>
      <c r="BM223" s="20">
        <v>0</v>
      </c>
      <c r="BN223" s="20">
        <v>0</v>
      </c>
      <c r="BO223" s="20">
        <v>0</v>
      </c>
      <c r="BP223" s="20">
        <v>0</v>
      </c>
      <c r="BQ223" s="20">
        <v>0</v>
      </c>
    </row>
    <row r="224" spans="1:69" x14ac:dyDescent="0.35">
      <c r="A224" s="61" t="s">
        <v>333</v>
      </c>
      <c r="B224" s="61" t="s">
        <v>253</v>
      </c>
      <c r="C224" s="61">
        <v>115</v>
      </c>
      <c r="D224" s="61" t="str" cm="1">
        <f t="array" ref="D224">INDEX(SubList_ResAreas!$D$5:$D$332,MATCH(1,(B224=SubList_ResAreas!$B$5:$B$332)*(C224=SubList_ResAreas!$C$5:$C$332),0))</f>
        <v>Northern_CA</v>
      </c>
      <c r="E224" s="20">
        <v>0</v>
      </c>
      <c r="F224">
        <v>0</v>
      </c>
      <c r="G224">
        <v>0</v>
      </c>
      <c r="H224">
        <v>0</v>
      </c>
      <c r="I224">
        <v>0</v>
      </c>
      <c r="J224">
        <v>0</v>
      </c>
      <c r="K224">
        <v>0</v>
      </c>
      <c r="L224">
        <v>0</v>
      </c>
      <c r="M224">
        <v>0</v>
      </c>
      <c r="N224">
        <v>0</v>
      </c>
      <c r="O224">
        <v>3</v>
      </c>
      <c r="P224">
        <v>3</v>
      </c>
      <c r="Q224">
        <v>0</v>
      </c>
      <c r="R224" s="75">
        <v>0</v>
      </c>
      <c r="S224" s="10">
        <v>0</v>
      </c>
      <c r="T224" s="10">
        <v>0</v>
      </c>
      <c r="U224" s="10">
        <v>0</v>
      </c>
      <c r="V224" s="10">
        <v>0</v>
      </c>
      <c r="W224" s="10">
        <v>0</v>
      </c>
      <c r="X224" s="10">
        <v>0</v>
      </c>
      <c r="Y224" s="10">
        <v>0</v>
      </c>
      <c r="Z224" s="10">
        <v>0</v>
      </c>
      <c r="AA224" s="10">
        <v>0</v>
      </c>
      <c r="AB224" s="10">
        <v>0</v>
      </c>
      <c r="AC224" s="10">
        <v>0</v>
      </c>
      <c r="AD224" s="10">
        <v>0</v>
      </c>
      <c r="AE224" s="87">
        <v>0</v>
      </c>
      <c r="AF224" s="17">
        <v>0</v>
      </c>
      <c r="AG224" s="17">
        <v>0</v>
      </c>
      <c r="AH224" s="17">
        <v>0</v>
      </c>
      <c r="AI224" s="17">
        <v>0</v>
      </c>
      <c r="AJ224" s="17">
        <v>0</v>
      </c>
      <c r="AK224" s="17">
        <v>0</v>
      </c>
      <c r="AL224" s="17">
        <v>0</v>
      </c>
      <c r="AM224" s="17">
        <v>0</v>
      </c>
      <c r="AN224" s="17">
        <v>0</v>
      </c>
      <c r="AO224" s="17">
        <v>0</v>
      </c>
      <c r="AP224" s="17">
        <v>0</v>
      </c>
      <c r="AQ224" s="17">
        <v>0</v>
      </c>
      <c r="AR224" s="20">
        <v>0</v>
      </c>
      <c r="AS224" s="20">
        <v>0</v>
      </c>
      <c r="AT224" s="20">
        <v>0</v>
      </c>
      <c r="AU224" s="20">
        <v>0</v>
      </c>
      <c r="AV224" s="20">
        <v>0</v>
      </c>
      <c r="AW224" s="20">
        <v>0</v>
      </c>
      <c r="AX224" s="20">
        <v>0</v>
      </c>
      <c r="AY224" s="20">
        <v>0</v>
      </c>
      <c r="AZ224" s="20">
        <v>0</v>
      </c>
      <c r="BA224" s="20">
        <v>0</v>
      </c>
      <c r="BB224" s="20">
        <v>0</v>
      </c>
      <c r="BC224" s="20">
        <v>0</v>
      </c>
      <c r="BD224" s="20">
        <v>0</v>
      </c>
      <c r="BE224" s="20">
        <v>0</v>
      </c>
      <c r="BF224" s="20">
        <v>0</v>
      </c>
      <c r="BG224" s="20">
        <v>0</v>
      </c>
      <c r="BH224" s="20">
        <v>0</v>
      </c>
      <c r="BI224" s="20">
        <v>0</v>
      </c>
      <c r="BJ224" s="20">
        <v>0</v>
      </c>
      <c r="BK224" s="20">
        <v>0</v>
      </c>
      <c r="BL224" s="20">
        <v>0</v>
      </c>
      <c r="BM224" s="20">
        <v>0</v>
      </c>
      <c r="BN224" s="20">
        <v>0</v>
      </c>
      <c r="BO224" s="20">
        <v>3</v>
      </c>
      <c r="BP224" s="20">
        <v>3</v>
      </c>
      <c r="BQ224" s="20">
        <v>0</v>
      </c>
    </row>
    <row r="225" spans="1:69" x14ac:dyDescent="0.35">
      <c r="A225" s="61" t="s">
        <v>333</v>
      </c>
      <c r="B225" s="61" t="s">
        <v>212</v>
      </c>
      <c r="C225" s="61">
        <v>230</v>
      </c>
      <c r="D225" s="61" t="str" cm="1">
        <f t="array" ref="D225">INDEX(SubList_ResAreas!$D$5:$D$332,MATCH(1,(B225=SubList_ResAreas!$B$5:$B$332)*(C225=SubList_ResAreas!$C$5:$C$332),0))</f>
        <v>Central_Valley_LosBanos</v>
      </c>
      <c r="E225" s="20">
        <v>0</v>
      </c>
      <c r="F225">
        <v>0</v>
      </c>
      <c r="G225">
        <v>0</v>
      </c>
      <c r="H225">
        <v>0</v>
      </c>
      <c r="I225">
        <v>0</v>
      </c>
      <c r="J225">
        <v>0</v>
      </c>
      <c r="K225">
        <v>0</v>
      </c>
      <c r="L225">
        <v>0</v>
      </c>
      <c r="M225">
        <v>0</v>
      </c>
      <c r="N225">
        <v>0</v>
      </c>
      <c r="O225">
        <v>0</v>
      </c>
      <c r="P225">
        <v>0</v>
      </c>
      <c r="Q225">
        <v>0</v>
      </c>
      <c r="R225" s="75">
        <v>0</v>
      </c>
      <c r="S225" s="10">
        <v>0</v>
      </c>
      <c r="T225" s="10">
        <v>0</v>
      </c>
      <c r="U225" s="10">
        <v>0</v>
      </c>
      <c r="V225" s="10">
        <v>0</v>
      </c>
      <c r="W225" s="10">
        <v>0</v>
      </c>
      <c r="X225" s="10">
        <v>0</v>
      </c>
      <c r="Y225" s="10">
        <v>0</v>
      </c>
      <c r="Z225" s="10">
        <v>0</v>
      </c>
      <c r="AA225" s="10">
        <v>0</v>
      </c>
      <c r="AB225" s="10">
        <v>0</v>
      </c>
      <c r="AC225" s="10">
        <v>0</v>
      </c>
      <c r="AD225" s="10">
        <v>0</v>
      </c>
      <c r="AE225" s="87">
        <v>0</v>
      </c>
      <c r="AF225" s="17">
        <v>0</v>
      </c>
      <c r="AG225" s="17">
        <v>0</v>
      </c>
      <c r="AH225" s="17">
        <v>0</v>
      </c>
      <c r="AI225" s="17">
        <v>0</v>
      </c>
      <c r="AJ225" s="17">
        <v>0</v>
      </c>
      <c r="AK225" s="17">
        <v>0</v>
      </c>
      <c r="AL225" s="17">
        <v>0</v>
      </c>
      <c r="AM225" s="17">
        <v>0</v>
      </c>
      <c r="AN225" s="17">
        <v>0</v>
      </c>
      <c r="AO225" s="17">
        <v>0</v>
      </c>
      <c r="AP225" s="17">
        <v>0</v>
      </c>
      <c r="AQ225" s="17">
        <v>0</v>
      </c>
      <c r="AR225" s="20">
        <v>0</v>
      </c>
      <c r="AS225" s="20">
        <v>0</v>
      </c>
      <c r="AT225" s="20">
        <v>0</v>
      </c>
      <c r="AU225" s="20">
        <v>0</v>
      </c>
      <c r="AV225" s="20">
        <v>0</v>
      </c>
      <c r="AW225" s="20">
        <v>0</v>
      </c>
      <c r="AX225" s="20">
        <v>0</v>
      </c>
      <c r="AY225" s="20">
        <v>0</v>
      </c>
      <c r="AZ225" s="20">
        <v>0</v>
      </c>
      <c r="BA225" s="20">
        <v>0</v>
      </c>
      <c r="BB225" s="20">
        <v>0</v>
      </c>
      <c r="BC225" s="20">
        <v>0</v>
      </c>
      <c r="BD225" s="20">
        <v>0</v>
      </c>
      <c r="BE225" s="20">
        <v>0</v>
      </c>
      <c r="BF225" s="20">
        <v>0</v>
      </c>
      <c r="BG225" s="20">
        <v>0</v>
      </c>
      <c r="BH225" s="20">
        <v>0</v>
      </c>
      <c r="BI225" s="20">
        <v>0</v>
      </c>
      <c r="BJ225" s="20">
        <v>0</v>
      </c>
      <c r="BK225" s="20">
        <v>0</v>
      </c>
      <c r="BL225" s="20">
        <v>0</v>
      </c>
      <c r="BM225" s="20">
        <v>0</v>
      </c>
      <c r="BN225" s="20">
        <v>0</v>
      </c>
      <c r="BO225" s="20">
        <v>0</v>
      </c>
      <c r="BP225" s="20">
        <v>0</v>
      </c>
      <c r="BQ225" s="20">
        <v>0</v>
      </c>
    </row>
    <row r="226" spans="1:69" x14ac:dyDescent="0.35">
      <c r="A226" s="61" t="s">
        <v>318</v>
      </c>
      <c r="B226" s="61" t="s">
        <v>90</v>
      </c>
      <c r="C226" s="61">
        <v>500</v>
      </c>
      <c r="D226" s="61" t="str" cm="1">
        <f t="array" ref="D226">INDEX(SubList_ResAreas!$D$5:$D$332,MATCH(1,(B226=SubList_ResAreas!$B$5:$B$332)*(C226=SubList_ResAreas!$C$5:$C$332),0))</f>
        <v>Greater_LA</v>
      </c>
      <c r="E226" s="20">
        <v>0</v>
      </c>
      <c r="F226">
        <v>0</v>
      </c>
      <c r="G226">
        <v>0</v>
      </c>
      <c r="H226">
        <v>0</v>
      </c>
      <c r="I226">
        <v>0</v>
      </c>
      <c r="J226">
        <v>0</v>
      </c>
      <c r="K226">
        <v>0</v>
      </c>
      <c r="L226">
        <v>0</v>
      </c>
      <c r="M226">
        <v>0</v>
      </c>
      <c r="N226">
        <v>0</v>
      </c>
      <c r="O226">
        <v>0</v>
      </c>
      <c r="P226">
        <v>0</v>
      </c>
      <c r="Q226">
        <v>0</v>
      </c>
      <c r="R226" s="75">
        <v>0</v>
      </c>
      <c r="S226" s="10">
        <v>0</v>
      </c>
      <c r="T226" s="10">
        <v>0</v>
      </c>
      <c r="U226" s="10">
        <v>0</v>
      </c>
      <c r="V226" s="10">
        <v>0</v>
      </c>
      <c r="W226" s="10">
        <v>0</v>
      </c>
      <c r="X226" s="10">
        <v>0</v>
      </c>
      <c r="Y226" s="10">
        <v>0</v>
      </c>
      <c r="Z226" s="10">
        <v>0</v>
      </c>
      <c r="AA226" s="10">
        <v>0</v>
      </c>
      <c r="AB226" s="10">
        <v>0</v>
      </c>
      <c r="AC226" s="10">
        <v>0</v>
      </c>
      <c r="AD226" s="10">
        <v>0</v>
      </c>
      <c r="AE226" s="87">
        <v>0</v>
      </c>
      <c r="AF226" s="17">
        <v>0</v>
      </c>
      <c r="AG226" s="17">
        <v>0</v>
      </c>
      <c r="AH226" s="17">
        <v>0</v>
      </c>
      <c r="AI226" s="17">
        <v>0</v>
      </c>
      <c r="AJ226" s="17">
        <v>0</v>
      </c>
      <c r="AK226" s="17">
        <v>0</v>
      </c>
      <c r="AL226" s="17">
        <v>0</v>
      </c>
      <c r="AM226" s="17">
        <v>0</v>
      </c>
      <c r="AN226" s="17">
        <v>0</v>
      </c>
      <c r="AO226" s="17">
        <v>0</v>
      </c>
      <c r="AP226" s="17">
        <v>0</v>
      </c>
      <c r="AQ226" s="17">
        <v>0</v>
      </c>
      <c r="AR226" s="20">
        <v>0</v>
      </c>
      <c r="AS226" s="20">
        <v>0</v>
      </c>
      <c r="AT226" s="20">
        <v>0</v>
      </c>
      <c r="AU226" s="20">
        <v>0</v>
      </c>
      <c r="AV226" s="20">
        <v>0</v>
      </c>
      <c r="AW226" s="20">
        <v>0</v>
      </c>
      <c r="AX226" s="20">
        <v>0</v>
      </c>
      <c r="AY226" s="20">
        <v>0</v>
      </c>
      <c r="AZ226" s="20">
        <v>0</v>
      </c>
      <c r="BA226" s="20">
        <v>0</v>
      </c>
      <c r="BB226" s="20">
        <v>0</v>
      </c>
      <c r="BC226" s="20">
        <v>0</v>
      </c>
      <c r="BD226" s="20">
        <v>0</v>
      </c>
      <c r="BE226" s="20">
        <v>0</v>
      </c>
      <c r="BF226" s="20">
        <v>0</v>
      </c>
      <c r="BG226" s="20">
        <v>0</v>
      </c>
      <c r="BH226" s="20">
        <v>0</v>
      </c>
      <c r="BI226" s="20">
        <v>0</v>
      </c>
      <c r="BJ226" s="20">
        <v>0</v>
      </c>
      <c r="BK226" s="20">
        <v>0</v>
      </c>
      <c r="BL226" s="20">
        <v>0</v>
      </c>
      <c r="BM226" s="20">
        <v>0</v>
      </c>
      <c r="BN226" s="20">
        <v>0</v>
      </c>
      <c r="BO226" s="20">
        <v>0</v>
      </c>
      <c r="BP226" s="20">
        <v>0</v>
      </c>
      <c r="BQ226" s="20">
        <v>0</v>
      </c>
    </row>
    <row r="227" spans="1:69" x14ac:dyDescent="0.35">
      <c r="A227" s="61" t="s">
        <v>318</v>
      </c>
      <c r="B227" s="61" t="s">
        <v>90</v>
      </c>
      <c r="C227" s="61">
        <v>230</v>
      </c>
      <c r="D227" s="61" t="str" cm="1">
        <f t="array" ref="D227">INDEX(SubList_ResAreas!$D$5:$D$332,MATCH(1,(B227=SubList_ResAreas!$B$5:$B$332)*(C227=SubList_ResAreas!$C$5:$C$332),0))</f>
        <v>Greater_LA</v>
      </c>
      <c r="E227" s="20">
        <v>0</v>
      </c>
      <c r="F227">
        <v>0</v>
      </c>
      <c r="G227">
        <v>0</v>
      </c>
      <c r="H227">
        <v>0</v>
      </c>
      <c r="I227">
        <v>0</v>
      </c>
      <c r="J227">
        <v>0</v>
      </c>
      <c r="K227">
        <v>0</v>
      </c>
      <c r="L227">
        <v>0</v>
      </c>
      <c r="M227">
        <v>0</v>
      </c>
      <c r="N227">
        <v>0</v>
      </c>
      <c r="O227">
        <v>0</v>
      </c>
      <c r="P227">
        <v>0</v>
      </c>
      <c r="Q227">
        <v>0</v>
      </c>
      <c r="R227" s="75">
        <v>0</v>
      </c>
      <c r="S227" s="10">
        <v>0</v>
      </c>
      <c r="T227" s="10">
        <v>0</v>
      </c>
      <c r="U227" s="10">
        <v>0</v>
      </c>
      <c r="V227" s="10">
        <v>0</v>
      </c>
      <c r="W227" s="10">
        <v>0</v>
      </c>
      <c r="X227" s="10">
        <v>0</v>
      </c>
      <c r="Y227" s="10">
        <v>0</v>
      </c>
      <c r="Z227" s="10">
        <v>0</v>
      </c>
      <c r="AA227" s="10">
        <v>0</v>
      </c>
      <c r="AB227" s="10">
        <v>0</v>
      </c>
      <c r="AC227" s="10">
        <v>0</v>
      </c>
      <c r="AD227" s="10">
        <v>0</v>
      </c>
      <c r="AE227" s="87">
        <v>0</v>
      </c>
      <c r="AF227" s="17">
        <v>0</v>
      </c>
      <c r="AG227" s="17">
        <v>0</v>
      </c>
      <c r="AH227" s="17">
        <v>0</v>
      </c>
      <c r="AI227" s="17">
        <v>0</v>
      </c>
      <c r="AJ227" s="17">
        <v>0</v>
      </c>
      <c r="AK227" s="17">
        <v>0</v>
      </c>
      <c r="AL227" s="17">
        <v>0</v>
      </c>
      <c r="AM227" s="17">
        <v>0</v>
      </c>
      <c r="AN227" s="17">
        <v>0</v>
      </c>
      <c r="AO227" s="17">
        <v>0</v>
      </c>
      <c r="AP227" s="17">
        <v>0</v>
      </c>
      <c r="AQ227" s="17">
        <v>0</v>
      </c>
      <c r="AR227" s="20">
        <v>0</v>
      </c>
      <c r="AS227" s="20">
        <v>0</v>
      </c>
      <c r="AT227" s="20">
        <v>0</v>
      </c>
      <c r="AU227" s="20">
        <v>0</v>
      </c>
      <c r="AV227" s="20">
        <v>0</v>
      </c>
      <c r="AW227" s="20">
        <v>0</v>
      </c>
      <c r="AX227" s="20">
        <v>0</v>
      </c>
      <c r="AY227" s="20">
        <v>0</v>
      </c>
      <c r="AZ227" s="20">
        <v>0</v>
      </c>
      <c r="BA227" s="20">
        <v>0</v>
      </c>
      <c r="BB227" s="20">
        <v>0</v>
      </c>
      <c r="BC227" s="20">
        <v>0</v>
      </c>
      <c r="BD227" s="20">
        <v>0</v>
      </c>
      <c r="BE227" s="20">
        <v>0</v>
      </c>
      <c r="BF227" s="20">
        <v>0</v>
      </c>
      <c r="BG227" s="20">
        <v>0</v>
      </c>
      <c r="BH227" s="20">
        <v>0</v>
      </c>
      <c r="BI227" s="20">
        <v>0</v>
      </c>
      <c r="BJ227" s="20">
        <v>0</v>
      </c>
      <c r="BK227" s="20">
        <v>0</v>
      </c>
      <c r="BL227" s="20">
        <v>0</v>
      </c>
      <c r="BM227" s="20">
        <v>0</v>
      </c>
      <c r="BN227" s="20">
        <v>0</v>
      </c>
      <c r="BO227" s="20">
        <v>0</v>
      </c>
      <c r="BP227" s="20">
        <v>0</v>
      </c>
      <c r="BQ227" s="20">
        <v>0</v>
      </c>
    </row>
    <row r="228" spans="1:69" x14ac:dyDescent="0.35">
      <c r="A228" s="61" t="s">
        <v>341</v>
      </c>
      <c r="B228" s="61" t="s">
        <v>139</v>
      </c>
      <c r="C228" s="61">
        <v>115</v>
      </c>
      <c r="D228" s="61" t="str" cm="1">
        <f t="array" ref="D228">INDEX(SubList_ResAreas!$D$5:$D$332,MATCH(1,(B228=SubList_ResAreas!$B$5:$B$332)*(C228=SubList_ResAreas!$C$5:$C$332),0))</f>
        <v>Greater_Kramer</v>
      </c>
      <c r="E228" s="20">
        <v>0</v>
      </c>
      <c r="F228">
        <v>0</v>
      </c>
      <c r="G228">
        <v>0</v>
      </c>
      <c r="H228">
        <v>0</v>
      </c>
      <c r="I228">
        <v>0</v>
      </c>
      <c r="J228">
        <v>0</v>
      </c>
      <c r="K228">
        <v>0</v>
      </c>
      <c r="L228">
        <v>0</v>
      </c>
      <c r="M228">
        <v>0</v>
      </c>
      <c r="N228">
        <v>0</v>
      </c>
      <c r="O228">
        <v>0</v>
      </c>
      <c r="P228">
        <v>0</v>
      </c>
      <c r="Q228">
        <v>0</v>
      </c>
      <c r="R228" s="75">
        <v>0</v>
      </c>
      <c r="S228" s="10">
        <v>0</v>
      </c>
      <c r="T228" s="10">
        <v>0</v>
      </c>
      <c r="U228" s="10">
        <v>0</v>
      </c>
      <c r="V228" s="10">
        <v>0</v>
      </c>
      <c r="W228" s="10">
        <v>0</v>
      </c>
      <c r="X228" s="10">
        <v>0</v>
      </c>
      <c r="Y228" s="10">
        <v>0</v>
      </c>
      <c r="Z228" s="10">
        <v>0</v>
      </c>
      <c r="AA228" s="10">
        <v>0</v>
      </c>
      <c r="AB228" s="10">
        <v>0</v>
      </c>
      <c r="AC228" s="10">
        <v>0</v>
      </c>
      <c r="AD228" s="10">
        <v>0</v>
      </c>
      <c r="AE228" s="87">
        <v>0</v>
      </c>
      <c r="AF228" s="17">
        <v>0</v>
      </c>
      <c r="AG228" s="17">
        <v>0</v>
      </c>
      <c r="AH228" s="17">
        <v>0</v>
      </c>
      <c r="AI228" s="17">
        <v>0</v>
      </c>
      <c r="AJ228" s="17">
        <v>0</v>
      </c>
      <c r="AK228" s="17">
        <v>0</v>
      </c>
      <c r="AL228" s="17">
        <v>0</v>
      </c>
      <c r="AM228" s="17">
        <v>0</v>
      </c>
      <c r="AN228" s="17">
        <v>0</v>
      </c>
      <c r="AO228" s="17">
        <v>0</v>
      </c>
      <c r="AP228" s="17">
        <v>0</v>
      </c>
      <c r="AQ228" s="17">
        <v>0</v>
      </c>
      <c r="AR228" s="20">
        <v>0</v>
      </c>
      <c r="AS228" s="20">
        <v>0</v>
      </c>
      <c r="AT228" s="20">
        <v>0</v>
      </c>
      <c r="AU228" s="20">
        <v>0</v>
      </c>
      <c r="AV228" s="20">
        <v>0</v>
      </c>
      <c r="AW228" s="20">
        <v>0</v>
      </c>
      <c r="AX228" s="20">
        <v>0</v>
      </c>
      <c r="AY228" s="20">
        <v>0</v>
      </c>
      <c r="AZ228" s="20">
        <v>0</v>
      </c>
      <c r="BA228" s="20">
        <v>0</v>
      </c>
      <c r="BB228" s="20">
        <v>0</v>
      </c>
      <c r="BC228" s="20">
        <v>0</v>
      </c>
      <c r="BD228" s="20">
        <v>0</v>
      </c>
      <c r="BE228" s="20">
        <v>0</v>
      </c>
      <c r="BF228" s="20">
        <v>0</v>
      </c>
      <c r="BG228" s="20">
        <v>0</v>
      </c>
      <c r="BH228" s="20">
        <v>0</v>
      </c>
      <c r="BI228" s="20">
        <v>0</v>
      </c>
      <c r="BJ228" s="20">
        <v>0</v>
      </c>
      <c r="BK228" s="20">
        <v>0</v>
      </c>
      <c r="BL228" s="20">
        <v>0</v>
      </c>
      <c r="BM228" s="20">
        <v>0</v>
      </c>
      <c r="BN228" s="20">
        <v>0</v>
      </c>
      <c r="BO228" s="20">
        <v>0</v>
      </c>
      <c r="BP228" s="20">
        <v>0</v>
      </c>
      <c r="BQ228" s="20">
        <v>0</v>
      </c>
    </row>
    <row r="229" spans="1:69" x14ac:dyDescent="0.35">
      <c r="A229" s="61" t="s">
        <v>322</v>
      </c>
      <c r="B229" s="61" t="s">
        <v>182</v>
      </c>
      <c r="C229" s="61">
        <v>230</v>
      </c>
      <c r="D229" s="61" t="str" cm="1">
        <f t="array" ref="D229">INDEX(SubList_ResAreas!$D$5:$D$332,MATCH(1,(B229=SubList_ResAreas!$B$5:$B$332)*(C229=SubList_ResAreas!$C$5:$C$332),0))</f>
        <v>Big_Creek-Magunden</v>
      </c>
      <c r="E229" s="20">
        <v>0</v>
      </c>
      <c r="F229">
        <v>0</v>
      </c>
      <c r="G229">
        <v>0</v>
      </c>
      <c r="H229">
        <v>0</v>
      </c>
      <c r="I229">
        <v>0</v>
      </c>
      <c r="J229">
        <v>0</v>
      </c>
      <c r="K229">
        <v>0</v>
      </c>
      <c r="L229">
        <v>0</v>
      </c>
      <c r="M229">
        <v>0</v>
      </c>
      <c r="N229">
        <v>0</v>
      </c>
      <c r="O229">
        <v>0</v>
      </c>
      <c r="P229">
        <v>0</v>
      </c>
      <c r="Q229">
        <v>0</v>
      </c>
      <c r="R229" s="75">
        <v>0</v>
      </c>
      <c r="S229" s="10">
        <v>0</v>
      </c>
      <c r="T229" s="10">
        <v>0</v>
      </c>
      <c r="U229" s="10">
        <v>0</v>
      </c>
      <c r="V229" s="10">
        <v>0</v>
      </c>
      <c r="W229" s="10">
        <v>0</v>
      </c>
      <c r="X229" s="10">
        <v>0</v>
      </c>
      <c r="Y229" s="10">
        <v>0</v>
      </c>
      <c r="Z229" s="10">
        <v>3</v>
      </c>
      <c r="AA229" s="10">
        <v>0</v>
      </c>
      <c r="AB229" s="10">
        <v>0</v>
      </c>
      <c r="AC229" s="10">
        <v>0</v>
      </c>
      <c r="AD229" s="10">
        <v>0</v>
      </c>
      <c r="AE229" s="87">
        <v>0</v>
      </c>
      <c r="AF229" s="17">
        <v>0</v>
      </c>
      <c r="AG229" s="17">
        <v>0</v>
      </c>
      <c r="AH229" s="17">
        <v>0</v>
      </c>
      <c r="AI229" s="17">
        <v>0</v>
      </c>
      <c r="AJ229" s="17">
        <v>0</v>
      </c>
      <c r="AK229" s="17">
        <v>0</v>
      </c>
      <c r="AL229" s="17">
        <v>0</v>
      </c>
      <c r="AM229" s="17">
        <v>0</v>
      </c>
      <c r="AN229" s="17">
        <v>77</v>
      </c>
      <c r="AO229" s="17">
        <v>123</v>
      </c>
      <c r="AP229" s="17">
        <v>0</v>
      </c>
      <c r="AQ229" s="17">
        <v>0</v>
      </c>
      <c r="AR229" s="20">
        <v>0</v>
      </c>
      <c r="AS229" s="20">
        <v>0</v>
      </c>
      <c r="AT229" s="20">
        <v>0</v>
      </c>
      <c r="AU229" s="20">
        <v>0</v>
      </c>
      <c r="AV229" s="20">
        <v>0</v>
      </c>
      <c r="AW229" s="20">
        <v>0</v>
      </c>
      <c r="AX229" s="20">
        <v>0</v>
      </c>
      <c r="AY229" s="20">
        <v>0</v>
      </c>
      <c r="AZ229" s="20">
        <v>3</v>
      </c>
      <c r="BA229" s="20">
        <v>77</v>
      </c>
      <c r="BB229" s="20">
        <v>123</v>
      </c>
      <c r="BC229" s="20">
        <v>0</v>
      </c>
      <c r="BD229" s="20">
        <v>0</v>
      </c>
      <c r="BE229" s="20">
        <v>0</v>
      </c>
      <c r="BF229" s="20">
        <v>0</v>
      </c>
      <c r="BG229" s="20">
        <v>0</v>
      </c>
      <c r="BH229" s="20">
        <v>0</v>
      </c>
      <c r="BI229" s="20">
        <v>0</v>
      </c>
      <c r="BJ229" s="20">
        <v>0</v>
      </c>
      <c r="BK229" s="20">
        <v>0</v>
      </c>
      <c r="BL229" s="20">
        <v>0</v>
      </c>
      <c r="BM229" s="20">
        <v>3</v>
      </c>
      <c r="BN229" s="20">
        <v>77</v>
      </c>
      <c r="BO229" s="20">
        <v>123</v>
      </c>
      <c r="BP229" s="20">
        <v>0</v>
      </c>
      <c r="BQ229" s="20">
        <v>0</v>
      </c>
    </row>
    <row r="230" spans="1:69" x14ac:dyDescent="0.35">
      <c r="A230" s="61" t="s">
        <v>348</v>
      </c>
      <c r="B230" s="61" t="s">
        <v>58</v>
      </c>
      <c r="C230" s="61">
        <v>500</v>
      </c>
      <c r="D230" s="61" t="str" cm="1">
        <f t="array" ref="D230">INDEX(SubList_ResAreas!$D$5:$D$332,MATCH(1,(B230=SubList_ResAreas!$B$5:$B$332)*(C230=SubList_ResAreas!$C$5:$C$332),0))</f>
        <v>Riverside</v>
      </c>
      <c r="E230" s="20">
        <v>0</v>
      </c>
      <c r="F230">
        <v>0</v>
      </c>
      <c r="G230">
        <v>0</v>
      </c>
      <c r="H230">
        <v>0</v>
      </c>
      <c r="I230">
        <v>0</v>
      </c>
      <c r="J230">
        <v>0</v>
      </c>
      <c r="K230">
        <v>0</v>
      </c>
      <c r="L230">
        <v>0</v>
      </c>
      <c r="M230">
        <v>0</v>
      </c>
      <c r="N230">
        <v>0</v>
      </c>
      <c r="O230">
        <v>0</v>
      </c>
      <c r="P230">
        <v>0</v>
      </c>
      <c r="Q230">
        <v>0</v>
      </c>
      <c r="R230" s="75">
        <v>0</v>
      </c>
      <c r="S230" s="10">
        <v>0</v>
      </c>
      <c r="T230" s="10">
        <v>0</v>
      </c>
      <c r="U230" s="10">
        <v>0</v>
      </c>
      <c r="V230" s="10">
        <v>0</v>
      </c>
      <c r="W230" s="10">
        <v>0</v>
      </c>
      <c r="X230" s="10">
        <v>0</v>
      </c>
      <c r="Y230" s="10">
        <v>0</v>
      </c>
      <c r="Z230" s="10">
        <v>0</v>
      </c>
      <c r="AA230" s="10">
        <v>0</v>
      </c>
      <c r="AB230" s="10">
        <v>500</v>
      </c>
      <c r="AC230" s="10">
        <v>500</v>
      </c>
      <c r="AD230" s="10">
        <v>0</v>
      </c>
      <c r="AE230" s="87">
        <v>0</v>
      </c>
      <c r="AF230" s="17">
        <v>0</v>
      </c>
      <c r="AG230" s="17">
        <v>0</v>
      </c>
      <c r="AH230" s="17">
        <v>0</v>
      </c>
      <c r="AI230" s="17">
        <v>0</v>
      </c>
      <c r="AJ230" s="17">
        <v>0</v>
      </c>
      <c r="AK230" s="17">
        <v>0</v>
      </c>
      <c r="AL230" s="17">
        <v>0</v>
      </c>
      <c r="AM230" s="17">
        <v>0</v>
      </c>
      <c r="AN230" s="17">
        <v>0</v>
      </c>
      <c r="AO230" s="17">
        <v>400</v>
      </c>
      <c r="AP230" s="17">
        <v>0</v>
      </c>
      <c r="AQ230" s="17">
        <v>700</v>
      </c>
      <c r="AR230" s="20">
        <v>0</v>
      </c>
      <c r="AS230" s="20">
        <v>0</v>
      </c>
      <c r="AT230" s="20">
        <v>0</v>
      </c>
      <c r="AU230" s="20">
        <v>0</v>
      </c>
      <c r="AV230" s="20">
        <v>0</v>
      </c>
      <c r="AW230" s="20">
        <v>0</v>
      </c>
      <c r="AX230" s="20">
        <v>0</v>
      </c>
      <c r="AY230" s="20">
        <v>0</v>
      </c>
      <c r="AZ230" s="20">
        <v>0</v>
      </c>
      <c r="BA230" s="20">
        <v>0</v>
      </c>
      <c r="BB230" s="20">
        <v>900</v>
      </c>
      <c r="BC230" s="20">
        <v>500</v>
      </c>
      <c r="BD230" s="20">
        <v>700</v>
      </c>
      <c r="BE230" s="20">
        <v>0</v>
      </c>
      <c r="BF230" s="20">
        <v>0</v>
      </c>
      <c r="BG230" s="20">
        <v>0</v>
      </c>
      <c r="BH230" s="20">
        <v>0</v>
      </c>
      <c r="BI230" s="20">
        <v>0</v>
      </c>
      <c r="BJ230" s="20">
        <v>0</v>
      </c>
      <c r="BK230" s="20">
        <v>0</v>
      </c>
      <c r="BL230" s="20">
        <v>0</v>
      </c>
      <c r="BM230" s="20">
        <v>0</v>
      </c>
      <c r="BN230" s="20">
        <v>0</v>
      </c>
      <c r="BO230" s="20">
        <v>900</v>
      </c>
      <c r="BP230" s="20">
        <v>500</v>
      </c>
      <c r="BQ230" s="20">
        <v>700</v>
      </c>
    </row>
    <row r="231" spans="1:69" x14ac:dyDescent="0.35">
      <c r="A231" s="61" t="s">
        <v>348</v>
      </c>
      <c r="B231" s="61" t="s">
        <v>58</v>
      </c>
      <c r="C231" s="61">
        <v>230</v>
      </c>
      <c r="D231" s="61" t="str" cm="1">
        <f t="array" ref="D231">INDEX(SubList_ResAreas!$D$5:$D$332,MATCH(1,(B231=SubList_ResAreas!$B$5:$B$332)*(C231=SubList_ResAreas!$C$5:$C$332),0))</f>
        <v>Riverside</v>
      </c>
      <c r="E231" s="20">
        <v>0</v>
      </c>
      <c r="F231">
        <v>0</v>
      </c>
      <c r="G231">
        <v>0</v>
      </c>
      <c r="H231">
        <v>0</v>
      </c>
      <c r="I231">
        <v>0</v>
      </c>
      <c r="J231">
        <v>0</v>
      </c>
      <c r="K231">
        <v>0</v>
      </c>
      <c r="L231">
        <v>0</v>
      </c>
      <c r="M231">
        <v>0</v>
      </c>
      <c r="N231">
        <v>447</v>
      </c>
      <c r="O231">
        <v>485</v>
      </c>
      <c r="P231">
        <v>315</v>
      </c>
      <c r="Q231">
        <v>0</v>
      </c>
      <c r="R231" s="75">
        <v>0</v>
      </c>
      <c r="S231" s="10">
        <v>0</v>
      </c>
      <c r="T231" s="10">
        <v>0</v>
      </c>
      <c r="U231" s="10">
        <v>0</v>
      </c>
      <c r="V231" s="10">
        <v>0</v>
      </c>
      <c r="W231" s="10">
        <v>0</v>
      </c>
      <c r="X231" s="10">
        <v>0</v>
      </c>
      <c r="Y231" s="10">
        <v>0</v>
      </c>
      <c r="Z231" s="10">
        <v>0</v>
      </c>
      <c r="AA231" s="10">
        <v>0</v>
      </c>
      <c r="AB231" s="10">
        <v>463</v>
      </c>
      <c r="AC231" s="10">
        <v>866</v>
      </c>
      <c r="AD231" s="10">
        <v>0</v>
      </c>
      <c r="AE231" s="87">
        <v>0</v>
      </c>
      <c r="AF231" s="17">
        <v>0</v>
      </c>
      <c r="AG231" s="17">
        <v>0</v>
      </c>
      <c r="AH231" s="17">
        <v>0</v>
      </c>
      <c r="AI231" s="17">
        <v>0</v>
      </c>
      <c r="AJ231" s="17">
        <v>0</v>
      </c>
      <c r="AK231" s="17">
        <v>0</v>
      </c>
      <c r="AL231" s="17">
        <v>0</v>
      </c>
      <c r="AM231" s="17">
        <v>0</v>
      </c>
      <c r="AN231" s="17">
        <v>118</v>
      </c>
      <c r="AO231" s="17">
        <v>491</v>
      </c>
      <c r="AP231" s="17">
        <v>64.003576626716153</v>
      </c>
      <c r="AQ231" s="17">
        <v>0</v>
      </c>
      <c r="AR231" s="20">
        <v>0</v>
      </c>
      <c r="AS231" s="20">
        <v>0</v>
      </c>
      <c r="AT231" s="20">
        <v>0</v>
      </c>
      <c r="AU231" s="20">
        <v>0</v>
      </c>
      <c r="AV231" s="20">
        <v>0</v>
      </c>
      <c r="AW231" s="20">
        <v>0</v>
      </c>
      <c r="AX231" s="20">
        <v>0</v>
      </c>
      <c r="AY231" s="20">
        <v>0</v>
      </c>
      <c r="AZ231" s="20">
        <v>0</v>
      </c>
      <c r="BA231" s="20">
        <v>118</v>
      </c>
      <c r="BB231" s="20">
        <v>954</v>
      </c>
      <c r="BC231" s="20">
        <v>930.00357662671615</v>
      </c>
      <c r="BD231" s="20">
        <v>0</v>
      </c>
      <c r="BE231" s="20">
        <v>0</v>
      </c>
      <c r="BF231" s="20">
        <v>0</v>
      </c>
      <c r="BG231" s="20">
        <v>0</v>
      </c>
      <c r="BH231" s="20">
        <v>0</v>
      </c>
      <c r="BI231" s="20">
        <v>0</v>
      </c>
      <c r="BJ231" s="20">
        <v>0</v>
      </c>
      <c r="BK231" s="20">
        <v>0</v>
      </c>
      <c r="BL231" s="20">
        <v>0</v>
      </c>
      <c r="BM231" s="20">
        <v>0</v>
      </c>
      <c r="BN231" s="20">
        <v>565</v>
      </c>
      <c r="BO231" s="20">
        <v>1439</v>
      </c>
      <c r="BP231" s="20">
        <v>1245.003576626716</v>
      </c>
      <c r="BQ231" s="20">
        <v>0</v>
      </c>
    </row>
    <row r="232" spans="1:69" x14ac:dyDescent="0.35">
      <c r="A232" s="61" t="s">
        <v>318</v>
      </c>
      <c r="B232" s="61" t="s">
        <v>71</v>
      </c>
      <c r="C232" s="61">
        <v>230</v>
      </c>
      <c r="D232" s="61" t="str" cm="1">
        <f t="array" ref="D232">INDEX(SubList_ResAreas!$D$5:$D$332,MATCH(1,(B232=SubList_ResAreas!$B$5:$B$332)*(C232=SubList_ResAreas!$C$5:$C$332),0))</f>
        <v>Greater_LA</v>
      </c>
      <c r="E232" s="20">
        <v>0</v>
      </c>
      <c r="F232">
        <v>0</v>
      </c>
      <c r="G232">
        <v>0</v>
      </c>
      <c r="H232">
        <v>0</v>
      </c>
      <c r="I232">
        <v>0</v>
      </c>
      <c r="J232">
        <v>0</v>
      </c>
      <c r="K232">
        <v>0</v>
      </c>
      <c r="L232">
        <v>0</v>
      </c>
      <c r="M232">
        <v>0</v>
      </c>
      <c r="N232">
        <v>0</v>
      </c>
      <c r="O232">
        <v>0</v>
      </c>
      <c r="P232">
        <v>0</v>
      </c>
      <c r="Q232">
        <v>0</v>
      </c>
      <c r="R232" s="75">
        <v>0</v>
      </c>
      <c r="S232" s="10">
        <v>0</v>
      </c>
      <c r="T232" s="10">
        <v>0</v>
      </c>
      <c r="U232" s="10">
        <v>0</v>
      </c>
      <c r="V232" s="10">
        <v>0</v>
      </c>
      <c r="W232" s="10">
        <v>0</v>
      </c>
      <c r="X232" s="10">
        <v>0</v>
      </c>
      <c r="Y232" s="10">
        <v>0</v>
      </c>
      <c r="Z232" s="10">
        <v>0</v>
      </c>
      <c r="AA232" s="10">
        <v>0</v>
      </c>
      <c r="AB232" s="10">
        <v>0</v>
      </c>
      <c r="AC232" s="10">
        <v>0</v>
      </c>
      <c r="AD232" s="10">
        <v>0</v>
      </c>
      <c r="AE232" s="87">
        <v>0</v>
      </c>
      <c r="AF232" s="17">
        <v>0</v>
      </c>
      <c r="AG232" s="17">
        <v>0</v>
      </c>
      <c r="AH232" s="17">
        <v>0</v>
      </c>
      <c r="AI232" s="17">
        <v>0</v>
      </c>
      <c r="AJ232" s="17">
        <v>0</v>
      </c>
      <c r="AK232" s="17">
        <v>0</v>
      </c>
      <c r="AL232" s="17">
        <v>0</v>
      </c>
      <c r="AM232" s="17">
        <v>0</v>
      </c>
      <c r="AN232" s="17">
        <v>0</v>
      </c>
      <c r="AO232" s="17">
        <v>0</v>
      </c>
      <c r="AP232" s="17">
        <v>0</v>
      </c>
      <c r="AQ232" s="17">
        <v>0</v>
      </c>
      <c r="AR232" s="20">
        <v>0</v>
      </c>
      <c r="AS232" s="20">
        <v>0</v>
      </c>
      <c r="AT232" s="20">
        <v>0</v>
      </c>
      <c r="AU232" s="20">
        <v>0</v>
      </c>
      <c r="AV232" s="20">
        <v>0</v>
      </c>
      <c r="AW232" s="20">
        <v>0</v>
      </c>
      <c r="AX232" s="20">
        <v>0</v>
      </c>
      <c r="AY232" s="20">
        <v>0</v>
      </c>
      <c r="AZ232" s="20">
        <v>0</v>
      </c>
      <c r="BA232" s="20">
        <v>0</v>
      </c>
      <c r="BB232" s="20">
        <v>0</v>
      </c>
      <c r="BC232" s="20">
        <v>0</v>
      </c>
      <c r="BD232" s="20">
        <v>0</v>
      </c>
      <c r="BE232" s="20">
        <v>0</v>
      </c>
      <c r="BF232" s="20">
        <v>0</v>
      </c>
      <c r="BG232" s="20">
        <v>0</v>
      </c>
      <c r="BH232" s="20">
        <v>0</v>
      </c>
      <c r="BI232" s="20">
        <v>0</v>
      </c>
      <c r="BJ232" s="20">
        <v>0</v>
      </c>
      <c r="BK232" s="20">
        <v>0</v>
      </c>
      <c r="BL232" s="20">
        <v>0</v>
      </c>
      <c r="BM232" s="20">
        <v>0</v>
      </c>
      <c r="BN232" s="20">
        <v>0</v>
      </c>
      <c r="BO232" s="20">
        <v>0</v>
      </c>
      <c r="BP232" s="20">
        <v>0</v>
      </c>
      <c r="BQ232" s="20">
        <v>0</v>
      </c>
    </row>
    <row r="233" spans="1:69" x14ac:dyDescent="0.35">
      <c r="A233" s="61" t="s">
        <v>321</v>
      </c>
      <c r="B233" s="61" t="s">
        <v>193</v>
      </c>
      <c r="C233" s="61">
        <v>115</v>
      </c>
      <c r="D233" s="61" t="str" cm="1">
        <f t="array" ref="D233">INDEX(SubList_ResAreas!$D$5:$D$332,MATCH(1,(B233=SubList_ResAreas!$B$5:$B$332)*(C233=SubList_ResAreas!$C$5:$C$332),0))</f>
        <v>SPGE_Westlands_Fresno</v>
      </c>
      <c r="E233" s="20">
        <v>0</v>
      </c>
      <c r="F233">
        <v>0</v>
      </c>
      <c r="G233">
        <v>0</v>
      </c>
      <c r="H233">
        <v>0</v>
      </c>
      <c r="I233">
        <v>0</v>
      </c>
      <c r="J233">
        <v>0</v>
      </c>
      <c r="K233">
        <v>0</v>
      </c>
      <c r="L233">
        <v>0</v>
      </c>
      <c r="M233">
        <v>0</v>
      </c>
      <c r="N233">
        <v>0</v>
      </c>
      <c r="O233">
        <v>0</v>
      </c>
      <c r="P233">
        <v>0</v>
      </c>
      <c r="Q233">
        <v>0</v>
      </c>
      <c r="R233" s="75">
        <v>0</v>
      </c>
      <c r="S233" s="10">
        <v>0</v>
      </c>
      <c r="T233" s="10">
        <v>0</v>
      </c>
      <c r="U233" s="10">
        <v>0</v>
      </c>
      <c r="V233" s="10">
        <v>0</v>
      </c>
      <c r="W233" s="10">
        <v>0</v>
      </c>
      <c r="X233" s="10">
        <v>0</v>
      </c>
      <c r="Y233" s="10">
        <v>0</v>
      </c>
      <c r="Z233" s="10">
        <v>0</v>
      </c>
      <c r="AA233" s="10">
        <v>0</v>
      </c>
      <c r="AB233" s="10">
        <v>0</v>
      </c>
      <c r="AC233" s="10">
        <v>0</v>
      </c>
      <c r="AD233" s="10">
        <v>0</v>
      </c>
      <c r="AE233" s="87">
        <v>0</v>
      </c>
      <c r="AF233" s="17">
        <v>0</v>
      </c>
      <c r="AG233" s="17">
        <v>0</v>
      </c>
      <c r="AH233" s="17">
        <v>0</v>
      </c>
      <c r="AI233" s="17">
        <v>0</v>
      </c>
      <c r="AJ233" s="17">
        <v>0</v>
      </c>
      <c r="AK233" s="17">
        <v>0</v>
      </c>
      <c r="AL233" s="17">
        <v>0</v>
      </c>
      <c r="AM233" s="17">
        <v>0</v>
      </c>
      <c r="AN233" s="17">
        <v>0</v>
      </c>
      <c r="AO233" s="17">
        <v>0</v>
      </c>
      <c r="AP233" s="17">
        <v>0</v>
      </c>
      <c r="AQ233" s="17">
        <v>0</v>
      </c>
      <c r="AR233" s="20">
        <v>0</v>
      </c>
      <c r="AS233" s="20">
        <v>0</v>
      </c>
      <c r="AT233" s="20">
        <v>0</v>
      </c>
      <c r="AU233" s="20">
        <v>0</v>
      </c>
      <c r="AV233" s="20">
        <v>0</v>
      </c>
      <c r="AW233" s="20">
        <v>0</v>
      </c>
      <c r="AX233" s="20">
        <v>0</v>
      </c>
      <c r="AY233" s="20">
        <v>0</v>
      </c>
      <c r="AZ233" s="20">
        <v>0</v>
      </c>
      <c r="BA233" s="20">
        <v>0</v>
      </c>
      <c r="BB233" s="20">
        <v>0</v>
      </c>
      <c r="BC233" s="20">
        <v>0</v>
      </c>
      <c r="BD233" s="20">
        <v>0</v>
      </c>
      <c r="BE233" s="20">
        <v>0</v>
      </c>
      <c r="BF233" s="20">
        <v>0</v>
      </c>
      <c r="BG233" s="20">
        <v>0</v>
      </c>
      <c r="BH233" s="20">
        <v>0</v>
      </c>
      <c r="BI233" s="20">
        <v>0</v>
      </c>
      <c r="BJ233" s="20">
        <v>0</v>
      </c>
      <c r="BK233" s="20">
        <v>0</v>
      </c>
      <c r="BL233" s="20">
        <v>0</v>
      </c>
      <c r="BM233" s="20">
        <v>0</v>
      </c>
      <c r="BN233" s="20">
        <v>0</v>
      </c>
      <c r="BO233" s="20">
        <v>0</v>
      </c>
      <c r="BP233" s="20">
        <v>0</v>
      </c>
      <c r="BQ233" s="20">
        <v>0</v>
      </c>
    </row>
    <row r="234" spans="1:69" x14ac:dyDescent="0.35">
      <c r="A234" s="61" t="s">
        <v>321</v>
      </c>
      <c r="B234" s="61" t="s">
        <v>383</v>
      </c>
      <c r="C234" s="61">
        <v>115</v>
      </c>
      <c r="D234" s="61" cm="1">
        <f t="array" ref="D234">INDEX(SubList_ResAreas!$D$5:$D$332,MATCH(1,(B234=SubList_ResAreas!$B$5:$B$332)*(C234=SubList_ResAreas!$C$5:$C$332),0))</f>
        <v>0</v>
      </c>
      <c r="E234" s="20">
        <v>0</v>
      </c>
      <c r="F234">
        <v>0</v>
      </c>
      <c r="G234">
        <v>0</v>
      </c>
      <c r="H234">
        <v>0</v>
      </c>
      <c r="I234">
        <v>0</v>
      </c>
      <c r="J234">
        <v>0</v>
      </c>
      <c r="K234">
        <v>0</v>
      </c>
      <c r="L234">
        <v>0</v>
      </c>
      <c r="M234">
        <v>0</v>
      </c>
      <c r="N234">
        <v>0</v>
      </c>
      <c r="O234">
        <v>0</v>
      </c>
      <c r="P234">
        <v>0</v>
      </c>
      <c r="Q234">
        <v>0</v>
      </c>
      <c r="R234" s="75">
        <v>0</v>
      </c>
      <c r="S234" s="10">
        <v>0</v>
      </c>
      <c r="T234" s="10">
        <v>0</v>
      </c>
      <c r="U234" s="10">
        <v>0</v>
      </c>
      <c r="V234" s="10">
        <v>0</v>
      </c>
      <c r="W234" s="10">
        <v>0</v>
      </c>
      <c r="X234" s="10">
        <v>0</v>
      </c>
      <c r="Y234" s="10">
        <v>0</v>
      </c>
      <c r="Z234" s="10">
        <v>0</v>
      </c>
      <c r="AA234" s="10">
        <v>0</v>
      </c>
      <c r="AB234" s="10">
        <v>0</v>
      </c>
      <c r="AC234" s="10">
        <v>0</v>
      </c>
      <c r="AD234" s="10">
        <v>0</v>
      </c>
      <c r="AE234" s="87">
        <v>0</v>
      </c>
      <c r="AF234" s="17">
        <v>0</v>
      </c>
      <c r="AG234" s="17">
        <v>0</v>
      </c>
      <c r="AH234" s="17">
        <v>0</v>
      </c>
      <c r="AI234" s="17">
        <v>0</v>
      </c>
      <c r="AJ234" s="17">
        <v>0</v>
      </c>
      <c r="AK234" s="17">
        <v>0</v>
      </c>
      <c r="AL234" s="17">
        <v>0</v>
      </c>
      <c r="AM234" s="17">
        <v>0</v>
      </c>
      <c r="AN234" s="17">
        <v>0</v>
      </c>
      <c r="AO234" s="17">
        <v>0</v>
      </c>
      <c r="AP234" s="17">
        <v>0</v>
      </c>
      <c r="AQ234" s="17">
        <v>0</v>
      </c>
      <c r="AR234" s="20">
        <v>0</v>
      </c>
      <c r="AS234" s="20">
        <v>0</v>
      </c>
      <c r="AT234" s="20">
        <v>0</v>
      </c>
      <c r="AU234" s="20">
        <v>0</v>
      </c>
      <c r="AV234" s="20">
        <v>0</v>
      </c>
      <c r="AW234" s="20">
        <v>0</v>
      </c>
      <c r="AX234" s="20">
        <v>0</v>
      </c>
      <c r="AY234" s="20">
        <v>0</v>
      </c>
      <c r="AZ234" s="20">
        <v>0</v>
      </c>
      <c r="BA234" s="20">
        <v>0</v>
      </c>
      <c r="BB234" s="20">
        <v>0</v>
      </c>
      <c r="BC234" s="20">
        <v>0</v>
      </c>
      <c r="BD234" s="20">
        <v>0</v>
      </c>
      <c r="BE234" s="20">
        <v>0</v>
      </c>
      <c r="BF234" s="20">
        <v>0</v>
      </c>
      <c r="BG234" s="20">
        <v>0</v>
      </c>
      <c r="BH234" s="20">
        <v>0</v>
      </c>
      <c r="BI234" s="20">
        <v>0</v>
      </c>
      <c r="BJ234" s="20">
        <v>0</v>
      </c>
      <c r="BK234" s="20">
        <v>0</v>
      </c>
      <c r="BL234" s="20">
        <v>0</v>
      </c>
      <c r="BM234" s="20">
        <v>0</v>
      </c>
      <c r="BN234" s="20">
        <v>0</v>
      </c>
      <c r="BO234" s="20">
        <v>0</v>
      </c>
      <c r="BP234" s="20">
        <v>0</v>
      </c>
      <c r="BQ234" s="20">
        <v>0</v>
      </c>
    </row>
    <row r="235" spans="1:69" x14ac:dyDescent="0.35">
      <c r="A235" s="61" t="s">
        <v>315</v>
      </c>
      <c r="B235" s="61" t="s">
        <v>146</v>
      </c>
      <c r="C235" s="61">
        <v>115</v>
      </c>
      <c r="D235" s="61" t="str" cm="1">
        <f t="array" ref="D235">INDEX(SubList_ResAreas!$D$5:$D$332,MATCH(1,(B235=SubList_ResAreas!$B$5:$B$332)*(C235=SubList_ResAreas!$C$5:$C$332),0))</f>
        <v>SPGE_Kern</v>
      </c>
      <c r="E235" s="20">
        <v>0</v>
      </c>
      <c r="F235">
        <v>0</v>
      </c>
      <c r="G235">
        <v>0</v>
      </c>
      <c r="H235">
        <v>0</v>
      </c>
      <c r="I235">
        <v>0</v>
      </c>
      <c r="J235">
        <v>0</v>
      </c>
      <c r="K235">
        <v>0</v>
      </c>
      <c r="L235">
        <v>0</v>
      </c>
      <c r="M235">
        <v>0</v>
      </c>
      <c r="N235">
        <v>0</v>
      </c>
      <c r="O235">
        <v>0</v>
      </c>
      <c r="P235">
        <v>0</v>
      </c>
      <c r="Q235">
        <v>0</v>
      </c>
      <c r="R235" s="75">
        <v>0</v>
      </c>
      <c r="S235" s="10">
        <v>0</v>
      </c>
      <c r="T235" s="10">
        <v>0</v>
      </c>
      <c r="U235" s="10">
        <v>0</v>
      </c>
      <c r="V235" s="10">
        <v>0</v>
      </c>
      <c r="W235" s="10">
        <v>0</v>
      </c>
      <c r="X235" s="10">
        <v>0</v>
      </c>
      <c r="Y235" s="10">
        <v>0</v>
      </c>
      <c r="Z235" s="10">
        <v>0</v>
      </c>
      <c r="AA235" s="10">
        <v>0</v>
      </c>
      <c r="AB235" s="10">
        <v>0</v>
      </c>
      <c r="AC235" s="10">
        <v>0</v>
      </c>
      <c r="AD235" s="10">
        <v>0</v>
      </c>
      <c r="AE235" s="87">
        <v>0</v>
      </c>
      <c r="AF235" s="17">
        <v>0</v>
      </c>
      <c r="AG235" s="17">
        <v>0</v>
      </c>
      <c r="AH235" s="17">
        <v>0</v>
      </c>
      <c r="AI235" s="17">
        <v>0</v>
      </c>
      <c r="AJ235" s="17">
        <v>0</v>
      </c>
      <c r="AK235" s="17">
        <v>0</v>
      </c>
      <c r="AL235" s="17">
        <v>0</v>
      </c>
      <c r="AM235" s="17">
        <v>0</v>
      </c>
      <c r="AN235" s="17">
        <v>0</v>
      </c>
      <c r="AO235" s="17">
        <v>0</v>
      </c>
      <c r="AP235" s="17">
        <v>0</v>
      </c>
      <c r="AQ235" s="17">
        <v>0</v>
      </c>
      <c r="AR235" s="20">
        <v>0</v>
      </c>
      <c r="AS235" s="20">
        <v>0</v>
      </c>
      <c r="AT235" s="20">
        <v>0</v>
      </c>
      <c r="AU235" s="20">
        <v>0</v>
      </c>
      <c r="AV235" s="20">
        <v>0</v>
      </c>
      <c r="AW235" s="20">
        <v>0</v>
      </c>
      <c r="AX235" s="20">
        <v>0</v>
      </c>
      <c r="AY235" s="20">
        <v>0</v>
      </c>
      <c r="AZ235" s="20">
        <v>0</v>
      </c>
      <c r="BA235" s="20">
        <v>0</v>
      </c>
      <c r="BB235" s="20">
        <v>0</v>
      </c>
      <c r="BC235" s="20">
        <v>0</v>
      </c>
      <c r="BD235" s="20">
        <v>0</v>
      </c>
      <c r="BE235" s="20">
        <v>0</v>
      </c>
      <c r="BF235" s="20">
        <v>0</v>
      </c>
      <c r="BG235" s="20">
        <v>0</v>
      </c>
      <c r="BH235" s="20">
        <v>0</v>
      </c>
      <c r="BI235" s="20">
        <v>0</v>
      </c>
      <c r="BJ235" s="20">
        <v>0</v>
      </c>
      <c r="BK235" s="20">
        <v>0</v>
      </c>
      <c r="BL235" s="20">
        <v>0</v>
      </c>
      <c r="BM235" s="20">
        <v>0</v>
      </c>
      <c r="BN235" s="20">
        <v>0</v>
      </c>
      <c r="BO235" s="20">
        <v>0</v>
      </c>
      <c r="BP235" s="20">
        <v>0</v>
      </c>
      <c r="BQ235" s="20">
        <v>0</v>
      </c>
    </row>
    <row r="236" spans="1:69" x14ac:dyDescent="0.35">
      <c r="A236" s="61" t="s">
        <v>329</v>
      </c>
      <c r="B236" s="61" t="s">
        <v>384</v>
      </c>
      <c r="C236" s="61">
        <v>138</v>
      </c>
      <c r="D236" s="61" t="str" cm="1">
        <f t="array" ref="D236">INDEX(SubList_ResAreas!$D$5:$D$332,MATCH(1,(B236=SubList_ResAreas!$B$5:$B$332)*(C236=SubList_ResAreas!$C$5:$C$332),0))</f>
        <v>SouthernNV_Desert</v>
      </c>
      <c r="E236" s="20">
        <v>0</v>
      </c>
      <c r="F236">
        <v>0</v>
      </c>
      <c r="G236">
        <v>0</v>
      </c>
      <c r="H236">
        <v>0</v>
      </c>
      <c r="I236">
        <v>0</v>
      </c>
      <c r="J236">
        <v>0</v>
      </c>
      <c r="K236">
        <v>0</v>
      </c>
      <c r="L236">
        <v>0</v>
      </c>
      <c r="M236">
        <v>0</v>
      </c>
      <c r="N236">
        <v>0</v>
      </c>
      <c r="O236">
        <v>0</v>
      </c>
      <c r="P236">
        <v>0</v>
      </c>
      <c r="Q236">
        <v>0</v>
      </c>
      <c r="R236" s="75">
        <v>0</v>
      </c>
      <c r="S236" s="10">
        <v>0</v>
      </c>
      <c r="T236" s="10">
        <v>0</v>
      </c>
      <c r="U236" s="10">
        <v>0</v>
      </c>
      <c r="V236" s="10">
        <v>0</v>
      </c>
      <c r="W236" s="10">
        <v>0</v>
      </c>
      <c r="X236" s="10">
        <v>0</v>
      </c>
      <c r="Y236" s="10">
        <v>0</v>
      </c>
      <c r="Z236" s="10">
        <v>0</v>
      </c>
      <c r="AA236" s="10">
        <v>0</v>
      </c>
      <c r="AB236" s="10">
        <v>0</v>
      </c>
      <c r="AC236" s="10">
        <v>0</v>
      </c>
      <c r="AD236" s="10">
        <v>0</v>
      </c>
      <c r="AE236" s="87">
        <v>0</v>
      </c>
      <c r="AF236" s="17">
        <v>0</v>
      </c>
      <c r="AG236" s="17">
        <v>0</v>
      </c>
      <c r="AH236" s="17">
        <v>0</v>
      </c>
      <c r="AI236" s="17">
        <v>0</v>
      </c>
      <c r="AJ236" s="17">
        <v>0</v>
      </c>
      <c r="AK236" s="17">
        <v>0</v>
      </c>
      <c r="AL236" s="17">
        <v>0</v>
      </c>
      <c r="AM236" s="17">
        <v>0</v>
      </c>
      <c r="AN236" s="17">
        <v>0</v>
      </c>
      <c r="AO236" s="17">
        <v>0</v>
      </c>
      <c r="AP236" s="17">
        <v>0</v>
      </c>
      <c r="AQ236" s="17">
        <v>0</v>
      </c>
      <c r="AR236" s="20">
        <v>0</v>
      </c>
      <c r="AS236" s="20">
        <v>0</v>
      </c>
      <c r="AT236" s="20">
        <v>0</v>
      </c>
      <c r="AU236" s="20">
        <v>0</v>
      </c>
      <c r="AV236" s="20">
        <v>0</v>
      </c>
      <c r="AW236" s="20">
        <v>0</v>
      </c>
      <c r="AX236" s="20">
        <v>0</v>
      </c>
      <c r="AY236" s="20">
        <v>0</v>
      </c>
      <c r="AZ236" s="20">
        <v>0</v>
      </c>
      <c r="BA236" s="20">
        <v>0</v>
      </c>
      <c r="BB236" s="20">
        <v>0</v>
      </c>
      <c r="BC236" s="20">
        <v>0</v>
      </c>
      <c r="BD236" s="20">
        <v>0</v>
      </c>
      <c r="BE236" s="20">
        <v>0</v>
      </c>
      <c r="BF236" s="20">
        <v>0</v>
      </c>
      <c r="BG236" s="20">
        <v>0</v>
      </c>
      <c r="BH236" s="20">
        <v>0</v>
      </c>
      <c r="BI236" s="20">
        <v>0</v>
      </c>
      <c r="BJ236" s="20">
        <v>0</v>
      </c>
      <c r="BK236" s="20">
        <v>0</v>
      </c>
      <c r="BL236" s="20">
        <v>0</v>
      </c>
      <c r="BM236" s="20">
        <v>0</v>
      </c>
      <c r="BN236" s="20">
        <v>0</v>
      </c>
      <c r="BO236" s="20">
        <v>0</v>
      </c>
      <c r="BP236" s="20">
        <v>0</v>
      </c>
      <c r="BQ236" s="20">
        <v>0</v>
      </c>
    </row>
    <row r="237" spans="1:69" x14ac:dyDescent="0.35">
      <c r="A237" s="61" t="s">
        <v>333</v>
      </c>
      <c r="B237" s="61" t="s">
        <v>279</v>
      </c>
      <c r="C237" s="61">
        <v>115</v>
      </c>
      <c r="D237" s="61" t="str" cm="1">
        <f t="array" ref="D237">INDEX(SubList_ResAreas!$D$5:$D$332,MATCH(1,(B237=SubList_ResAreas!$B$5:$B$332)*(C237=SubList_ResAreas!$C$5:$C$332),0))</f>
        <v>Greater_Bay</v>
      </c>
      <c r="E237" s="20">
        <v>0</v>
      </c>
      <c r="F237">
        <v>0</v>
      </c>
      <c r="G237">
        <v>0</v>
      </c>
      <c r="H237">
        <v>0</v>
      </c>
      <c r="I237">
        <v>0</v>
      </c>
      <c r="J237">
        <v>0</v>
      </c>
      <c r="K237">
        <v>0</v>
      </c>
      <c r="L237">
        <v>0</v>
      </c>
      <c r="M237">
        <v>0</v>
      </c>
      <c r="N237">
        <v>0</v>
      </c>
      <c r="O237">
        <v>0</v>
      </c>
      <c r="P237">
        <v>0</v>
      </c>
      <c r="Q237">
        <v>0</v>
      </c>
      <c r="R237" s="75">
        <v>0</v>
      </c>
      <c r="S237" s="10">
        <v>0</v>
      </c>
      <c r="T237" s="10">
        <v>0</v>
      </c>
      <c r="U237" s="10">
        <v>0</v>
      </c>
      <c r="V237" s="10">
        <v>0</v>
      </c>
      <c r="W237" s="10">
        <v>0</v>
      </c>
      <c r="X237" s="10">
        <v>0</v>
      </c>
      <c r="Y237" s="10">
        <v>0</v>
      </c>
      <c r="Z237" s="10">
        <v>0</v>
      </c>
      <c r="AA237" s="10">
        <v>0</v>
      </c>
      <c r="AB237" s="10">
        <v>0</v>
      </c>
      <c r="AC237" s="10">
        <v>55</v>
      </c>
      <c r="AD237" s="10">
        <v>0</v>
      </c>
      <c r="AE237" s="87">
        <v>0</v>
      </c>
      <c r="AF237" s="17">
        <v>0</v>
      </c>
      <c r="AG237" s="17">
        <v>0</v>
      </c>
      <c r="AH237" s="17">
        <v>0</v>
      </c>
      <c r="AI237" s="17">
        <v>0</v>
      </c>
      <c r="AJ237" s="17">
        <v>0</v>
      </c>
      <c r="AK237" s="17">
        <v>0</v>
      </c>
      <c r="AL237" s="17">
        <v>0</v>
      </c>
      <c r="AM237" s="17">
        <v>0</v>
      </c>
      <c r="AN237" s="17">
        <v>0</v>
      </c>
      <c r="AO237" s="17">
        <v>0</v>
      </c>
      <c r="AP237" s="17">
        <v>0</v>
      </c>
      <c r="AQ237" s="17">
        <v>0</v>
      </c>
      <c r="AR237" s="20">
        <v>0</v>
      </c>
      <c r="AS237" s="20">
        <v>0</v>
      </c>
      <c r="AT237" s="20">
        <v>0</v>
      </c>
      <c r="AU237" s="20">
        <v>0</v>
      </c>
      <c r="AV237" s="20">
        <v>0</v>
      </c>
      <c r="AW237" s="20">
        <v>0</v>
      </c>
      <c r="AX237" s="20">
        <v>0</v>
      </c>
      <c r="AY237" s="20">
        <v>0</v>
      </c>
      <c r="AZ237" s="20">
        <v>0</v>
      </c>
      <c r="BA237" s="20">
        <v>0</v>
      </c>
      <c r="BB237" s="20">
        <v>0</v>
      </c>
      <c r="BC237" s="20">
        <v>55</v>
      </c>
      <c r="BD237" s="20">
        <v>0</v>
      </c>
      <c r="BE237" s="20">
        <v>0</v>
      </c>
      <c r="BF237" s="20">
        <v>0</v>
      </c>
      <c r="BG237" s="20">
        <v>0</v>
      </c>
      <c r="BH237" s="20">
        <v>0</v>
      </c>
      <c r="BI237" s="20">
        <v>0</v>
      </c>
      <c r="BJ237" s="20">
        <v>0</v>
      </c>
      <c r="BK237" s="20">
        <v>0</v>
      </c>
      <c r="BL237" s="20">
        <v>0</v>
      </c>
      <c r="BM237" s="20">
        <v>0</v>
      </c>
      <c r="BN237" s="20">
        <v>0</v>
      </c>
      <c r="BO237" s="20">
        <v>0</v>
      </c>
      <c r="BP237" s="20">
        <v>55</v>
      </c>
      <c r="BQ237" s="20">
        <v>0</v>
      </c>
    </row>
    <row r="238" spans="1:69" x14ac:dyDescent="0.35">
      <c r="A238" s="61" t="s">
        <v>315</v>
      </c>
      <c r="B238" s="61" t="s">
        <v>152</v>
      </c>
      <c r="C238" s="61">
        <v>115</v>
      </c>
      <c r="D238" s="61" t="str" cm="1">
        <f t="array" ref="D238">INDEX(SubList_ResAreas!$D$5:$D$332,MATCH(1,(B238=SubList_ResAreas!$B$5:$B$332)*(C238=SubList_ResAreas!$C$5:$C$332),0))</f>
        <v>SPGE_Kern</v>
      </c>
      <c r="E238" s="20">
        <v>0</v>
      </c>
      <c r="F238">
        <v>0</v>
      </c>
      <c r="G238">
        <v>0</v>
      </c>
      <c r="H238">
        <v>0</v>
      </c>
      <c r="I238">
        <v>0</v>
      </c>
      <c r="J238">
        <v>0</v>
      </c>
      <c r="K238">
        <v>0</v>
      </c>
      <c r="L238">
        <v>0</v>
      </c>
      <c r="M238">
        <v>0</v>
      </c>
      <c r="N238">
        <v>0</v>
      </c>
      <c r="O238">
        <v>0</v>
      </c>
      <c r="P238">
        <v>0</v>
      </c>
      <c r="Q238">
        <v>0</v>
      </c>
      <c r="R238" s="75">
        <v>0</v>
      </c>
      <c r="S238" s="10">
        <v>0</v>
      </c>
      <c r="T238" s="10">
        <v>0</v>
      </c>
      <c r="U238" s="10">
        <v>0</v>
      </c>
      <c r="V238" s="10">
        <v>0</v>
      </c>
      <c r="W238" s="10">
        <v>0</v>
      </c>
      <c r="X238" s="10">
        <v>0</v>
      </c>
      <c r="Y238" s="10">
        <v>0</v>
      </c>
      <c r="Z238" s="10">
        <v>0</v>
      </c>
      <c r="AA238" s="10">
        <v>0</v>
      </c>
      <c r="AB238" s="10">
        <v>0</v>
      </c>
      <c r="AC238" s="10">
        <v>0</v>
      </c>
      <c r="AD238" s="10">
        <v>0</v>
      </c>
      <c r="AE238" s="87">
        <v>0</v>
      </c>
      <c r="AF238" s="17">
        <v>0</v>
      </c>
      <c r="AG238" s="17">
        <v>0</v>
      </c>
      <c r="AH238" s="17">
        <v>0</v>
      </c>
      <c r="AI238" s="17">
        <v>0</v>
      </c>
      <c r="AJ238" s="17">
        <v>0</v>
      </c>
      <c r="AK238" s="17">
        <v>0</v>
      </c>
      <c r="AL238" s="17">
        <v>0</v>
      </c>
      <c r="AM238" s="17">
        <v>0</v>
      </c>
      <c r="AN238" s="17">
        <v>0</v>
      </c>
      <c r="AO238" s="17">
        <v>56</v>
      </c>
      <c r="AP238" s="17">
        <v>55</v>
      </c>
      <c r="AQ238" s="17">
        <v>0</v>
      </c>
      <c r="AR238" s="20">
        <v>0</v>
      </c>
      <c r="AS238" s="20">
        <v>0</v>
      </c>
      <c r="AT238" s="20">
        <v>0</v>
      </c>
      <c r="AU238" s="20">
        <v>0</v>
      </c>
      <c r="AV238" s="20">
        <v>0</v>
      </c>
      <c r="AW238" s="20">
        <v>0</v>
      </c>
      <c r="AX238" s="20">
        <v>0</v>
      </c>
      <c r="AY238" s="20">
        <v>0</v>
      </c>
      <c r="AZ238" s="20">
        <v>0</v>
      </c>
      <c r="BA238" s="20">
        <v>0</v>
      </c>
      <c r="BB238" s="20">
        <v>56</v>
      </c>
      <c r="BC238" s="20">
        <v>55</v>
      </c>
      <c r="BD238" s="20">
        <v>0</v>
      </c>
      <c r="BE238" s="20">
        <v>0</v>
      </c>
      <c r="BF238" s="20">
        <v>0</v>
      </c>
      <c r="BG238" s="20">
        <v>0</v>
      </c>
      <c r="BH238" s="20">
        <v>0</v>
      </c>
      <c r="BI238" s="20">
        <v>0</v>
      </c>
      <c r="BJ238" s="20">
        <v>0</v>
      </c>
      <c r="BK238" s="20">
        <v>0</v>
      </c>
      <c r="BL238" s="20">
        <v>0</v>
      </c>
      <c r="BM238" s="20">
        <v>0</v>
      </c>
      <c r="BN238" s="20">
        <v>0</v>
      </c>
      <c r="BO238" s="20">
        <v>56</v>
      </c>
      <c r="BP238" s="20">
        <v>55</v>
      </c>
      <c r="BQ238" s="20">
        <v>0</v>
      </c>
    </row>
    <row r="239" spans="1:69" x14ac:dyDescent="0.35">
      <c r="A239" s="61" t="s">
        <v>318</v>
      </c>
      <c r="B239" s="61" t="s">
        <v>92</v>
      </c>
      <c r="C239" s="61">
        <v>230</v>
      </c>
      <c r="D239" s="61" t="str" cm="1">
        <f t="array" ref="D239">INDEX(SubList_ResAreas!$D$5:$D$332,MATCH(1,(B239=SubList_ResAreas!$B$5:$B$332)*(C239=SubList_ResAreas!$C$5:$C$332),0))</f>
        <v>Greater_LA</v>
      </c>
      <c r="E239" s="20">
        <v>0</v>
      </c>
      <c r="F239">
        <v>0</v>
      </c>
      <c r="G239">
        <v>0</v>
      </c>
      <c r="H239">
        <v>0</v>
      </c>
      <c r="I239">
        <v>0</v>
      </c>
      <c r="J239">
        <v>0</v>
      </c>
      <c r="K239">
        <v>0</v>
      </c>
      <c r="L239">
        <v>0</v>
      </c>
      <c r="M239">
        <v>0</v>
      </c>
      <c r="N239">
        <v>0</v>
      </c>
      <c r="O239">
        <v>0</v>
      </c>
      <c r="P239">
        <v>0</v>
      </c>
      <c r="Q239">
        <v>0</v>
      </c>
      <c r="R239" s="75">
        <v>0</v>
      </c>
      <c r="S239" s="10">
        <v>0</v>
      </c>
      <c r="T239" s="10">
        <v>0</v>
      </c>
      <c r="U239" s="10">
        <v>0</v>
      </c>
      <c r="V239" s="10">
        <v>0</v>
      </c>
      <c r="W239" s="10">
        <v>0</v>
      </c>
      <c r="X239" s="10">
        <v>0</v>
      </c>
      <c r="Y239" s="10">
        <v>0</v>
      </c>
      <c r="Z239" s="10">
        <v>0</v>
      </c>
      <c r="AA239" s="10">
        <v>0</v>
      </c>
      <c r="AB239" s="10">
        <v>0</v>
      </c>
      <c r="AC239" s="10">
        <v>0</v>
      </c>
      <c r="AD239" s="10">
        <v>0</v>
      </c>
      <c r="AE239" s="87">
        <v>0</v>
      </c>
      <c r="AF239" s="17">
        <v>0</v>
      </c>
      <c r="AG239" s="17">
        <v>0</v>
      </c>
      <c r="AH239" s="17">
        <v>0</v>
      </c>
      <c r="AI239" s="17">
        <v>0</v>
      </c>
      <c r="AJ239" s="17">
        <v>0</v>
      </c>
      <c r="AK239" s="17">
        <v>0</v>
      </c>
      <c r="AL239" s="17">
        <v>0</v>
      </c>
      <c r="AM239" s="17">
        <v>0</v>
      </c>
      <c r="AN239" s="17">
        <v>0</v>
      </c>
      <c r="AO239" s="17">
        <v>0</v>
      </c>
      <c r="AP239" s="17">
        <v>50</v>
      </c>
      <c r="AQ239" s="17">
        <v>0</v>
      </c>
      <c r="AR239" s="20">
        <v>0</v>
      </c>
      <c r="AS239" s="20">
        <v>0</v>
      </c>
      <c r="AT239" s="20">
        <v>0</v>
      </c>
      <c r="AU239" s="20">
        <v>0</v>
      </c>
      <c r="AV239" s="20">
        <v>0</v>
      </c>
      <c r="AW239" s="20">
        <v>0</v>
      </c>
      <c r="AX239" s="20">
        <v>0</v>
      </c>
      <c r="AY239" s="20">
        <v>0</v>
      </c>
      <c r="AZ239" s="20">
        <v>0</v>
      </c>
      <c r="BA239" s="20">
        <v>0</v>
      </c>
      <c r="BB239" s="20">
        <v>0</v>
      </c>
      <c r="BC239" s="20">
        <v>50</v>
      </c>
      <c r="BD239" s="20">
        <v>0</v>
      </c>
      <c r="BE239" s="20">
        <v>0</v>
      </c>
      <c r="BF239" s="20">
        <v>0</v>
      </c>
      <c r="BG239" s="20">
        <v>0</v>
      </c>
      <c r="BH239" s="20">
        <v>0</v>
      </c>
      <c r="BI239" s="20">
        <v>0</v>
      </c>
      <c r="BJ239" s="20">
        <v>0</v>
      </c>
      <c r="BK239" s="20">
        <v>0</v>
      </c>
      <c r="BL239" s="20">
        <v>0</v>
      </c>
      <c r="BM239" s="20">
        <v>0</v>
      </c>
      <c r="BN239" s="20">
        <v>0</v>
      </c>
      <c r="BO239" s="20">
        <v>0</v>
      </c>
      <c r="BP239" s="20">
        <v>50</v>
      </c>
      <c r="BQ239" s="20">
        <v>0</v>
      </c>
    </row>
    <row r="240" spans="1:69" x14ac:dyDescent="0.35">
      <c r="A240" s="61" t="s">
        <v>333</v>
      </c>
      <c r="B240" s="61" t="s">
        <v>263</v>
      </c>
      <c r="C240" s="61">
        <v>230</v>
      </c>
      <c r="D240" s="61" t="str" cm="1">
        <f t="array" ref="D240">INDEX(SubList_ResAreas!$D$5:$D$332,MATCH(1,(B240=SubList_ResAreas!$B$5:$B$332)*(C240=SubList_ResAreas!$C$5:$C$332),0))</f>
        <v>Northern_CA</v>
      </c>
      <c r="E240" s="20">
        <v>0</v>
      </c>
      <c r="F240">
        <v>0</v>
      </c>
      <c r="G240">
        <v>0</v>
      </c>
      <c r="H240">
        <v>0</v>
      </c>
      <c r="I240">
        <v>0</v>
      </c>
      <c r="J240">
        <v>0</v>
      </c>
      <c r="K240">
        <v>0</v>
      </c>
      <c r="L240">
        <v>0</v>
      </c>
      <c r="M240">
        <v>0</v>
      </c>
      <c r="N240">
        <v>0</v>
      </c>
      <c r="O240">
        <v>0</v>
      </c>
      <c r="P240">
        <v>0</v>
      </c>
      <c r="Q240">
        <v>0</v>
      </c>
      <c r="R240" s="75">
        <v>0</v>
      </c>
      <c r="S240" s="10">
        <v>0</v>
      </c>
      <c r="T240" s="10">
        <v>0</v>
      </c>
      <c r="U240" s="10">
        <v>0</v>
      </c>
      <c r="V240" s="10">
        <v>0</v>
      </c>
      <c r="W240" s="10">
        <v>0</v>
      </c>
      <c r="X240" s="10">
        <v>0</v>
      </c>
      <c r="Y240" s="10">
        <v>0</v>
      </c>
      <c r="Z240" s="10">
        <v>0</v>
      </c>
      <c r="AA240" s="10">
        <v>0</v>
      </c>
      <c r="AB240" s="10">
        <v>0</v>
      </c>
      <c r="AC240" s="10">
        <v>0</v>
      </c>
      <c r="AD240" s="10">
        <v>0</v>
      </c>
      <c r="AE240" s="87">
        <v>0</v>
      </c>
      <c r="AF240" s="17">
        <v>0</v>
      </c>
      <c r="AG240" s="17">
        <v>0</v>
      </c>
      <c r="AH240" s="17">
        <v>0</v>
      </c>
      <c r="AI240" s="17">
        <v>0</v>
      </c>
      <c r="AJ240" s="17">
        <v>0</v>
      </c>
      <c r="AK240" s="17">
        <v>0</v>
      </c>
      <c r="AL240" s="17">
        <v>0</v>
      </c>
      <c r="AM240" s="17">
        <v>0</v>
      </c>
      <c r="AN240" s="17">
        <v>30</v>
      </c>
      <c r="AO240" s="17">
        <v>11.3546</v>
      </c>
      <c r="AP240" s="17">
        <v>0</v>
      </c>
      <c r="AQ240" s="17">
        <v>0</v>
      </c>
      <c r="AR240" s="20">
        <v>0</v>
      </c>
      <c r="AS240" s="20">
        <v>0</v>
      </c>
      <c r="AT240" s="20">
        <v>0</v>
      </c>
      <c r="AU240" s="20">
        <v>0</v>
      </c>
      <c r="AV240" s="20">
        <v>0</v>
      </c>
      <c r="AW240" s="20">
        <v>0</v>
      </c>
      <c r="AX240" s="20">
        <v>0</v>
      </c>
      <c r="AY240" s="20">
        <v>0</v>
      </c>
      <c r="AZ240" s="20">
        <v>0</v>
      </c>
      <c r="BA240" s="20">
        <v>30</v>
      </c>
      <c r="BB240" s="20">
        <v>11.3546</v>
      </c>
      <c r="BC240" s="20">
        <v>0</v>
      </c>
      <c r="BD240" s="20">
        <v>0</v>
      </c>
      <c r="BE240" s="20">
        <v>0</v>
      </c>
      <c r="BF240" s="20">
        <v>0</v>
      </c>
      <c r="BG240" s="20">
        <v>0</v>
      </c>
      <c r="BH240" s="20">
        <v>0</v>
      </c>
      <c r="BI240" s="20">
        <v>0</v>
      </c>
      <c r="BJ240" s="20">
        <v>0</v>
      </c>
      <c r="BK240" s="20">
        <v>0</v>
      </c>
      <c r="BL240" s="20">
        <v>0</v>
      </c>
      <c r="BM240" s="20">
        <v>0</v>
      </c>
      <c r="BN240" s="20">
        <v>30</v>
      </c>
      <c r="BO240" s="20">
        <v>11.3546</v>
      </c>
      <c r="BP240" s="20">
        <v>0</v>
      </c>
      <c r="BQ240" s="20">
        <v>0</v>
      </c>
    </row>
    <row r="241" spans="1:69" x14ac:dyDescent="0.35">
      <c r="A241" s="61" t="s">
        <v>333</v>
      </c>
      <c r="B241" s="61" t="s">
        <v>226</v>
      </c>
      <c r="C241" s="61">
        <v>115</v>
      </c>
      <c r="D241" s="61" t="str" cm="1">
        <f t="array" ref="D241">INDEX(SubList_ResAreas!$D$5:$D$332,MATCH(1,(B241=SubList_ResAreas!$B$5:$B$332)*(C241=SubList_ResAreas!$C$5:$C$332),0))</f>
        <v>Central_Valley_LosBanos</v>
      </c>
      <c r="E241" s="20">
        <v>0</v>
      </c>
      <c r="F241">
        <v>0</v>
      </c>
      <c r="G241">
        <v>0</v>
      </c>
      <c r="H241">
        <v>0</v>
      </c>
      <c r="I241">
        <v>0</v>
      </c>
      <c r="J241">
        <v>0</v>
      </c>
      <c r="K241">
        <v>0</v>
      </c>
      <c r="L241">
        <v>0</v>
      </c>
      <c r="M241">
        <v>0</v>
      </c>
      <c r="N241">
        <v>0</v>
      </c>
      <c r="O241">
        <v>0</v>
      </c>
      <c r="P241">
        <v>0</v>
      </c>
      <c r="Q241">
        <v>0</v>
      </c>
      <c r="R241" s="75">
        <v>0</v>
      </c>
      <c r="S241" s="10">
        <v>0</v>
      </c>
      <c r="T241" s="10">
        <v>0</v>
      </c>
      <c r="U241" s="10">
        <v>0</v>
      </c>
      <c r="V241" s="10">
        <v>0</v>
      </c>
      <c r="W241" s="10">
        <v>0</v>
      </c>
      <c r="X241" s="10">
        <v>0</v>
      </c>
      <c r="Y241" s="10">
        <v>0</v>
      </c>
      <c r="Z241" s="10">
        <v>0</v>
      </c>
      <c r="AA241" s="10">
        <v>0</v>
      </c>
      <c r="AB241" s="10">
        <v>0</v>
      </c>
      <c r="AC241" s="10">
        <v>0</v>
      </c>
      <c r="AD241" s="10">
        <v>0</v>
      </c>
      <c r="AE241" s="87">
        <v>0</v>
      </c>
      <c r="AF241" s="17">
        <v>0</v>
      </c>
      <c r="AG241" s="17">
        <v>0</v>
      </c>
      <c r="AH241" s="17">
        <v>0</v>
      </c>
      <c r="AI241" s="17">
        <v>0</v>
      </c>
      <c r="AJ241" s="17">
        <v>0</v>
      </c>
      <c r="AK241" s="17">
        <v>0</v>
      </c>
      <c r="AL241" s="17">
        <v>0</v>
      </c>
      <c r="AM241" s="17">
        <v>0</v>
      </c>
      <c r="AN241" s="17">
        <v>0</v>
      </c>
      <c r="AO241" s="17">
        <v>0</v>
      </c>
      <c r="AP241" s="17">
        <v>100</v>
      </c>
      <c r="AQ241" s="17">
        <v>0</v>
      </c>
      <c r="AR241" s="20">
        <v>0</v>
      </c>
      <c r="AS241" s="20">
        <v>0</v>
      </c>
      <c r="AT241" s="20">
        <v>0</v>
      </c>
      <c r="AU241" s="20">
        <v>0</v>
      </c>
      <c r="AV241" s="20">
        <v>0</v>
      </c>
      <c r="AW241" s="20">
        <v>0</v>
      </c>
      <c r="AX241" s="20">
        <v>0</v>
      </c>
      <c r="AY241" s="20">
        <v>0</v>
      </c>
      <c r="AZ241" s="20">
        <v>0</v>
      </c>
      <c r="BA241" s="20">
        <v>0</v>
      </c>
      <c r="BB241" s="20">
        <v>0</v>
      </c>
      <c r="BC241" s="20">
        <v>100</v>
      </c>
      <c r="BD241" s="20">
        <v>0</v>
      </c>
      <c r="BE241" s="20">
        <v>0</v>
      </c>
      <c r="BF241" s="20">
        <v>0</v>
      </c>
      <c r="BG241" s="20">
        <v>0</v>
      </c>
      <c r="BH241" s="20">
        <v>0</v>
      </c>
      <c r="BI241" s="20">
        <v>0</v>
      </c>
      <c r="BJ241" s="20">
        <v>0</v>
      </c>
      <c r="BK241" s="20">
        <v>0</v>
      </c>
      <c r="BL241" s="20">
        <v>0</v>
      </c>
      <c r="BM241" s="20">
        <v>0</v>
      </c>
      <c r="BN241" s="20">
        <v>0</v>
      </c>
      <c r="BO241" s="20">
        <v>0</v>
      </c>
      <c r="BP241" s="20">
        <v>100</v>
      </c>
      <c r="BQ241" s="20">
        <v>0</v>
      </c>
    </row>
    <row r="242" spans="1:69" x14ac:dyDescent="0.35">
      <c r="A242" s="61" t="s">
        <v>333</v>
      </c>
      <c r="B242" s="61" t="s">
        <v>227</v>
      </c>
      <c r="C242" s="61">
        <v>115</v>
      </c>
      <c r="D242" s="61" t="str" cm="1">
        <f t="array" ref="D242">INDEX(SubList_ResAreas!$D$5:$D$332,MATCH(1,(B242=SubList_ResAreas!$B$5:$B$332)*(C242=SubList_ResAreas!$C$5:$C$332),0))</f>
        <v>Central_Valley_LosBanos</v>
      </c>
      <c r="E242" s="20">
        <v>0</v>
      </c>
      <c r="F242">
        <v>0</v>
      </c>
      <c r="G242">
        <v>0</v>
      </c>
      <c r="H242">
        <v>0</v>
      </c>
      <c r="I242">
        <v>0</v>
      </c>
      <c r="J242">
        <v>0</v>
      </c>
      <c r="K242">
        <v>0</v>
      </c>
      <c r="L242">
        <v>0</v>
      </c>
      <c r="M242">
        <v>0</v>
      </c>
      <c r="N242">
        <v>0</v>
      </c>
      <c r="O242">
        <v>0</v>
      </c>
      <c r="P242">
        <v>0</v>
      </c>
      <c r="Q242">
        <v>0</v>
      </c>
      <c r="R242" s="75">
        <v>0</v>
      </c>
      <c r="S242" s="10">
        <v>0</v>
      </c>
      <c r="T242" s="10">
        <v>0</v>
      </c>
      <c r="U242" s="10">
        <v>0</v>
      </c>
      <c r="V242" s="10">
        <v>0</v>
      </c>
      <c r="W242" s="10">
        <v>0</v>
      </c>
      <c r="X242" s="10">
        <v>0</v>
      </c>
      <c r="Y242" s="10">
        <v>0</v>
      </c>
      <c r="Z242" s="10">
        <v>0</v>
      </c>
      <c r="AA242" s="10">
        <v>0</v>
      </c>
      <c r="AB242" s="10">
        <v>0</v>
      </c>
      <c r="AC242" s="10">
        <v>0</v>
      </c>
      <c r="AD242" s="10">
        <v>0</v>
      </c>
      <c r="AE242" s="87">
        <v>0</v>
      </c>
      <c r="AF242" s="17">
        <v>0</v>
      </c>
      <c r="AG242" s="17">
        <v>0</v>
      </c>
      <c r="AH242" s="17">
        <v>0</v>
      </c>
      <c r="AI242" s="17">
        <v>0</v>
      </c>
      <c r="AJ242" s="17">
        <v>0</v>
      </c>
      <c r="AK242" s="17">
        <v>0</v>
      </c>
      <c r="AL242" s="17">
        <v>0</v>
      </c>
      <c r="AM242" s="17">
        <v>0</v>
      </c>
      <c r="AN242" s="17">
        <v>0</v>
      </c>
      <c r="AO242" s="17">
        <v>0</v>
      </c>
      <c r="AP242" s="17">
        <v>0</v>
      </c>
      <c r="AQ242" s="17">
        <v>0</v>
      </c>
      <c r="AR242" s="20">
        <v>0</v>
      </c>
      <c r="AS242" s="20">
        <v>0</v>
      </c>
      <c r="AT242" s="20">
        <v>0</v>
      </c>
      <c r="AU242" s="20">
        <v>0</v>
      </c>
      <c r="AV242" s="20">
        <v>0</v>
      </c>
      <c r="AW242" s="20">
        <v>0</v>
      </c>
      <c r="AX242" s="20">
        <v>0</v>
      </c>
      <c r="AY242" s="20">
        <v>0</v>
      </c>
      <c r="AZ242" s="20">
        <v>0</v>
      </c>
      <c r="BA242" s="20">
        <v>0</v>
      </c>
      <c r="BB242" s="20">
        <v>0</v>
      </c>
      <c r="BC242" s="20">
        <v>0</v>
      </c>
      <c r="BD242" s="20">
        <v>0</v>
      </c>
      <c r="BE242" s="20">
        <v>0</v>
      </c>
      <c r="BF242" s="20">
        <v>0</v>
      </c>
      <c r="BG242" s="20">
        <v>0</v>
      </c>
      <c r="BH242" s="20">
        <v>0</v>
      </c>
      <c r="BI242" s="20">
        <v>0</v>
      </c>
      <c r="BJ242" s="20">
        <v>0</v>
      </c>
      <c r="BK242" s="20">
        <v>0</v>
      </c>
      <c r="BL242" s="20">
        <v>0</v>
      </c>
      <c r="BM242" s="20">
        <v>0</v>
      </c>
      <c r="BN242" s="20">
        <v>0</v>
      </c>
      <c r="BO242" s="20">
        <v>0</v>
      </c>
      <c r="BP242" s="20">
        <v>0</v>
      </c>
      <c r="BQ242" s="20">
        <v>0</v>
      </c>
    </row>
    <row r="243" spans="1:69" x14ac:dyDescent="0.35">
      <c r="A243" s="61" t="s">
        <v>341</v>
      </c>
      <c r="B243" s="61" t="s">
        <v>109</v>
      </c>
      <c r="C243" s="61">
        <v>115</v>
      </c>
      <c r="D243" s="61" t="str" cm="1">
        <f t="array" ref="D243">INDEX(SubList_ResAreas!$D$5:$D$332,MATCH(1,(B243=SubList_ResAreas!$B$5:$B$332)*(C243=SubList_ResAreas!$C$5:$C$332),0))</f>
        <v>Greater_Kramer</v>
      </c>
      <c r="E243" s="20">
        <v>0</v>
      </c>
      <c r="F243">
        <v>0</v>
      </c>
      <c r="G243">
        <v>0</v>
      </c>
      <c r="H243">
        <v>0</v>
      </c>
      <c r="I243">
        <v>0</v>
      </c>
      <c r="J243">
        <v>0</v>
      </c>
      <c r="K243">
        <v>0</v>
      </c>
      <c r="L243">
        <v>0</v>
      </c>
      <c r="M243">
        <v>0</v>
      </c>
      <c r="N243">
        <v>0</v>
      </c>
      <c r="O243">
        <v>0</v>
      </c>
      <c r="P243">
        <v>0</v>
      </c>
      <c r="Q243">
        <v>0</v>
      </c>
      <c r="R243" s="75">
        <v>0</v>
      </c>
      <c r="S243" s="10">
        <v>2.7</v>
      </c>
      <c r="T243" s="10">
        <v>0</v>
      </c>
      <c r="U243" s="10">
        <v>0</v>
      </c>
      <c r="V243" s="10">
        <v>0</v>
      </c>
      <c r="W243" s="10">
        <v>0</v>
      </c>
      <c r="X243" s="10">
        <v>0</v>
      </c>
      <c r="Y243" s="10">
        <v>0</v>
      </c>
      <c r="Z243" s="10">
        <v>3</v>
      </c>
      <c r="AA243" s="10">
        <v>0</v>
      </c>
      <c r="AB243" s="10">
        <v>150</v>
      </c>
      <c r="AC243" s="10">
        <v>100</v>
      </c>
      <c r="AD243" s="10">
        <v>0</v>
      </c>
      <c r="AE243" s="87">
        <v>0</v>
      </c>
      <c r="AF243" s="17">
        <v>0</v>
      </c>
      <c r="AG243" s="17">
        <v>0</v>
      </c>
      <c r="AH243" s="17">
        <v>0</v>
      </c>
      <c r="AI243" s="17">
        <v>0</v>
      </c>
      <c r="AJ243" s="17">
        <v>0</v>
      </c>
      <c r="AK243" s="17">
        <v>0</v>
      </c>
      <c r="AL243" s="17">
        <v>0</v>
      </c>
      <c r="AM243" s="17">
        <v>0</v>
      </c>
      <c r="AN243" s="17">
        <v>49.999999999999993</v>
      </c>
      <c r="AO243" s="17">
        <v>0</v>
      </c>
      <c r="AP243" s="17">
        <v>49.94</v>
      </c>
      <c r="AQ243" s="17">
        <v>0</v>
      </c>
      <c r="AR243" s="20">
        <v>0</v>
      </c>
      <c r="AS243" s="20">
        <v>2.7</v>
      </c>
      <c r="AT243" s="20">
        <v>0</v>
      </c>
      <c r="AU243" s="20">
        <v>0</v>
      </c>
      <c r="AV243" s="20">
        <v>0</v>
      </c>
      <c r="AW243" s="20">
        <v>0</v>
      </c>
      <c r="AX243" s="20">
        <v>0</v>
      </c>
      <c r="AY243" s="20">
        <v>0</v>
      </c>
      <c r="AZ243" s="20">
        <v>3</v>
      </c>
      <c r="BA243" s="20">
        <v>49.999999999999993</v>
      </c>
      <c r="BB243" s="20">
        <v>150</v>
      </c>
      <c r="BC243" s="20">
        <v>149.94</v>
      </c>
      <c r="BD243" s="20">
        <v>0</v>
      </c>
      <c r="BE243" s="20">
        <v>0</v>
      </c>
      <c r="BF243" s="20">
        <v>2.7</v>
      </c>
      <c r="BG243" s="20">
        <v>0</v>
      </c>
      <c r="BH243" s="20">
        <v>0</v>
      </c>
      <c r="BI243" s="20">
        <v>0</v>
      </c>
      <c r="BJ243" s="20">
        <v>0</v>
      </c>
      <c r="BK243" s="20">
        <v>0</v>
      </c>
      <c r="BL243" s="20">
        <v>0</v>
      </c>
      <c r="BM243" s="20">
        <v>3</v>
      </c>
      <c r="BN243" s="20">
        <v>49.999999999999993</v>
      </c>
      <c r="BO243" s="20">
        <v>150</v>
      </c>
      <c r="BP243" s="20">
        <v>149.94</v>
      </c>
      <c r="BQ243" s="20">
        <v>0</v>
      </c>
    </row>
    <row r="244" spans="1:69" x14ac:dyDescent="0.35">
      <c r="A244" s="61" t="s">
        <v>315</v>
      </c>
      <c r="B244" s="61" t="s">
        <v>141</v>
      </c>
      <c r="C244" s="61">
        <v>115</v>
      </c>
      <c r="D244" s="61" t="str" cm="1">
        <f t="array" ref="D244">INDEX(SubList_ResAreas!$D$5:$D$332,MATCH(1,(B244=SubList_ResAreas!$B$5:$B$332)*(C244=SubList_ResAreas!$C$5:$C$332),0))</f>
        <v>SPGE_Kern</v>
      </c>
      <c r="E244" s="20">
        <v>0</v>
      </c>
      <c r="F244">
        <v>0</v>
      </c>
      <c r="G244">
        <v>0</v>
      </c>
      <c r="H244">
        <v>0</v>
      </c>
      <c r="I244">
        <v>0</v>
      </c>
      <c r="J244">
        <v>0</v>
      </c>
      <c r="K244">
        <v>0</v>
      </c>
      <c r="L244">
        <v>0</v>
      </c>
      <c r="M244">
        <v>0</v>
      </c>
      <c r="N244">
        <v>0</v>
      </c>
      <c r="O244">
        <v>0</v>
      </c>
      <c r="P244">
        <v>0</v>
      </c>
      <c r="Q244">
        <v>0</v>
      </c>
      <c r="R244" s="75">
        <v>0</v>
      </c>
      <c r="S244" s="10">
        <v>0</v>
      </c>
      <c r="T244" s="10">
        <v>0</v>
      </c>
      <c r="U244" s="10">
        <v>0</v>
      </c>
      <c r="V244" s="10">
        <v>0</v>
      </c>
      <c r="W244" s="10">
        <v>0</v>
      </c>
      <c r="X244" s="10">
        <v>0</v>
      </c>
      <c r="Y244" s="10">
        <v>0</v>
      </c>
      <c r="Z244" s="10">
        <v>0</v>
      </c>
      <c r="AA244" s="10">
        <v>0</v>
      </c>
      <c r="AB244" s="10">
        <v>0</v>
      </c>
      <c r="AC244" s="10">
        <v>0</v>
      </c>
      <c r="AD244" s="10">
        <v>0</v>
      </c>
      <c r="AE244" s="87">
        <v>0</v>
      </c>
      <c r="AF244" s="17">
        <v>0</v>
      </c>
      <c r="AG244" s="17">
        <v>0</v>
      </c>
      <c r="AH244" s="17">
        <v>0</v>
      </c>
      <c r="AI244" s="17">
        <v>0</v>
      </c>
      <c r="AJ244" s="17">
        <v>0</v>
      </c>
      <c r="AK244" s="17">
        <v>0</v>
      </c>
      <c r="AL244" s="17">
        <v>0</v>
      </c>
      <c r="AM244" s="17">
        <v>0</v>
      </c>
      <c r="AN244" s="17">
        <v>0</v>
      </c>
      <c r="AO244" s="17">
        <v>0</v>
      </c>
      <c r="AP244" s="17">
        <v>0</v>
      </c>
      <c r="AQ244" s="17">
        <v>0</v>
      </c>
      <c r="AR244" s="20">
        <v>0</v>
      </c>
      <c r="AS244" s="20">
        <v>0</v>
      </c>
      <c r="AT244" s="20">
        <v>0</v>
      </c>
      <c r="AU244" s="20">
        <v>0</v>
      </c>
      <c r="AV244" s="20">
        <v>0</v>
      </c>
      <c r="AW244" s="20">
        <v>0</v>
      </c>
      <c r="AX244" s="20">
        <v>0</v>
      </c>
      <c r="AY244" s="20">
        <v>0</v>
      </c>
      <c r="AZ244" s="20">
        <v>0</v>
      </c>
      <c r="BA244" s="20">
        <v>0</v>
      </c>
      <c r="BB244" s="20">
        <v>0</v>
      </c>
      <c r="BC244" s="20">
        <v>0</v>
      </c>
      <c r="BD244" s="20">
        <v>0</v>
      </c>
      <c r="BE244" s="20">
        <v>0</v>
      </c>
      <c r="BF244" s="20">
        <v>0</v>
      </c>
      <c r="BG244" s="20">
        <v>0</v>
      </c>
      <c r="BH244" s="20">
        <v>0</v>
      </c>
      <c r="BI244" s="20">
        <v>0</v>
      </c>
      <c r="BJ244" s="20">
        <v>0</v>
      </c>
      <c r="BK244" s="20">
        <v>0</v>
      </c>
      <c r="BL244" s="20">
        <v>0</v>
      </c>
      <c r="BM244" s="20">
        <v>0</v>
      </c>
      <c r="BN244" s="20">
        <v>0</v>
      </c>
      <c r="BO244" s="20">
        <v>0</v>
      </c>
      <c r="BP244" s="20">
        <v>0</v>
      </c>
      <c r="BQ244" s="20">
        <v>0</v>
      </c>
    </row>
    <row r="245" spans="1:69" x14ac:dyDescent="0.35">
      <c r="A245" s="61" t="s">
        <v>333</v>
      </c>
      <c r="B245" s="61" t="s">
        <v>283</v>
      </c>
      <c r="C245" s="61">
        <v>230</v>
      </c>
      <c r="D245" s="61" t="str" cm="1">
        <f t="array" ref="D245">INDEX(SubList_ResAreas!$D$5:$D$332,MATCH(1,(B245=SubList_ResAreas!$B$5:$B$332)*(C245=SubList_ResAreas!$C$5:$C$332),0))</f>
        <v>Northern_CA</v>
      </c>
      <c r="E245" s="20">
        <v>0</v>
      </c>
      <c r="F245">
        <v>0</v>
      </c>
      <c r="G245">
        <v>0</v>
      </c>
      <c r="H245">
        <v>0</v>
      </c>
      <c r="I245">
        <v>0</v>
      </c>
      <c r="J245">
        <v>0</v>
      </c>
      <c r="K245">
        <v>0</v>
      </c>
      <c r="L245">
        <v>0</v>
      </c>
      <c r="M245">
        <v>0</v>
      </c>
      <c r="N245">
        <v>0</v>
      </c>
      <c r="O245">
        <v>0</v>
      </c>
      <c r="P245">
        <v>0</v>
      </c>
      <c r="Q245">
        <v>0</v>
      </c>
      <c r="R245" s="75">
        <v>0</v>
      </c>
      <c r="S245" s="10">
        <v>0</v>
      </c>
      <c r="T245" s="10">
        <v>0</v>
      </c>
      <c r="U245" s="10">
        <v>0</v>
      </c>
      <c r="V245" s="10">
        <v>0</v>
      </c>
      <c r="W245" s="10">
        <v>0</v>
      </c>
      <c r="X245" s="10">
        <v>0</v>
      </c>
      <c r="Y245" s="10">
        <v>0</v>
      </c>
      <c r="Z245" s="10">
        <v>0</v>
      </c>
      <c r="AA245" s="10">
        <v>0</v>
      </c>
      <c r="AB245" s="10">
        <v>0</v>
      </c>
      <c r="AC245" s="10">
        <v>0</v>
      </c>
      <c r="AD245" s="10">
        <v>0</v>
      </c>
      <c r="AE245" s="87">
        <v>0</v>
      </c>
      <c r="AF245" s="17">
        <v>14.5</v>
      </c>
      <c r="AG245" s="17">
        <v>200</v>
      </c>
      <c r="AH245" s="17">
        <v>10.5</v>
      </c>
      <c r="AI245" s="17">
        <v>0</v>
      </c>
      <c r="AJ245" s="17">
        <v>0</v>
      </c>
      <c r="AK245" s="17">
        <v>0</v>
      </c>
      <c r="AL245" s="17">
        <v>0</v>
      </c>
      <c r="AM245" s="17">
        <v>0</v>
      </c>
      <c r="AN245" s="17">
        <v>0</v>
      </c>
      <c r="AO245" s="17">
        <v>0</v>
      </c>
      <c r="AP245" s="17">
        <v>0</v>
      </c>
      <c r="AQ245" s="17">
        <v>0</v>
      </c>
      <c r="AR245" s="20">
        <v>0</v>
      </c>
      <c r="AS245" s="20">
        <v>14.5</v>
      </c>
      <c r="AT245" s="20">
        <v>200</v>
      </c>
      <c r="AU245" s="20">
        <v>10.5</v>
      </c>
      <c r="AV245" s="20">
        <v>0</v>
      </c>
      <c r="AW245" s="20">
        <v>0</v>
      </c>
      <c r="AX245" s="20">
        <v>0</v>
      </c>
      <c r="AY245" s="20">
        <v>0</v>
      </c>
      <c r="AZ245" s="20">
        <v>0</v>
      </c>
      <c r="BA245" s="20">
        <v>0</v>
      </c>
      <c r="BB245" s="20">
        <v>0</v>
      </c>
      <c r="BC245" s="20">
        <v>0</v>
      </c>
      <c r="BD245" s="20">
        <v>0</v>
      </c>
      <c r="BE245" s="20">
        <v>0</v>
      </c>
      <c r="BF245" s="20">
        <v>14.5</v>
      </c>
      <c r="BG245" s="20">
        <v>200</v>
      </c>
      <c r="BH245" s="20">
        <v>10.5</v>
      </c>
      <c r="BI245" s="20">
        <v>0</v>
      </c>
      <c r="BJ245" s="20">
        <v>0</v>
      </c>
      <c r="BK245" s="20">
        <v>0</v>
      </c>
      <c r="BL245" s="20">
        <v>0</v>
      </c>
      <c r="BM245" s="20">
        <v>0</v>
      </c>
      <c r="BN245" s="20">
        <v>0</v>
      </c>
      <c r="BO245" s="20">
        <v>0</v>
      </c>
      <c r="BP245" s="20">
        <v>0</v>
      </c>
      <c r="BQ245" s="20">
        <v>0</v>
      </c>
    </row>
    <row r="246" spans="1:69" x14ac:dyDescent="0.35">
      <c r="A246" s="61" t="s">
        <v>333</v>
      </c>
      <c r="B246" s="61" t="s">
        <v>283</v>
      </c>
      <c r="C246" s="61">
        <v>500</v>
      </c>
      <c r="D246" s="61" t="str" cm="1">
        <f t="array" ref="D246">INDEX(SubList_ResAreas!$D$5:$D$332,MATCH(1,(B246=SubList_ResAreas!$B$5:$B$332)*(C246=SubList_ResAreas!$C$5:$C$332),0))</f>
        <v>Northern_CA</v>
      </c>
      <c r="E246" s="20">
        <v>0</v>
      </c>
      <c r="F246">
        <v>0</v>
      </c>
      <c r="G246">
        <v>0</v>
      </c>
      <c r="H246">
        <v>0</v>
      </c>
      <c r="I246">
        <v>0</v>
      </c>
      <c r="J246">
        <v>0</v>
      </c>
      <c r="K246">
        <v>0</v>
      </c>
      <c r="L246">
        <v>0</v>
      </c>
      <c r="M246">
        <v>0</v>
      </c>
      <c r="N246">
        <v>0</v>
      </c>
      <c r="O246">
        <v>0</v>
      </c>
      <c r="P246">
        <v>0</v>
      </c>
      <c r="Q246">
        <v>0</v>
      </c>
      <c r="R246" s="75">
        <v>0</v>
      </c>
      <c r="S246" s="10">
        <v>0</v>
      </c>
      <c r="T246" s="10">
        <v>0</v>
      </c>
      <c r="U246" s="10">
        <v>0</v>
      </c>
      <c r="V246" s="10">
        <v>0</v>
      </c>
      <c r="W246" s="10">
        <v>0</v>
      </c>
      <c r="X246" s="10">
        <v>0</v>
      </c>
      <c r="Y246" s="10">
        <v>0</v>
      </c>
      <c r="Z246" s="10">
        <v>0</v>
      </c>
      <c r="AA246" s="10">
        <v>0</v>
      </c>
      <c r="AB246" s="10">
        <v>0</v>
      </c>
      <c r="AC246" s="10">
        <v>0</v>
      </c>
      <c r="AD246" s="10">
        <v>0</v>
      </c>
      <c r="AE246" s="87">
        <v>0</v>
      </c>
      <c r="AF246" s="17">
        <v>0</v>
      </c>
      <c r="AG246" s="17">
        <v>0</v>
      </c>
      <c r="AH246" s="17">
        <v>0</v>
      </c>
      <c r="AI246" s="17">
        <v>0</v>
      </c>
      <c r="AJ246" s="17">
        <v>0</v>
      </c>
      <c r="AK246" s="17">
        <v>0</v>
      </c>
      <c r="AL246" s="17">
        <v>0</v>
      </c>
      <c r="AM246" s="17">
        <v>0</v>
      </c>
      <c r="AN246" s="17">
        <v>0</v>
      </c>
      <c r="AO246" s="17">
        <v>0</v>
      </c>
      <c r="AP246" s="17">
        <v>0</v>
      </c>
      <c r="AQ246" s="17">
        <v>0</v>
      </c>
      <c r="AR246" s="20">
        <v>0</v>
      </c>
      <c r="AS246" s="20">
        <v>0</v>
      </c>
      <c r="AT246" s="20">
        <v>0</v>
      </c>
      <c r="AU246" s="20">
        <v>0</v>
      </c>
      <c r="AV246" s="20">
        <v>0</v>
      </c>
      <c r="AW246" s="20">
        <v>0</v>
      </c>
      <c r="AX246" s="20">
        <v>0</v>
      </c>
      <c r="AY246" s="20">
        <v>0</v>
      </c>
      <c r="AZ246" s="20">
        <v>0</v>
      </c>
      <c r="BA246" s="20">
        <v>0</v>
      </c>
      <c r="BB246" s="20">
        <v>0</v>
      </c>
      <c r="BC246" s="20">
        <v>0</v>
      </c>
      <c r="BD246" s="20">
        <v>0</v>
      </c>
      <c r="BE246" s="20">
        <v>0</v>
      </c>
      <c r="BF246" s="20">
        <v>0</v>
      </c>
      <c r="BG246" s="20">
        <v>0</v>
      </c>
      <c r="BH246" s="20">
        <v>0</v>
      </c>
      <c r="BI246" s="20">
        <v>0</v>
      </c>
      <c r="BJ246" s="20">
        <v>0</v>
      </c>
      <c r="BK246" s="20">
        <v>0</v>
      </c>
      <c r="BL246" s="20">
        <v>0</v>
      </c>
      <c r="BM246" s="20">
        <v>0</v>
      </c>
      <c r="BN246" s="20">
        <v>0</v>
      </c>
      <c r="BO246" s="20">
        <v>0</v>
      </c>
      <c r="BP246" s="20">
        <v>0</v>
      </c>
      <c r="BQ246" s="20">
        <v>0</v>
      </c>
    </row>
    <row r="247" spans="1:69" x14ac:dyDescent="0.35">
      <c r="A247" s="61" t="s">
        <v>321</v>
      </c>
      <c r="B247" s="61" t="s">
        <v>386</v>
      </c>
      <c r="C247" s="61">
        <v>115</v>
      </c>
      <c r="D247" s="61" cm="1">
        <f t="array" ref="D247">INDEX(SubList_ResAreas!$D$5:$D$332,MATCH(1,(B247=SubList_ResAreas!$B$5:$B$332)*(C247=SubList_ResAreas!$C$5:$C$332),0))</f>
        <v>0</v>
      </c>
      <c r="E247" s="20">
        <v>0</v>
      </c>
      <c r="F247">
        <v>0</v>
      </c>
      <c r="G247">
        <v>0</v>
      </c>
      <c r="H247">
        <v>0</v>
      </c>
      <c r="I247">
        <v>0</v>
      </c>
      <c r="J247">
        <v>0</v>
      </c>
      <c r="K247">
        <v>0</v>
      </c>
      <c r="L247">
        <v>0</v>
      </c>
      <c r="M247">
        <v>0</v>
      </c>
      <c r="N247">
        <v>0</v>
      </c>
      <c r="O247">
        <v>0</v>
      </c>
      <c r="P247">
        <v>0</v>
      </c>
      <c r="Q247">
        <v>0</v>
      </c>
      <c r="R247" s="75">
        <v>0</v>
      </c>
      <c r="S247" s="10">
        <v>0</v>
      </c>
      <c r="T247" s="10">
        <v>0</v>
      </c>
      <c r="U247" s="10">
        <v>0</v>
      </c>
      <c r="V247" s="10">
        <v>0</v>
      </c>
      <c r="W247" s="10">
        <v>0</v>
      </c>
      <c r="X247" s="10">
        <v>0</v>
      </c>
      <c r="Y247" s="10">
        <v>0</v>
      </c>
      <c r="Z247" s="10">
        <v>0</v>
      </c>
      <c r="AA247" s="10">
        <v>0</v>
      </c>
      <c r="AB247" s="10">
        <v>0</v>
      </c>
      <c r="AC247" s="10">
        <v>0</v>
      </c>
      <c r="AD247" s="10">
        <v>0</v>
      </c>
      <c r="AE247" s="87">
        <v>0</v>
      </c>
      <c r="AF247" s="17">
        <v>0</v>
      </c>
      <c r="AG247" s="17">
        <v>0</v>
      </c>
      <c r="AH247" s="17">
        <v>0</v>
      </c>
      <c r="AI247" s="17">
        <v>0</v>
      </c>
      <c r="AJ247" s="17">
        <v>0</v>
      </c>
      <c r="AK247" s="17">
        <v>0</v>
      </c>
      <c r="AL247" s="17">
        <v>0</v>
      </c>
      <c r="AM247" s="17">
        <v>0</v>
      </c>
      <c r="AN247" s="17">
        <v>0</v>
      </c>
      <c r="AO247" s="17">
        <v>0</v>
      </c>
      <c r="AP247" s="17">
        <v>0</v>
      </c>
      <c r="AQ247" s="17">
        <v>0</v>
      </c>
      <c r="AR247" s="20">
        <v>0</v>
      </c>
      <c r="AS247" s="20">
        <v>0</v>
      </c>
      <c r="AT247" s="20">
        <v>0</v>
      </c>
      <c r="AU247" s="20">
        <v>0</v>
      </c>
      <c r="AV247" s="20">
        <v>0</v>
      </c>
      <c r="AW247" s="20">
        <v>0</v>
      </c>
      <c r="AX247" s="20">
        <v>0</v>
      </c>
      <c r="AY247" s="20">
        <v>0</v>
      </c>
      <c r="AZ247" s="20">
        <v>0</v>
      </c>
      <c r="BA247" s="20">
        <v>0</v>
      </c>
      <c r="BB247" s="20">
        <v>0</v>
      </c>
      <c r="BC247" s="20">
        <v>0</v>
      </c>
      <c r="BD247" s="20">
        <v>0</v>
      </c>
      <c r="BE247" s="20">
        <v>0</v>
      </c>
      <c r="BF247" s="20">
        <v>0</v>
      </c>
      <c r="BG247" s="20">
        <v>0</v>
      </c>
      <c r="BH247" s="20">
        <v>0</v>
      </c>
      <c r="BI247" s="20">
        <v>0</v>
      </c>
      <c r="BJ247" s="20">
        <v>0</v>
      </c>
      <c r="BK247" s="20">
        <v>0</v>
      </c>
      <c r="BL247" s="20">
        <v>0</v>
      </c>
      <c r="BM247" s="20">
        <v>0</v>
      </c>
      <c r="BN247" s="20">
        <v>0</v>
      </c>
      <c r="BO247" s="20">
        <v>0</v>
      </c>
      <c r="BP247" s="20">
        <v>0</v>
      </c>
      <c r="BQ247" s="20">
        <v>0</v>
      </c>
    </row>
    <row r="248" spans="1:69" x14ac:dyDescent="0.35">
      <c r="A248" s="61" t="s">
        <v>348</v>
      </c>
      <c r="B248" s="61" t="s">
        <v>89</v>
      </c>
      <c r="C248" s="61">
        <v>230</v>
      </c>
      <c r="D248" s="61" t="str" cm="1">
        <f t="array" ref="D248">INDEX(SubList_ResAreas!$D$5:$D$332,MATCH(1,(B248=SubList_ResAreas!$B$5:$B$332)*(C248=SubList_ResAreas!$C$5:$C$332),0))</f>
        <v>Riverside</v>
      </c>
      <c r="E248" s="20">
        <v>0</v>
      </c>
      <c r="F248">
        <v>0</v>
      </c>
      <c r="G248">
        <v>0</v>
      </c>
      <c r="H248">
        <v>0</v>
      </c>
      <c r="I248">
        <v>0</v>
      </c>
      <c r="J248">
        <v>0</v>
      </c>
      <c r="K248">
        <v>0</v>
      </c>
      <c r="L248">
        <v>0</v>
      </c>
      <c r="M248">
        <v>0</v>
      </c>
      <c r="N248">
        <v>0</v>
      </c>
      <c r="O248">
        <v>0</v>
      </c>
      <c r="P248">
        <v>0</v>
      </c>
      <c r="Q248">
        <v>0</v>
      </c>
      <c r="R248" s="75">
        <v>0</v>
      </c>
      <c r="S248" s="10">
        <v>0</v>
      </c>
      <c r="T248" s="10">
        <v>0</v>
      </c>
      <c r="U248" s="10">
        <v>0</v>
      </c>
      <c r="V248" s="10">
        <v>0</v>
      </c>
      <c r="W248" s="10">
        <v>0</v>
      </c>
      <c r="X248" s="10">
        <v>0</v>
      </c>
      <c r="Y248" s="10">
        <v>0</v>
      </c>
      <c r="Z248" s="10">
        <v>0</v>
      </c>
      <c r="AA248" s="10">
        <v>0</v>
      </c>
      <c r="AB248" s="10">
        <v>0</v>
      </c>
      <c r="AC248" s="10">
        <v>0</v>
      </c>
      <c r="AD248" s="10">
        <v>0</v>
      </c>
      <c r="AE248" s="87">
        <v>0</v>
      </c>
      <c r="AF248" s="17">
        <v>0</v>
      </c>
      <c r="AG248" s="17">
        <v>0</v>
      </c>
      <c r="AH248" s="17">
        <v>0</v>
      </c>
      <c r="AI248" s="17">
        <v>0</v>
      </c>
      <c r="AJ248" s="17">
        <v>0</v>
      </c>
      <c r="AK248" s="17">
        <v>0</v>
      </c>
      <c r="AL248" s="17">
        <v>0</v>
      </c>
      <c r="AM248" s="17">
        <v>0</v>
      </c>
      <c r="AN248" s="17">
        <v>0</v>
      </c>
      <c r="AO248" s="17">
        <v>0</v>
      </c>
      <c r="AP248" s="17">
        <v>0</v>
      </c>
      <c r="AQ248" s="17">
        <v>0</v>
      </c>
      <c r="AR248" s="20">
        <v>0</v>
      </c>
      <c r="AS248" s="20">
        <v>0</v>
      </c>
      <c r="AT248" s="20">
        <v>0</v>
      </c>
      <c r="AU248" s="20">
        <v>0</v>
      </c>
      <c r="AV248" s="20">
        <v>0</v>
      </c>
      <c r="AW248" s="20">
        <v>0</v>
      </c>
      <c r="AX248" s="20">
        <v>0</v>
      </c>
      <c r="AY248" s="20">
        <v>0</v>
      </c>
      <c r="AZ248" s="20">
        <v>0</v>
      </c>
      <c r="BA248" s="20">
        <v>0</v>
      </c>
      <c r="BB248" s="20">
        <v>0</v>
      </c>
      <c r="BC248" s="20">
        <v>0</v>
      </c>
      <c r="BD248" s="20">
        <v>0</v>
      </c>
      <c r="BE248" s="20">
        <v>0</v>
      </c>
      <c r="BF248" s="20">
        <v>0</v>
      </c>
      <c r="BG248" s="20">
        <v>0</v>
      </c>
      <c r="BH248" s="20">
        <v>0</v>
      </c>
      <c r="BI248" s="20">
        <v>0</v>
      </c>
      <c r="BJ248" s="20">
        <v>0</v>
      </c>
      <c r="BK248" s="20">
        <v>0</v>
      </c>
      <c r="BL248" s="20">
        <v>0</v>
      </c>
      <c r="BM248" s="20">
        <v>0</v>
      </c>
      <c r="BN248" s="20">
        <v>0</v>
      </c>
      <c r="BO248" s="20">
        <v>0</v>
      </c>
      <c r="BP248" s="20">
        <v>0</v>
      </c>
      <c r="BQ248" s="20">
        <v>0</v>
      </c>
    </row>
    <row r="249" spans="1:69" x14ac:dyDescent="0.35">
      <c r="A249" s="61" t="s">
        <v>315</v>
      </c>
      <c r="B249" s="61" t="s">
        <v>131</v>
      </c>
      <c r="C249" s="61">
        <v>115</v>
      </c>
      <c r="D249" s="61" t="str" cm="1">
        <f t="array" ref="D249">INDEX(SubList_ResAreas!$D$5:$D$332,MATCH(1,(B249=SubList_ResAreas!$B$5:$B$332)*(C249=SubList_ResAreas!$C$5:$C$332),0))</f>
        <v>SPGE_Greater_Carrizo</v>
      </c>
      <c r="E249" s="20">
        <v>0</v>
      </c>
      <c r="F249">
        <v>0</v>
      </c>
      <c r="G249">
        <v>0</v>
      </c>
      <c r="H249">
        <v>0</v>
      </c>
      <c r="I249">
        <v>0</v>
      </c>
      <c r="J249">
        <v>0</v>
      </c>
      <c r="K249">
        <v>0</v>
      </c>
      <c r="L249">
        <v>0</v>
      </c>
      <c r="M249">
        <v>0</v>
      </c>
      <c r="N249">
        <v>0</v>
      </c>
      <c r="O249">
        <v>0</v>
      </c>
      <c r="P249">
        <v>0</v>
      </c>
      <c r="Q249">
        <v>0</v>
      </c>
      <c r="R249" s="75">
        <v>0</v>
      </c>
      <c r="S249" s="10">
        <v>0</v>
      </c>
      <c r="T249" s="10">
        <v>0</v>
      </c>
      <c r="U249" s="10">
        <v>0</v>
      </c>
      <c r="V249" s="10">
        <v>0</v>
      </c>
      <c r="W249" s="10">
        <v>0</v>
      </c>
      <c r="X249" s="10">
        <v>0</v>
      </c>
      <c r="Y249" s="10">
        <v>0</v>
      </c>
      <c r="Z249" s="10">
        <v>0</v>
      </c>
      <c r="AA249" s="10">
        <v>0</v>
      </c>
      <c r="AB249" s="10">
        <v>0</v>
      </c>
      <c r="AC249" s="10">
        <v>0</v>
      </c>
      <c r="AD249" s="10">
        <v>0</v>
      </c>
      <c r="AE249" s="87">
        <v>0</v>
      </c>
      <c r="AF249" s="17">
        <v>0</v>
      </c>
      <c r="AG249" s="17">
        <v>0</v>
      </c>
      <c r="AH249" s="17">
        <v>0</v>
      </c>
      <c r="AI249" s="17">
        <v>0</v>
      </c>
      <c r="AJ249" s="17">
        <v>0</v>
      </c>
      <c r="AK249" s="17">
        <v>0</v>
      </c>
      <c r="AL249" s="17">
        <v>0</v>
      </c>
      <c r="AM249" s="17">
        <v>0</v>
      </c>
      <c r="AN249" s="17">
        <v>0</v>
      </c>
      <c r="AO249" s="17">
        <v>0</v>
      </c>
      <c r="AP249" s="17">
        <v>0</v>
      </c>
      <c r="AQ249" s="17">
        <v>0</v>
      </c>
      <c r="AR249" s="20">
        <v>0</v>
      </c>
      <c r="AS249" s="20">
        <v>0</v>
      </c>
      <c r="AT249" s="20">
        <v>0</v>
      </c>
      <c r="AU249" s="20">
        <v>0</v>
      </c>
      <c r="AV249" s="20">
        <v>0</v>
      </c>
      <c r="AW249" s="20">
        <v>0</v>
      </c>
      <c r="AX249" s="20">
        <v>0</v>
      </c>
      <c r="AY249" s="20">
        <v>0</v>
      </c>
      <c r="AZ249" s="20">
        <v>0</v>
      </c>
      <c r="BA249" s="20">
        <v>0</v>
      </c>
      <c r="BB249" s="20">
        <v>0</v>
      </c>
      <c r="BC249" s="20">
        <v>0</v>
      </c>
      <c r="BD249" s="20">
        <v>0</v>
      </c>
      <c r="BE249" s="20">
        <v>0</v>
      </c>
      <c r="BF249" s="20">
        <v>0</v>
      </c>
      <c r="BG249" s="20">
        <v>0</v>
      </c>
      <c r="BH249" s="20">
        <v>0</v>
      </c>
      <c r="BI249" s="20">
        <v>0</v>
      </c>
      <c r="BJ249" s="20">
        <v>0</v>
      </c>
      <c r="BK249" s="20">
        <v>0</v>
      </c>
      <c r="BL249" s="20">
        <v>0</v>
      </c>
      <c r="BM249" s="20">
        <v>0</v>
      </c>
      <c r="BN249" s="20">
        <v>0</v>
      </c>
      <c r="BO249" s="20">
        <v>0</v>
      </c>
      <c r="BP249" s="20">
        <v>0</v>
      </c>
      <c r="BQ249" s="20">
        <v>0</v>
      </c>
    </row>
    <row r="250" spans="1:69" x14ac:dyDescent="0.35">
      <c r="A250" s="61" t="s">
        <v>326</v>
      </c>
      <c r="B250" s="61" t="s">
        <v>43</v>
      </c>
      <c r="C250" s="61">
        <v>230</v>
      </c>
      <c r="D250" s="61" t="str" cm="1">
        <f t="array" ref="D250">INDEX(SubList_ResAreas!$D$5:$D$332,MATCH(1,(B250=SubList_ResAreas!$B$5:$B$332)*(C250=SubList_ResAreas!$C$5:$C$332),0))</f>
        <v>San_Diego</v>
      </c>
      <c r="E250" s="20">
        <v>0</v>
      </c>
      <c r="F250">
        <v>0</v>
      </c>
      <c r="G250">
        <v>0</v>
      </c>
      <c r="H250">
        <v>0</v>
      </c>
      <c r="I250">
        <v>0</v>
      </c>
      <c r="J250">
        <v>0</v>
      </c>
      <c r="K250">
        <v>0</v>
      </c>
      <c r="L250">
        <v>0</v>
      </c>
      <c r="M250">
        <v>0</v>
      </c>
      <c r="N250">
        <v>0</v>
      </c>
      <c r="O250">
        <v>0</v>
      </c>
      <c r="P250">
        <v>20</v>
      </c>
      <c r="Q250">
        <v>0</v>
      </c>
      <c r="R250" s="75">
        <v>0</v>
      </c>
      <c r="S250" s="10">
        <v>0</v>
      </c>
      <c r="T250" s="10">
        <v>0</v>
      </c>
      <c r="U250" s="10">
        <v>0</v>
      </c>
      <c r="V250" s="10">
        <v>0</v>
      </c>
      <c r="W250" s="10">
        <v>0</v>
      </c>
      <c r="X250" s="10">
        <v>0</v>
      </c>
      <c r="Y250" s="10">
        <v>0</v>
      </c>
      <c r="Z250" s="10">
        <v>0</v>
      </c>
      <c r="AA250" s="10">
        <v>0</v>
      </c>
      <c r="AB250" s="10">
        <v>0</v>
      </c>
      <c r="AC250" s="10">
        <v>60</v>
      </c>
      <c r="AD250" s="10">
        <v>0</v>
      </c>
      <c r="AE250" s="87">
        <v>0</v>
      </c>
      <c r="AF250" s="17">
        <v>0</v>
      </c>
      <c r="AG250" s="17">
        <v>0</v>
      </c>
      <c r="AH250" s="17">
        <v>0</v>
      </c>
      <c r="AI250" s="17">
        <v>0</v>
      </c>
      <c r="AJ250" s="17">
        <v>0</v>
      </c>
      <c r="AK250" s="17">
        <v>0</v>
      </c>
      <c r="AL250" s="17">
        <v>0</v>
      </c>
      <c r="AM250" s="17">
        <v>0</v>
      </c>
      <c r="AN250" s="17">
        <v>0</v>
      </c>
      <c r="AO250" s="17">
        <v>0</v>
      </c>
      <c r="AP250" s="17">
        <v>0</v>
      </c>
      <c r="AQ250" s="17">
        <v>0</v>
      </c>
      <c r="AR250" s="20">
        <v>0</v>
      </c>
      <c r="AS250" s="20">
        <v>0</v>
      </c>
      <c r="AT250" s="20">
        <v>0</v>
      </c>
      <c r="AU250" s="20">
        <v>0</v>
      </c>
      <c r="AV250" s="20">
        <v>0</v>
      </c>
      <c r="AW250" s="20">
        <v>0</v>
      </c>
      <c r="AX250" s="20">
        <v>0</v>
      </c>
      <c r="AY250" s="20">
        <v>0</v>
      </c>
      <c r="AZ250" s="20">
        <v>0</v>
      </c>
      <c r="BA250" s="20">
        <v>0</v>
      </c>
      <c r="BB250" s="20">
        <v>0</v>
      </c>
      <c r="BC250" s="20">
        <v>60</v>
      </c>
      <c r="BD250" s="20">
        <v>0</v>
      </c>
      <c r="BE250" s="20">
        <v>0</v>
      </c>
      <c r="BF250" s="20">
        <v>0</v>
      </c>
      <c r="BG250" s="20">
        <v>0</v>
      </c>
      <c r="BH250" s="20">
        <v>0</v>
      </c>
      <c r="BI250" s="20">
        <v>0</v>
      </c>
      <c r="BJ250" s="20">
        <v>0</v>
      </c>
      <c r="BK250" s="20">
        <v>0</v>
      </c>
      <c r="BL250" s="20">
        <v>0</v>
      </c>
      <c r="BM250" s="20">
        <v>0</v>
      </c>
      <c r="BN250" s="20">
        <v>0</v>
      </c>
      <c r="BO250" s="20">
        <v>0</v>
      </c>
      <c r="BP250" s="20">
        <v>80</v>
      </c>
      <c r="BQ250" s="20">
        <v>0</v>
      </c>
    </row>
    <row r="251" spans="1:69" x14ac:dyDescent="0.35">
      <c r="A251" s="61" t="s">
        <v>326</v>
      </c>
      <c r="B251" s="61" t="s">
        <v>45</v>
      </c>
      <c r="C251" s="61">
        <v>230</v>
      </c>
      <c r="D251" s="61" t="str" cm="1">
        <f t="array" ref="D251">INDEX(SubList_ResAreas!$D$5:$D$332,MATCH(1,(B251=SubList_ResAreas!$B$5:$B$332)*(C251=SubList_ResAreas!$C$5:$C$332),0))</f>
        <v>Greater_LA</v>
      </c>
      <c r="E251" s="20">
        <v>0</v>
      </c>
      <c r="F251">
        <v>0</v>
      </c>
      <c r="G251">
        <v>0</v>
      </c>
      <c r="H251">
        <v>0</v>
      </c>
      <c r="I251">
        <v>0</v>
      </c>
      <c r="J251">
        <v>0</v>
      </c>
      <c r="K251">
        <v>0</v>
      </c>
      <c r="L251">
        <v>0</v>
      </c>
      <c r="M251">
        <v>0</v>
      </c>
      <c r="N251">
        <v>0</v>
      </c>
      <c r="O251">
        <v>0</v>
      </c>
      <c r="P251">
        <v>0</v>
      </c>
      <c r="Q251">
        <v>0</v>
      </c>
      <c r="R251" s="75">
        <v>0</v>
      </c>
      <c r="S251" s="10">
        <v>0</v>
      </c>
      <c r="T251" s="10">
        <v>0</v>
      </c>
      <c r="U251" s="10">
        <v>0</v>
      </c>
      <c r="V251" s="10">
        <v>0</v>
      </c>
      <c r="W251" s="10">
        <v>0</v>
      </c>
      <c r="X251" s="10">
        <v>0</v>
      </c>
      <c r="Y251" s="10">
        <v>0</v>
      </c>
      <c r="Z251" s="10">
        <v>0</v>
      </c>
      <c r="AA251" s="10">
        <v>0</v>
      </c>
      <c r="AB251" s="10">
        <v>0</v>
      </c>
      <c r="AC251" s="10">
        <v>0</v>
      </c>
      <c r="AD251" s="10">
        <v>0</v>
      </c>
      <c r="AE251" s="87">
        <v>0</v>
      </c>
      <c r="AF251" s="17">
        <v>0</v>
      </c>
      <c r="AG251" s="17">
        <v>0</v>
      </c>
      <c r="AH251" s="17">
        <v>0</v>
      </c>
      <c r="AI251" s="17">
        <v>0</v>
      </c>
      <c r="AJ251" s="17">
        <v>0</v>
      </c>
      <c r="AK251" s="17">
        <v>0</v>
      </c>
      <c r="AL251" s="17">
        <v>0</v>
      </c>
      <c r="AM251" s="17">
        <v>0</v>
      </c>
      <c r="AN251" s="17">
        <v>0</v>
      </c>
      <c r="AO251" s="17">
        <v>0</v>
      </c>
      <c r="AP251" s="17">
        <v>0</v>
      </c>
      <c r="AQ251" s="17">
        <v>0</v>
      </c>
      <c r="AR251" s="20">
        <v>0</v>
      </c>
      <c r="AS251" s="20">
        <v>0</v>
      </c>
      <c r="AT251" s="20">
        <v>0</v>
      </c>
      <c r="AU251" s="20">
        <v>0</v>
      </c>
      <c r="AV251" s="20">
        <v>0</v>
      </c>
      <c r="AW251" s="20">
        <v>0</v>
      </c>
      <c r="AX251" s="20">
        <v>0</v>
      </c>
      <c r="AY251" s="20">
        <v>0</v>
      </c>
      <c r="AZ251" s="20">
        <v>0</v>
      </c>
      <c r="BA251" s="20">
        <v>0</v>
      </c>
      <c r="BB251" s="20">
        <v>0</v>
      </c>
      <c r="BC251" s="20">
        <v>0</v>
      </c>
      <c r="BD251" s="20">
        <v>0</v>
      </c>
      <c r="BE251" s="20">
        <v>0</v>
      </c>
      <c r="BF251" s="20">
        <v>0</v>
      </c>
      <c r="BG251" s="20">
        <v>0</v>
      </c>
      <c r="BH251" s="20">
        <v>0</v>
      </c>
      <c r="BI251" s="20">
        <v>0</v>
      </c>
      <c r="BJ251" s="20">
        <v>0</v>
      </c>
      <c r="BK251" s="20">
        <v>0</v>
      </c>
      <c r="BL251" s="20">
        <v>0</v>
      </c>
      <c r="BM251" s="20">
        <v>0</v>
      </c>
      <c r="BN251" s="20">
        <v>0</v>
      </c>
      <c r="BO251" s="20">
        <v>0</v>
      </c>
      <c r="BP251" s="20">
        <v>0</v>
      </c>
      <c r="BQ251" s="20">
        <v>0</v>
      </c>
    </row>
    <row r="252" spans="1:69" x14ac:dyDescent="0.35">
      <c r="A252" s="61" t="s">
        <v>329</v>
      </c>
      <c r="B252" s="61" t="s">
        <v>171</v>
      </c>
      <c r="C252" s="61">
        <v>138</v>
      </c>
      <c r="D252" s="61" t="str" cm="1">
        <f t="array" ref="D252">INDEX(SubList_ResAreas!$D$5:$D$332,MATCH(1,(B252=SubList_ResAreas!$B$5:$B$332)*(C252=SubList_ResAreas!$C$5:$C$332),0))</f>
        <v>SouthernNV_Desert</v>
      </c>
      <c r="E252" s="20">
        <v>0</v>
      </c>
      <c r="F252">
        <v>0</v>
      </c>
      <c r="G252">
        <v>0</v>
      </c>
      <c r="H252">
        <v>0</v>
      </c>
      <c r="I252">
        <v>0</v>
      </c>
      <c r="J252">
        <v>0</v>
      </c>
      <c r="K252">
        <v>0</v>
      </c>
      <c r="L252">
        <v>0</v>
      </c>
      <c r="M252">
        <v>0</v>
      </c>
      <c r="N252">
        <v>0</v>
      </c>
      <c r="O252">
        <v>0</v>
      </c>
      <c r="P252">
        <v>0</v>
      </c>
      <c r="Q252">
        <v>0</v>
      </c>
      <c r="R252" s="75">
        <v>0</v>
      </c>
      <c r="S252" s="10">
        <v>0</v>
      </c>
      <c r="T252" s="10">
        <v>0</v>
      </c>
      <c r="U252" s="10">
        <v>0</v>
      </c>
      <c r="V252" s="10">
        <v>0</v>
      </c>
      <c r="W252" s="10">
        <v>0</v>
      </c>
      <c r="X252" s="10">
        <v>0</v>
      </c>
      <c r="Y252" s="10">
        <v>0</v>
      </c>
      <c r="Z252" s="10">
        <v>0</v>
      </c>
      <c r="AA252" s="10">
        <v>0</v>
      </c>
      <c r="AB252" s="10">
        <v>0</v>
      </c>
      <c r="AC252" s="10">
        <v>0</v>
      </c>
      <c r="AD252" s="10">
        <v>0</v>
      </c>
      <c r="AE252" s="87">
        <v>0</v>
      </c>
      <c r="AF252" s="17">
        <v>0</v>
      </c>
      <c r="AG252" s="17">
        <v>0</v>
      </c>
      <c r="AH252" s="17">
        <v>0</v>
      </c>
      <c r="AI252" s="17">
        <v>0</v>
      </c>
      <c r="AJ252" s="17">
        <v>0</v>
      </c>
      <c r="AK252" s="17">
        <v>0</v>
      </c>
      <c r="AL252" s="17">
        <v>0</v>
      </c>
      <c r="AM252" s="17">
        <v>0</v>
      </c>
      <c r="AN252" s="17">
        <v>0</v>
      </c>
      <c r="AO252" s="17">
        <v>0</v>
      </c>
      <c r="AP252" s="17">
        <v>0</v>
      </c>
      <c r="AQ252" s="17">
        <v>0</v>
      </c>
      <c r="AR252" s="20">
        <v>0</v>
      </c>
      <c r="AS252" s="20">
        <v>0</v>
      </c>
      <c r="AT252" s="20">
        <v>0</v>
      </c>
      <c r="AU252" s="20">
        <v>0</v>
      </c>
      <c r="AV252" s="20">
        <v>0</v>
      </c>
      <c r="AW252" s="20">
        <v>0</v>
      </c>
      <c r="AX252" s="20">
        <v>0</v>
      </c>
      <c r="AY252" s="20">
        <v>0</v>
      </c>
      <c r="AZ252" s="20">
        <v>0</v>
      </c>
      <c r="BA252" s="20">
        <v>0</v>
      </c>
      <c r="BB252" s="20">
        <v>0</v>
      </c>
      <c r="BC252" s="20">
        <v>0</v>
      </c>
      <c r="BD252" s="20">
        <v>0</v>
      </c>
      <c r="BE252" s="20">
        <v>0</v>
      </c>
      <c r="BF252" s="20">
        <v>0</v>
      </c>
      <c r="BG252" s="20">
        <v>0</v>
      </c>
      <c r="BH252" s="20">
        <v>0</v>
      </c>
      <c r="BI252" s="20">
        <v>0</v>
      </c>
      <c r="BJ252" s="20">
        <v>0</v>
      </c>
      <c r="BK252" s="20">
        <v>0</v>
      </c>
      <c r="BL252" s="20">
        <v>0</v>
      </c>
      <c r="BM252" s="20">
        <v>0</v>
      </c>
      <c r="BN252" s="20">
        <v>0</v>
      </c>
      <c r="BO252" s="20">
        <v>0</v>
      </c>
      <c r="BP252" s="20">
        <v>0</v>
      </c>
      <c r="BQ252" s="20">
        <v>0</v>
      </c>
    </row>
    <row r="253" spans="1:69" x14ac:dyDescent="0.35">
      <c r="A253" s="61" t="s">
        <v>321</v>
      </c>
      <c r="B253" s="61" t="s">
        <v>201</v>
      </c>
      <c r="C253" s="61">
        <v>115</v>
      </c>
      <c r="D253" s="61" t="str" cm="1">
        <f t="array" ref="D253">INDEX(SubList_ResAreas!$D$5:$D$332,MATCH(1,(B253=SubList_ResAreas!$B$5:$B$332)*(C253=SubList_ResAreas!$C$5:$C$332),0))</f>
        <v>SPGE_Westlands_Fresno</v>
      </c>
      <c r="E253" s="20">
        <v>0</v>
      </c>
      <c r="F253">
        <v>0</v>
      </c>
      <c r="G253">
        <v>0</v>
      </c>
      <c r="H253">
        <v>0</v>
      </c>
      <c r="I253">
        <v>0</v>
      </c>
      <c r="J253">
        <v>0</v>
      </c>
      <c r="K253">
        <v>0</v>
      </c>
      <c r="L253">
        <v>0</v>
      </c>
      <c r="M253">
        <v>0</v>
      </c>
      <c r="N253">
        <v>0</v>
      </c>
      <c r="O253">
        <v>0</v>
      </c>
      <c r="P253">
        <v>0</v>
      </c>
      <c r="Q253">
        <v>0</v>
      </c>
      <c r="R253" s="75">
        <v>0</v>
      </c>
      <c r="S253" s="10">
        <v>0</v>
      </c>
      <c r="T253" s="10">
        <v>0</v>
      </c>
      <c r="U253" s="10">
        <v>0</v>
      </c>
      <c r="V253" s="10">
        <v>0</v>
      </c>
      <c r="W253" s="10">
        <v>0</v>
      </c>
      <c r="X253" s="10">
        <v>0</v>
      </c>
      <c r="Y253" s="10">
        <v>0</v>
      </c>
      <c r="Z253" s="10">
        <v>0</v>
      </c>
      <c r="AA253" s="10">
        <v>0</v>
      </c>
      <c r="AB253" s="10">
        <v>0</v>
      </c>
      <c r="AC253" s="10">
        <v>0</v>
      </c>
      <c r="AD253" s="10">
        <v>0</v>
      </c>
      <c r="AE253" s="87">
        <v>0</v>
      </c>
      <c r="AF253" s="17">
        <v>3</v>
      </c>
      <c r="AG253" s="17">
        <v>0</v>
      </c>
      <c r="AH253" s="17">
        <v>0</v>
      </c>
      <c r="AI253" s="17">
        <v>0</v>
      </c>
      <c r="AJ253" s="17">
        <v>0</v>
      </c>
      <c r="AK253" s="17">
        <v>0</v>
      </c>
      <c r="AL253" s="17">
        <v>0</v>
      </c>
      <c r="AM253" s="17">
        <v>0</v>
      </c>
      <c r="AN253" s="17">
        <v>0</v>
      </c>
      <c r="AO253" s="17">
        <v>0</v>
      </c>
      <c r="AP253" s="17">
        <v>0</v>
      </c>
      <c r="AQ253" s="17">
        <v>0</v>
      </c>
      <c r="AR253" s="20">
        <v>0</v>
      </c>
      <c r="AS253" s="20">
        <v>3</v>
      </c>
      <c r="AT253" s="20">
        <v>0</v>
      </c>
      <c r="AU253" s="20">
        <v>0</v>
      </c>
      <c r="AV253" s="20">
        <v>0</v>
      </c>
      <c r="AW253" s="20">
        <v>0</v>
      </c>
      <c r="AX253" s="20">
        <v>0</v>
      </c>
      <c r="AY253" s="20">
        <v>0</v>
      </c>
      <c r="AZ253" s="20">
        <v>0</v>
      </c>
      <c r="BA253" s="20">
        <v>0</v>
      </c>
      <c r="BB253" s="20">
        <v>0</v>
      </c>
      <c r="BC253" s="20">
        <v>0</v>
      </c>
      <c r="BD253" s="20">
        <v>0</v>
      </c>
      <c r="BE253" s="20">
        <v>0</v>
      </c>
      <c r="BF253" s="20">
        <v>3</v>
      </c>
      <c r="BG253" s="20">
        <v>0</v>
      </c>
      <c r="BH253" s="20">
        <v>0</v>
      </c>
      <c r="BI253" s="20">
        <v>0</v>
      </c>
      <c r="BJ253" s="20">
        <v>0</v>
      </c>
      <c r="BK253" s="20">
        <v>0</v>
      </c>
      <c r="BL253" s="20">
        <v>0</v>
      </c>
      <c r="BM253" s="20">
        <v>0</v>
      </c>
      <c r="BN253" s="20">
        <v>0</v>
      </c>
      <c r="BO253" s="20">
        <v>0</v>
      </c>
      <c r="BP253" s="20">
        <v>0</v>
      </c>
      <c r="BQ253" s="20">
        <v>0</v>
      </c>
    </row>
    <row r="254" spans="1:69" x14ac:dyDescent="0.35">
      <c r="A254" s="61" t="s">
        <v>322</v>
      </c>
      <c r="B254" s="61" t="s">
        <v>98</v>
      </c>
      <c r="C254" s="61">
        <v>230</v>
      </c>
      <c r="D254" s="61" t="str" cm="1">
        <f t="array" ref="D254">INDEX(SubList_ResAreas!$D$5:$D$332,MATCH(1,(B254=SubList_ResAreas!$B$5:$B$332)*(C254=SubList_ResAreas!$C$5:$C$332),0))</f>
        <v>Ventura_Area</v>
      </c>
      <c r="E254" s="20">
        <v>0</v>
      </c>
      <c r="F254">
        <v>0</v>
      </c>
      <c r="G254">
        <v>0</v>
      </c>
      <c r="H254">
        <v>0</v>
      </c>
      <c r="I254">
        <v>0</v>
      </c>
      <c r="J254">
        <v>0</v>
      </c>
      <c r="K254">
        <v>0</v>
      </c>
      <c r="L254">
        <v>0</v>
      </c>
      <c r="M254">
        <v>0</v>
      </c>
      <c r="N254">
        <v>0</v>
      </c>
      <c r="O254">
        <v>0</v>
      </c>
      <c r="P254">
        <v>111</v>
      </c>
      <c r="Q254">
        <v>0</v>
      </c>
      <c r="R254" s="75">
        <v>0</v>
      </c>
      <c r="S254" s="10">
        <v>0</v>
      </c>
      <c r="T254" s="10">
        <v>0</v>
      </c>
      <c r="U254" s="10">
        <v>0</v>
      </c>
      <c r="V254" s="10">
        <v>0</v>
      </c>
      <c r="W254" s="10">
        <v>0</v>
      </c>
      <c r="X254" s="10">
        <v>0</v>
      </c>
      <c r="Y254" s="10">
        <v>0</v>
      </c>
      <c r="Z254" s="10">
        <v>0</v>
      </c>
      <c r="AA254" s="10">
        <v>0</v>
      </c>
      <c r="AB254" s="10">
        <v>0</v>
      </c>
      <c r="AC254" s="10">
        <v>30</v>
      </c>
      <c r="AD254" s="10">
        <v>0</v>
      </c>
      <c r="AE254" s="87">
        <v>0</v>
      </c>
      <c r="AF254" s="17">
        <v>0</v>
      </c>
      <c r="AG254" s="17">
        <v>0</v>
      </c>
      <c r="AH254" s="17">
        <v>0</v>
      </c>
      <c r="AI254" s="17">
        <v>0</v>
      </c>
      <c r="AJ254" s="17">
        <v>0</v>
      </c>
      <c r="AK254" s="17">
        <v>0</v>
      </c>
      <c r="AL254" s="17">
        <v>0</v>
      </c>
      <c r="AM254" s="17">
        <v>0</v>
      </c>
      <c r="AN254" s="17">
        <v>125</v>
      </c>
      <c r="AO254" s="17">
        <v>125</v>
      </c>
      <c r="AP254" s="17">
        <v>0</v>
      </c>
      <c r="AQ254" s="17">
        <v>0</v>
      </c>
      <c r="AR254" s="20">
        <v>0</v>
      </c>
      <c r="AS254" s="20">
        <v>0</v>
      </c>
      <c r="AT254" s="20">
        <v>0</v>
      </c>
      <c r="AU254" s="20">
        <v>0</v>
      </c>
      <c r="AV254" s="20">
        <v>0</v>
      </c>
      <c r="AW254" s="20">
        <v>0</v>
      </c>
      <c r="AX254" s="20">
        <v>0</v>
      </c>
      <c r="AY254" s="20">
        <v>0</v>
      </c>
      <c r="AZ254" s="20">
        <v>0</v>
      </c>
      <c r="BA254" s="20">
        <v>125</v>
      </c>
      <c r="BB254" s="20">
        <v>125</v>
      </c>
      <c r="BC254" s="20">
        <v>30</v>
      </c>
      <c r="BD254" s="20">
        <v>0</v>
      </c>
      <c r="BE254" s="20">
        <v>0</v>
      </c>
      <c r="BF254" s="20">
        <v>0</v>
      </c>
      <c r="BG254" s="20">
        <v>0</v>
      </c>
      <c r="BH254" s="20">
        <v>0</v>
      </c>
      <c r="BI254" s="20">
        <v>0</v>
      </c>
      <c r="BJ254" s="20">
        <v>0</v>
      </c>
      <c r="BK254" s="20">
        <v>0</v>
      </c>
      <c r="BL254" s="20">
        <v>0</v>
      </c>
      <c r="BM254" s="20">
        <v>0</v>
      </c>
      <c r="BN254" s="20">
        <v>125</v>
      </c>
      <c r="BO254" s="20">
        <v>125</v>
      </c>
      <c r="BP254" s="20">
        <v>141</v>
      </c>
      <c r="BQ254" s="20">
        <v>0</v>
      </c>
    </row>
    <row r="255" spans="1:69" x14ac:dyDescent="0.35">
      <c r="A255" s="61" t="s">
        <v>318</v>
      </c>
      <c r="B255" s="61" t="s">
        <v>55</v>
      </c>
      <c r="C255" s="61">
        <v>230</v>
      </c>
      <c r="D255" s="61" t="str" cm="1">
        <f t="array" ref="D255">INDEX(SubList_ResAreas!$D$5:$D$332,MATCH(1,(B255=SubList_ResAreas!$B$5:$B$332)*(C255=SubList_ResAreas!$C$5:$C$332),0))</f>
        <v>Greater_LA</v>
      </c>
      <c r="E255" s="20">
        <v>0</v>
      </c>
      <c r="F255">
        <v>0</v>
      </c>
      <c r="G255">
        <v>0</v>
      </c>
      <c r="H255">
        <v>0</v>
      </c>
      <c r="I255">
        <v>0</v>
      </c>
      <c r="J255">
        <v>0</v>
      </c>
      <c r="K255">
        <v>0</v>
      </c>
      <c r="L255">
        <v>0</v>
      </c>
      <c r="M255">
        <v>0</v>
      </c>
      <c r="N255">
        <v>0</v>
      </c>
      <c r="O255">
        <v>0</v>
      </c>
      <c r="P255">
        <v>0</v>
      </c>
      <c r="Q255">
        <v>0</v>
      </c>
      <c r="R255" s="75">
        <v>0</v>
      </c>
      <c r="S255" s="10">
        <v>0</v>
      </c>
      <c r="T255" s="10">
        <v>0</v>
      </c>
      <c r="U255" s="10">
        <v>0</v>
      </c>
      <c r="V255" s="10">
        <v>0</v>
      </c>
      <c r="W255" s="10">
        <v>0</v>
      </c>
      <c r="X255" s="10">
        <v>0</v>
      </c>
      <c r="Y255" s="10">
        <v>0</v>
      </c>
      <c r="Z255" s="10">
        <v>0</v>
      </c>
      <c r="AA255" s="10">
        <v>0</v>
      </c>
      <c r="AB255" s="10">
        <v>0</v>
      </c>
      <c r="AC255" s="10">
        <v>0</v>
      </c>
      <c r="AD255" s="10">
        <v>0</v>
      </c>
      <c r="AE255" s="87">
        <v>0</v>
      </c>
      <c r="AF255" s="17">
        <v>0</v>
      </c>
      <c r="AG255" s="17">
        <v>0</v>
      </c>
      <c r="AH255" s="17">
        <v>0</v>
      </c>
      <c r="AI255" s="17">
        <v>0</v>
      </c>
      <c r="AJ255" s="17">
        <v>0</v>
      </c>
      <c r="AK255" s="17">
        <v>0</v>
      </c>
      <c r="AL255" s="17">
        <v>0</v>
      </c>
      <c r="AM255" s="17">
        <v>0</v>
      </c>
      <c r="AN255" s="17">
        <v>0</v>
      </c>
      <c r="AO255" s="17">
        <v>0</v>
      </c>
      <c r="AP255" s="17">
        <v>0</v>
      </c>
      <c r="AQ255" s="17">
        <v>0</v>
      </c>
      <c r="AR255" s="20">
        <v>0</v>
      </c>
      <c r="AS255" s="20">
        <v>0</v>
      </c>
      <c r="AT255" s="20">
        <v>0</v>
      </c>
      <c r="AU255" s="20">
        <v>0</v>
      </c>
      <c r="AV255" s="20">
        <v>0</v>
      </c>
      <c r="AW255" s="20">
        <v>0</v>
      </c>
      <c r="AX255" s="20">
        <v>0</v>
      </c>
      <c r="AY255" s="20">
        <v>0</v>
      </c>
      <c r="AZ255" s="20">
        <v>0</v>
      </c>
      <c r="BA255" s="20">
        <v>0</v>
      </c>
      <c r="BB255" s="20">
        <v>0</v>
      </c>
      <c r="BC255" s="20">
        <v>0</v>
      </c>
      <c r="BD255" s="20">
        <v>0</v>
      </c>
      <c r="BE255" s="20">
        <v>0</v>
      </c>
      <c r="BF255" s="20">
        <v>0</v>
      </c>
      <c r="BG255" s="20">
        <v>0</v>
      </c>
      <c r="BH255" s="20">
        <v>0</v>
      </c>
      <c r="BI255" s="20">
        <v>0</v>
      </c>
      <c r="BJ255" s="20">
        <v>0</v>
      </c>
      <c r="BK255" s="20">
        <v>0</v>
      </c>
      <c r="BL255" s="20">
        <v>0</v>
      </c>
      <c r="BM255" s="20">
        <v>0</v>
      </c>
      <c r="BN255" s="20">
        <v>0</v>
      </c>
      <c r="BO255" s="20">
        <v>0</v>
      </c>
      <c r="BP255" s="20">
        <v>0</v>
      </c>
      <c r="BQ255" s="20">
        <v>0</v>
      </c>
    </row>
    <row r="256" spans="1:69" x14ac:dyDescent="0.35">
      <c r="A256" s="61" t="s">
        <v>322</v>
      </c>
      <c r="B256" s="61" t="s">
        <v>103</v>
      </c>
      <c r="C256" s="61">
        <v>230</v>
      </c>
      <c r="D256" s="61" t="str" cm="1">
        <f t="array" ref="D256">INDEX(SubList_ResAreas!$D$5:$D$332,MATCH(1,(B256=SubList_ResAreas!$B$5:$B$332)*(C256=SubList_ResAreas!$C$5:$C$332),0))</f>
        <v>Greater_Tehachapi</v>
      </c>
      <c r="E256" s="20">
        <v>0</v>
      </c>
      <c r="F256">
        <v>0</v>
      </c>
      <c r="G256">
        <v>0</v>
      </c>
      <c r="H256">
        <v>0</v>
      </c>
      <c r="I256">
        <v>0</v>
      </c>
      <c r="J256">
        <v>0</v>
      </c>
      <c r="K256">
        <v>0</v>
      </c>
      <c r="L256">
        <v>0</v>
      </c>
      <c r="M256">
        <v>0</v>
      </c>
      <c r="N256">
        <v>0</v>
      </c>
      <c r="O256">
        <v>0</v>
      </c>
      <c r="P256">
        <v>0</v>
      </c>
      <c r="Q256">
        <v>0</v>
      </c>
      <c r="R256" s="75">
        <v>0</v>
      </c>
      <c r="S256" s="10">
        <v>0</v>
      </c>
      <c r="T256" s="10">
        <v>0</v>
      </c>
      <c r="U256" s="10">
        <v>0</v>
      </c>
      <c r="V256" s="10">
        <v>0</v>
      </c>
      <c r="W256" s="10">
        <v>0</v>
      </c>
      <c r="X256" s="10">
        <v>0</v>
      </c>
      <c r="Y256" s="10">
        <v>0</v>
      </c>
      <c r="Z256" s="10">
        <v>0</v>
      </c>
      <c r="AA256" s="10">
        <v>0</v>
      </c>
      <c r="AB256" s="10">
        <v>0</v>
      </c>
      <c r="AC256" s="10">
        <v>0</v>
      </c>
      <c r="AD256" s="10">
        <v>0</v>
      </c>
      <c r="AE256" s="87">
        <v>0</v>
      </c>
      <c r="AF256" s="17">
        <v>0</v>
      </c>
      <c r="AG256" s="17">
        <v>0</v>
      </c>
      <c r="AH256" s="17">
        <v>0</v>
      </c>
      <c r="AI256" s="17">
        <v>0</v>
      </c>
      <c r="AJ256" s="17">
        <v>0</v>
      </c>
      <c r="AK256" s="17">
        <v>0</v>
      </c>
      <c r="AL256" s="17">
        <v>0</v>
      </c>
      <c r="AM256" s="17">
        <v>0</v>
      </c>
      <c r="AN256" s="17">
        <v>0</v>
      </c>
      <c r="AO256" s="17">
        <v>0</v>
      </c>
      <c r="AP256" s="17">
        <v>0</v>
      </c>
      <c r="AQ256" s="17">
        <v>0</v>
      </c>
      <c r="AR256" s="20">
        <v>0</v>
      </c>
      <c r="AS256" s="20">
        <v>0</v>
      </c>
      <c r="AT256" s="20">
        <v>0</v>
      </c>
      <c r="AU256" s="20">
        <v>0</v>
      </c>
      <c r="AV256" s="20">
        <v>0</v>
      </c>
      <c r="AW256" s="20">
        <v>0</v>
      </c>
      <c r="AX256" s="20">
        <v>0</v>
      </c>
      <c r="AY256" s="20">
        <v>0</v>
      </c>
      <c r="AZ256" s="20">
        <v>0</v>
      </c>
      <c r="BA256" s="20">
        <v>0</v>
      </c>
      <c r="BB256" s="20">
        <v>0</v>
      </c>
      <c r="BC256" s="20">
        <v>0</v>
      </c>
      <c r="BD256" s="20">
        <v>0</v>
      </c>
      <c r="BE256" s="20">
        <v>0</v>
      </c>
      <c r="BF256" s="20">
        <v>0</v>
      </c>
      <c r="BG256" s="20">
        <v>0</v>
      </c>
      <c r="BH256" s="20">
        <v>0</v>
      </c>
      <c r="BI256" s="20">
        <v>0</v>
      </c>
      <c r="BJ256" s="20">
        <v>0</v>
      </c>
      <c r="BK256" s="20">
        <v>0</v>
      </c>
      <c r="BL256" s="20">
        <v>0</v>
      </c>
      <c r="BM256" s="20">
        <v>0</v>
      </c>
      <c r="BN256" s="20">
        <v>0</v>
      </c>
      <c r="BO256" s="20">
        <v>0</v>
      </c>
      <c r="BP256" s="20">
        <v>0</v>
      </c>
      <c r="BQ256" s="20">
        <v>0</v>
      </c>
    </row>
    <row r="257" spans="1:69" x14ac:dyDescent="0.35">
      <c r="A257" s="61" t="s">
        <v>321</v>
      </c>
      <c r="B257" s="61" t="s">
        <v>185</v>
      </c>
      <c r="C257" s="61">
        <v>115</v>
      </c>
      <c r="D257" s="61" t="str" cm="1">
        <f t="array" ref="D257">INDEX(SubList_ResAreas!$D$5:$D$332,MATCH(1,(B257=SubList_ResAreas!$B$5:$B$332)*(C257=SubList_ResAreas!$C$5:$C$332),0))</f>
        <v>SPGE_Westlands_Fresno</v>
      </c>
      <c r="E257" s="20">
        <v>0</v>
      </c>
      <c r="F257">
        <v>0</v>
      </c>
      <c r="G257">
        <v>0</v>
      </c>
      <c r="H257">
        <v>0</v>
      </c>
      <c r="I257">
        <v>0</v>
      </c>
      <c r="J257">
        <v>0</v>
      </c>
      <c r="K257">
        <v>0</v>
      </c>
      <c r="L257">
        <v>0</v>
      </c>
      <c r="M257">
        <v>0</v>
      </c>
      <c r="N257">
        <v>0</v>
      </c>
      <c r="O257">
        <v>0</v>
      </c>
      <c r="P257">
        <v>0</v>
      </c>
      <c r="Q257">
        <v>0</v>
      </c>
      <c r="R257" s="75">
        <v>0</v>
      </c>
      <c r="S257" s="10">
        <v>0</v>
      </c>
      <c r="T257" s="10">
        <v>0</v>
      </c>
      <c r="U257" s="10">
        <v>0</v>
      </c>
      <c r="V257" s="10">
        <v>0</v>
      </c>
      <c r="W257" s="10">
        <v>0</v>
      </c>
      <c r="X257" s="10">
        <v>0</v>
      </c>
      <c r="Y257" s="10">
        <v>0</v>
      </c>
      <c r="Z257" s="10">
        <v>0</v>
      </c>
      <c r="AA257" s="10">
        <v>0</v>
      </c>
      <c r="AB257" s="10">
        <v>0</v>
      </c>
      <c r="AC257" s="10">
        <v>0</v>
      </c>
      <c r="AD257" s="10">
        <v>0</v>
      </c>
      <c r="AE257" s="87">
        <v>0</v>
      </c>
      <c r="AF257" s="17">
        <v>0</v>
      </c>
      <c r="AG257" s="17">
        <v>0</v>
      </c>
      <c r="AH257" s="17">
        <v>0</v>
      </c>
      <c r="AI257" s="17">
        <v>0</v>
      </c>
      <c r="AJ257" s="17">
        <v>0</v>
      </c>
      <c r="AK257" s="17">
        <v>0</v>
      </c>
      <c r="AL257" s="17">
        <v>0</v>
      </c>
      <c r="AM257" s="17">
        <v>0</v>
      </c>
      <c r="AN257" s="17">
        <v>0</v>
      </c>
      <c r="AO257" s="17">
        <v>0</v>
      </c>
      <c r="AP257" s="17">
        <v>0</v>
      </c>
      <c r="AQ257" s="17">
        <v>0</v>
      </c>
      <c r="AR257" s="20">
        <v>0</v>
      </c>
      <c r="AS257" s="20">
        <v>0</v>
      </c>
      <c r="AT257" s="20">
        <v>0</v>
      </c>
      <c r="AU257" s="20">
        <v>0</v>
      </c>
      <c r="AV257" s="20">
        <v>0</v>
      </c>
      <c r="AW257" s="20">
        <v>0</v>
      </c>
      <c r="AX257" s="20">
        <v>0</v>
      </c>
      <c r="AY257" s="20">
        <v>0</v>
      </c>
      <c r="AZ257" s="20">
        <v>0</v>
      </c>
      <c r="BA257" s="20">
        <v>0</v>
      </c>
      <c r="BB257" s="20">
        <v>0</v>
      </c>
      <c r="BC257" s="20">
        <v>0</v>
      </c>
      <c r="BD257" s="20">
        <v>0</v>
      </c>
      <c r="BE257" s="20">
        <v>0</v>
      </c>
      <c r="BF257" s="20">
        <v>0</v>
      </c>
      <c r="BG257" s="20">
        <v>0</v>
      </c>
      <c r="BH257" s="20">
        <v>0</v>
      </c>
      <c r="BI257" s="20">
        <v>0</v>
      </c>
      <c r="BJ257" s="20">
        <v>0</v>
      </c>
      <c r="BK257" s="20">
        <v>0</v>
      </c>
      <c r="BL257" s="20">
        <v>0</v>
      </c>
      <c r="BM257" s="20">
        <v>0</v>
      </c>
      <c r="BN257" s="20">
        <v>0</v>
      </c>
      <c r="BO257" s="20">
        <v>0</v>
      </c>
      <c r="BP257" s="20">
        <v>0</v>
      </c>
      <c r="BQ257" s="20">
        <v>0</v>
      </c>
    </row>
    <row r="258" spans="1:69" x14ac:dyDescent="0.35">
      <c r="A258" s="61" t="s">
        <v>333</v>
      </c>
      <c r="B258" s="61" t="s">
        <v>220</v>
      </c>
      <c r="C258" s="61">
        <v>115</v>
      </c>
      <c r="D258" s="61" t="str" cm="1">
        <f t="array" ref="D258">INDEX(SubList_ResAreas!$D$5:$D$332,MATCH(1,(B258=SubList_ResAreas!$B$5:$B$332)*(C258=SubList_ResAreas!$C$5:$C$332),0))</f>
        <v>Central_Valley_LosBanos</v>
      </c>
      <c r="E258" s="20">
        <v>0</v>
      </c>
      <c r="F258">
        <v>0</v>
      </c>
      <c r="G258">
        <v>0</v>
      </c>
      <c r="H258">
        <v>0</v>
      </c>
      <c r="I258">
        <v>0</v>
      </c>
      <c r="J258">
        <v>0</v>
      </c>
      <c r="K258">
        <v>0</v>
      </c>
      <c r="L258">
        <v>0</v>
      </c>
      <c r="M258">
        <v>0</v>
      </c>
      <c r="N258">
        <v>0</v>
      </c>
      <c r="O258">
        <v>0</v>
      </c>
      <c r="P258">
        <v>0</v>
      </c>
      <c r="Q258">
        <v>0</v>
      </c>
      <c r="R258" s="75">
        <v>0</v>
      </c>
      <c r="S258" s="10">
        <v>0</v>
      </c>
      <c r="T258" s="10">
        <v>0</v>
      </c>
      <c r="U258" s="10">
        <v>0</v>
      </c>
      <c r="V258" s="10">
        <v>0</v>
      </c>
      <c r="W258" s="10">
        <v>0</v>
      </c>
      <c r="X258" s="10">
        <v>0</v>
      </c>
      <c r="Y258" s="10">
        <v>0</v>
      </c>
      <c r="Z258" s="10">
        <v>0</v>
      </c>
      <c r="AA258" s="10">
        <v>0</v>
      </c>
      <c r="AB258" s="10">
        <v>0</v>
      </c>
      <c r="AC258" s="10">
        <v>0</v>
      </c>
      <c r="AD258" s="10">
        <v>0</v>
      </c>
      <c r="AE258" s="87">
        <v>0</v>
      </c>
      <c r="AF258" s="17">
        <v>0</v>
      </c>
      <c r="AG258" s="17">
        <v>0</v>
      </c>
      <c r="AH258" s="17">
        <v>0</v>
      </c>
      <c r="AI258" s="17">
        <v>0</v>
      </c>
      <c r="AJ258" s="17">
        <v>0</v>
      </c>
      <c r="AK258" s="17">
        <v>0</v>
      </c>
      <c r="AL258" s="17">
        <v>0</v>
      </c>
      <c r="AM258" s="17">
        <v>0</v>
      </c>
      <c r="AN258" s="17">
        <v>0</v>
      </c>
      <c r="AO258" s="17">
        <v>0</v>
      </c>
      <c r="AP258" s="17">
        <v>0</v>
      </c>
      <c r="AQ258" s="17">
        <v>0</v>
      </c>
      <c r="AR258" s="20">
        <v>0</v>
      </c>
      <c r="AS258" s="20">
        <v>0</v>
      </c>
      <c r="AT258" s="20">
        <v>0</v>
      </c>
      <c r="AU258" s="20">
        <v>0</v>
      </c>
      <c r="AV258" s="20">
        <v>0</v>
      </c>
      <c r="AW258" s="20">
        <v>0</v>
      </c>
      <c r="AX258" s="20">
        <v>0</v>
      </c>
      <c r="AY258" s="20">
        <v>0</v>
      </c>
      <c r="AZ258" s="20">
        <v>0</v>
      </c>
      <c r="BA258" s="20">
        <v>0</v>
      </c>
      <c r="BB258" s="20">
        <v>0</v>
      </c>
      <c r="BC258" s="20">
        <v>0</v>
      </c>
      <c r="BD258" s="20">
        <v>0</v>
      </c>
      <c r="BE258" s="20">
        <v>0</v>
      </c>
      <c r="BF258" s="20">
        <v>0</v>
      </c>
      <c r="BG258" s="20">
        <v>0</v>
      </c>
      <c r="BH258" s="20">
        <v>0</v>
      </c>
      <c r="BI258" s="20">
        <v>0</v>
      </c>
      <c r="BJ258" s="20">
        <v>0</v>
      </c>
      <c r="BK258" s="20">
        <v>0</v>
      </c>
      <c r="BL258" s="20">
        <v>0</v>
      </c>
      <c r="BM258" s="20">
        <v>0</v>
      </c>
      <c r="BN258" s="20">
        <v>0</v>
      </c>
      <c r="BO258" s="20">
        <v>0</v>
      </c>
      <c r="BP258" s="20">
        <v>0</v>
      </c>
      <c r="BQ258" s="20">
        <v>0</v>
      </c>
    </row>
    <row r="259" spans="1:69" x14ac:dyDescent="0.35">
      <c r="A259" s="61" t="s">
        <v>321</v>
      </c>
      <c r="B259" s="61" t="s">
        <v>159</v>
      </c>
      <c r="C259" s="61">
        <v>115</v>
      </c>
      <c r="D259" s="61" t="str" cm="1">
        <f t="array" ref="D259">INDEX(SubList_ResAreas!$D$5:$D$332,MATCH(1,(B259=SubList_ResAreas!$B$5:$B$332)*(C259=SubList_ResAreas!$C$5:$C$332),0))</f>
        <v>SPGE_Kern</v>
      </c>
      <c r="E259" s="20">
        <v>0</v>
      </c>
      <c r="F259">
        <v>0</v>
      </c>
      <c r="G259">
        <v>0</v>
      </c>
      <c r="H259">
        <v>0</v>
      </c>
      <c r="I259">
        <v>0</v>
      </c>
      <c r="J259">
        <v>0</v>
      </c>
      <c r="K259">
        <v>0</v>
      </c>
      <c r="L259">
        <v>0</v>
      </c>
      <c r="M259">
        <v>0</v>
      </c>
      <c r="N259">
        <v>0</v>
      </c>
      <c r="O259">
        <v>0</v>
      </c>
      <c r="P259">
        <v>0</v>
      </c>
      <c r="Q259">
        <v>0</v>
      </c>
      <c r="R259" s="75">
        <v>0</v>
      </c>
      <c r="S259" s="10">
        <v>0</v>
      </c>
      <c r="T259" s="10">
        <v>0</v>
      </c>
      <c r="U259" s="10">
        <v>0</v>
      </c>
      <c r="V259" s="10">
        <v>0</v>
      </c>
      <c r="W259" s="10">
        <v>0</v>
      </c>
      <c r="X259" s="10">
        <v>0</v>
      </c>
      <c r="Y259" s="10">
        <v>0</v>
      </c>
      <c r="Z259" s="10">
        <v>9.32</v>
      </c>
      <c r="AA259" s="10">
        <v>0</v>
      </c>
      <c r="AB259" s="10">
        <v>0</v>
      </c>
      <c r="AC259" s="10">
        <v>0</v>
      </c>
      <c r="AD259" s="10">
        <v>0</v>
      </c>
      <c r="AE259" s="87">
        <v>0</v>
      </c>
      <c r="AF259" s="17">
        <v>0</v>
      </c>
      <c r="AG259" s="17">
        <v>0</v>
      </c>
      <c r="AH259" s="17">
        <v>0</v>
      </c>
      <c r="AI259" s="17">
        <v>0</v>
      </c>
      <c r="AJ259" s="17">
        <v>0</v>
      </c>
      <c r="AK259" s="17">
        <v>0</v>
      </c>
      <c r="AL259" s="17">
        <v>0</v>
      </c>
      <c r="AM259" s="17">
        <v>0.67999999999999972</v>
      </c>
      <c r="AN259" s="17">
        <v>0</v>
      </c>
      <c r="AO259" s="17">
        <v>0</v>
      </c>
      <c r="AP259" s="17">
        <v>0</v>
      </c>
      <c r="AQ259" s="17">
        <v>0</v>
      </c>
      <c r="AR259" s="20">
        <v>0</v>
      </c>
      <c r="AS259" s="20">
        <v>0</v>
      </c>
      <c r="AT259" s="20">
        <v>0</v>
      </c>
      <c r="AU259" s="20">
        <v>0</v>
      </c>
      <c r="AV259" s="20">
        <v>0</v>
      </c>
      <c r="AW259" s="20">
        <v>0</v>
      </c>
      <c r="AX259" s="20">
        <v>0</v>
      </c>
      <c r="AY259" s="20">
        <v>0</v>
      </c>
      <c r="AZ259" s="20">
        <v>10</v>
      </c>
      <c r="BA259" s="20">
        <v>0</v>
      </c>
      <c r="BB259" s="20">
        <v>0</v>
      </c>
      <c r="BC259" s="20">
        <v>0</v>
      </c>
      <c r="BD259" s="20">
        <v>0</v>
      </c>
      <c r="BE259" s="20">
        <v>0</v>
      </c>
      <c r="BF259" s="20">
        <v>0</v>
      </c>
      <c r="BG259" s="20">
        <v>0</v>
      </c>
      <c r="BH259" s="20">
        <v>0</v>
      </c>
      <c r="BI259" s="20">
        <v>0</v>
      </c>
      <c r="BJ259" s="20">
        <v>0</v>
      </c>
      <c r="BK259" s="20">
        <v>0</v>
      </c>
      <c r="BL259" s="20">
        <v>0</v>
      </c>
      <c r="BM259" s="20">
        <v>10</v>
      </c>
      <c r="BN259" s="20">
        <v>0</v>
      </c>
      <c r="BO259" s="20">
        <v>0</v>
      </c>
      <c r="BP259" s="20">
        <v>0</v>
      </c>
      <c r="BQ259" s="20">
        <v>0</v>
      </c>
    </row>
    <row r="260" spans="1:69" x14ac:dyDescent="0.35">
      <c r="A260" s="61" t="s">
        <v>318</v>
      </c>
      <c r="B260" s="61" t="s">
        <v>69</v>
      </c>
      <c r="C260" s="61">
        <v>500</v>
      </c>
      <c r="D260" s="61" t="str" cm="1">
        <f t="array" ref="D260">INDEX(SubList_ResAreas!$D$5:$D$332,MATCH(1,(B260=SubList_ResAreas!$B$5:$B$332)*(C260=SubList_ResAreas!$C$5:$C$332),0))</f>
        <v>Greater_LA</v>
      </c>
      <c r="E260" s="20">
        <v>0</v>
      </c>
      <c r="F260">
        <v>0</v>
      </c>
      <c r="G260">
        <v>0</v>
      </c>
      <c r="H260">
        <v>0</v>
      </c>
      <c r="I260">
        <v>0</v>
      </c>
      <c r="J260">
        <v>0</v>
      </c>
      <c r="K260">
        <v>0</v>
      </c>
      <c r="L260">
        <v>0</v>
      </c>
      <c r="M260">
        <v>0</v>
      </c>
      <c r="N260">
        <v>0</v>
      </c>
      <c r="O260">
        <v>0</v>
      </c>
      <c r="P260">
        <v>0</v>
      </c>
      <c r="Q260">
        <v>0</v>
      </c>
      <c r="R260" s="75">
        <v>0</v>
      </c>
      <c r="S260" s="10">
        <v>0</v>
      </c>
      <c r="T260" s="10">
        <v>0</v>
      </c>
      <c r="U260" s="10">
        <v>0</v>
      </c>
      <c r="V260" s="10">
        <v>0</v>
      </c>
      <c r="W260" s="10">
        <v>0</v>
      </c>
      <c r="X260" s="10">
        <v>0</v>
      </c>
      <c r="Y260" s="10">
        <v>0</v>
      </c>
      <c r="Z260" s="10">
        <v>0</v>
      </c>
      <c r="AA260" s="10">
        <v>0</v>
      </c>
      <c r="AB260" s="10">
        <v>0</v>
      </c>
      <c r="AC260" s="10">
        <v>0</v>
      </c>
      <c r="AD260" s="10">
        <v>0</v>
      </c>
      <c r="AE260" s="87">
        <v>0</v>
      </c>
      <c r="AF260" s="17">
        <v>0</v>
      </c>
      <c r="AG260" s="17">
        <v>0</v>
      </c>
      <c r="AH260" s="17">
        <v>0</v>
      </c>
      <c r="AI260" s="17">
        <v>0</v>
      </c>
      <c r="AJ260" s="17">
        <v>0</v>
      </c>
      <c r="AK260" s="17">
        <v>0</v>
      </c>
      <c r="AL260" s="17">
        <v>0</v>
      </c>
      <c r="AM260" s="17">
        <v>0</v>
      </c>
      <c r="AN260" s="17">
        <v>0</v>
      </c>
      <c r="AO260" s="17">
        <v>0</v>
      </c>
      <c r="AP260" s="17">
        <v>0</v>
      </c>
      <c r="AQ260" s="17">
        <v>0</v>
      </c>
      <c r="AR260" s="20">
        <v>0</v>
      </c>
      <c r="AS260" s="20">
        <v>0</v>
      </c>
      <c r="AT260" s="20">
        <v>0</v>
      </c>
      <c r="AU260" s="20">
        <v>0</v>
      </c>
      <c r="AV260" s="20">
        <v>0</v>
      </c>
      <c r="AW260" s="20">
        <v>0</v>
      </c>
      <c r="AX260" s="20">
        <v>0</v>
      </c>
      <c r="AY260" s="20">
        <v>0</v>
      </c>
      <c r="AZ260" s="20">
        <v>0</v>
      </c>
      <c r="BA260" s="20">
        <v>0</v>
      </c>
      <c r="BB260" s="20">
        <v>0</v>
      </c>
      <c r="BC260" s="20">
        <v>0</v>
      </c>
      <c r="BD260" s="20">
        <v>0</v>
      </c>
      <c r="BE260" s="20">
        <v>0</v>
      </c>
      <c r="BF260" s="20">
        <v>0</v>
      </c>
      <c r="BG260" s="20">
        <v>0</v>
      </c>
      <c r="BH260" s="20">
        <v>0</v>
      </c>
      <c r="BI260" s="20">
        <v>0</v>
      </c>
      <c r="BJ260" s="20">
        <v>0</v>
      </c>
      <c r="BK260" s="20">
        <v>0</v>
      </c>
      <c r="BL260" s="20">
        <v>0</v>
      </c>
      <c r="BM260" s="20">
        <v>0</v>
      </c>
      <c r="BN260" s="20">
        <v>0</v>
      </c>
      <c r="BO260" s="20">
        <v>0</v>
      </c>
      <c r="BP260" s="20">
        <v>0</v>
      </c>
      <c r="BQ260" s="20">
        <v>0</v>
      </c>
    </row>
    <row r="261" spans="1:69" x14ac:dyDescent="0.35">
      <c r="A261" s="61" t="s">
        <v>318</v>
      </c>
      <c r="B261" s="61" t="s">
        <v>69</v>
      </c>
      <c r="C261" s="61">
        <v>230</v>
      </c>
      <c r="D261" s="61" t="str" cm="1">
        <f t="array" ref="D261">INDEX(SubList_ResAreas!$D$5:$D$332,MATCH(1,(B261=SubList_ResAreas!$B$5:$B$332)*(C261=SubList_ResAreas!$C$5:$C$332),0))</f>
        <v>Greater_LA</v>
      </c>
      <c r="E261" s="20">
        <v>0</v>
      </c>
      <c r="F261">
        <v>0</v>
      </c>
      <c r="G261">
        <v>0</v>
      </c>
      <c r="H261">
        <v>0</v>
      </c>
      <c r="I261">
        <v>0</v>
      </c>
      <c r="J261">
        <v>0</v>
      </c>
      <c r="K261">
        <v>0</v>
      </c>
      <c r="L261">
        <v>0</v>
      </c>
      <c r="M261">
        <v>0</v>
      </c>
      <c r="N261">
        <v>0</v>
      </c>
      <c r="O261">
        <v>0</v>
      </c>
      <c r="P261">
        <v>0</v>
      </c>
      <c r="Q261">
        <v>0</v>
      </c>
      <c r="R261" s="75">
        <v>0</v>
      </c>
      <c r="S261" s="10">
        <v>0</v>
      </c>
      <c r="T261" s="10">
        <v>0</v>
      </c>
      <c r="U261" s="10">
        <v>0</v>
      </c>
      <c r="V261" s="10">
        <v>0</v>
      </c>
      <c r="W261" s="10">
        <v>0</v>
      </c>
      <c r="X261" s="10">
        <v>0</v>
      </c>
      <c r="Y261" s="10">
        <v>0</v>
      </c>
      <c r="Z261" s="10">
        <v>0</v>
      </c>
      <c r="AA261" s="10">
        <v>0</v>
      </c>
      <c r="AB261" s="10">
        <v>0</v>
      </c>
      <c r="AC261" s="10">
        <v>0</v>
      </c>
      <c r="AD261" s="10">
        <v>0</v>
      </c>
      <c r="AE261" s="87">
        <v>0</v>
      </c>
      <c r="AF261" s="17">
        <v>0</v>
      </c>
      <c r="AG261" s="17">
        <v>0</v>
      </c>
      <c r="AH261" s="17">
        <v>0</v>
      </c>
      <c r="AI261" s="17">
        <v>0</v>
      </c>
      <c r="AJ261" s="17">
        <v>0</v>
      </c>
      <c r="AK261" s="17">
        <v>0</v>
      </c>
      <c r="AL261" s="17">
        <v>0</v>
      </c>
      <c r="AM261" s="17">
        <v>0</v>
      </c>
      <c r="AN261" s="17">
        <v>0</v>
      </c>
      <c r="AO261" s="17">
        <v>0</v>
      </c>
      <c r="AP261" s="17">
        <v>0</v>
      </c>
      <c r="AQ261" s="17">
        <v>0</v>
      </c>
      <c r="AR261" s="20">
        <v>0</v>
      </c>
      <c r="AS261" s="20">
        <v>0</v>
      </c>
      <c r="AT261" s="20">
        <v>0</v>
      </c>
      <c r="AU261" s="20">
        <v>0</v>
      </c>
      <c r="AV261" s="20">
        <v>0</v>
      </c>
      <c r="AW261" s="20">
        <v>0</v>
      </c>
      <c r="AX261" s="20">
        <v>0</v>
      </c>
      <c r="AY261" s="20">
        <v>0</v>
      </c>
      <c r="AZ261" s="20">
        <v>0</v>
      </c>
      <c r="BA261" s="20">
        <v>0</v>
      </c>
      <c r="BB261" s="20">
        <v>0</v>
      </c>
      <c r="BC261" s="20">
        <v>0</v>
      </c>
      <c r="BD261" s="20">
        <v>0</v>
      </c>
      <c r="BE261" s="20">
        <v>0</v>
      </c>
      <c r="BF261" s="20">
        <v>0</v>
      </c>
      <c r="BG261" s="20">
        <v>0</v>
      </c>
      <c r="BH261" s="20">
        <v>0</v>
      </c>
      <c r="BI261" s="20">
        <v>0</v>
      </c>
      <c r="BJ261" s="20">
        <v>0</v>
      </c>
      <c r="BK261" s="20">
        <v>0</v>
      </c>
      <c r="BL261" s="20">
        <v>0</v>
      </c>
      <c r="BM261" s="20">
        <v>0</v>
      </c>
      <c r="BN261" s="20">
        <v>0</v>
      </c>
      <c r="BO261" s="20">
        <v>0</v>
      </c>
      <c r="BP261" s="20">
        <v>0</v>
      </c>
      <c r="BQ261" s="20">
        <v>0</v>
      </c>
    </row>
    <row r="262" spans="1:69" x14ac:dyDescent="0.35">
      <c r="A262" s="61" t="s">
        <v>315</v>
      </c>
      <c r="B262" s="61" t="s">
        <v>155</v>
      </c>
      <c r="C262" s="61">
        <v>115</v>
      </c>
      <c r="D262" s="61" t="str" cm="1">
        <f t="array" ref="D262">INDEX(SubList_ResAreas!$D$5:$D$332,MATCH(1,(B262=SubList_ResAreas!$B$5:$B$332)*(C262=SubList_ResAreas!$C$5:$C$332),0))</f>
        <v>SPGE_Kern</v>
      </c>
      <c r="E262" s="20">
        <v>0</v>
      </c>
      <c r="F262">
        <v>0</v>
      </c>
      <c r="G262">
        <v>0</v>
      </c>
      <c r="H262">
        <v>0</v>
      </c>
      <c r="I262">
        <v>0</v>
      </c>
      <c r="J262">
        <v>0</v>
      </c>
      <c r="K262">
        <v>0</v>
      </c>
      <c r="L262">
        <v>0</v>
      </c>
      <c r="M262">
        <v>0</v>
      </c>
      <c r="N262">
        <v>0</v>
      </c>
      <c r="O262">
        <v>0</v>
      </c>
      <c r="P262">
        <v>0</v>
      </c>
      <c r="Q262">
        <v>0</v>
      </c>
      <c r="R262" s="75">
        <v>0</v>
      </c>
      <c r="S262" s="10">
        <v>0</v>
      </c>
      <c r="T262" s="10">
        <v>0</v>
      </c>
      <c r="U262" s="10">
        <v>0</v>
      </c>
      <c r="V262" s="10">
        <v>0</v>
      </c>
      <c r="W262" s="10">
        <v>0</v>
      </c>
      <c r="X262" s="10">
        <v>0</v>
      </c>
      <c r="Y262" s="10">
        <v>0</v>
      </c>
      <c r="Z262" s="10">
        <v>0</v>
      </c>
      <c r="AA262" s="10">
        <v>0</v>
      </c>
      <c r="AB262" s="10">
        <v>0</v>
      </c>
      <c r="AC262" s="10">
        <v>0</v>
      </c>
      <c r="AD262" s="10">
        <v>0</v>
      </c>
      <c r="AE262" s="87">
        <v>0</v>
      </c>
      <c r="AF262" s="17">
        <v>0</v>
      </c>
      <c r="AG262" s="17">
        <v>0</v>
      </c>
      <c r="AH262" s="17">
        <v>0</v>
      </c>
      <c r="AI262" s="17">
        <v>0</v>
      </c>
      <c r="AJ262" s="17">
        <v>0</v>
      </c>
      <c r="AK262" s="17">
        <v>0</v>
      </c>
      <c r="AL262" s="17">
        <v>0</v>
      </c>
      <c r="AM262" s="17">
        <v>2.6</v>
      </c>
      <c r="AN262" s="17">
        <v>0</v>
      </c>
      <c r="AO262" s="17">
        <v>0</v>
      </c>
      <c r="AP262" s="17">
        <v>0</v>
      </c>
      <c r="AQ262" s="17">
        <v>0</v>
      </c>
      <c r="AR262" s="20">
        <v>0</v>
      </c>
      <c r="AS262" s="20">
        <v>0</v>
      </c>
      <c r="AT262" s="20">
        <v>0</v>
      </c>
      <c r="AU262" s="20">
        <v>0</v>
      </c>
      <c r="AV262" s="20">
        <v>0</v>
      </c>
      <c r="AW262" s="20">
        <v>0</v>
      </c>
      <c r="AX262" s="20">
        <v>0</v>
      </c>
      <c r="AY262" s="20">
        <v>0</v>
      </c>
      <c r="AZ262" s="20">
        <v>2.6</v>
      </c>
      <c r="BA262" s="20">
        <v>0</v>
      </c>
      <c r="BB262" s="20">
        <v>0</v>
      </c>
      <c r="BC262" s="20">
        <v>0</v>
      </c>
      <c r="BD262" s="20">
        <v>0</v>
      </c>
      <c r="BE262" s="20">
        <v>0</v>
      </c>
      <c r="BF262" s="20">
        <v>0</v>
      </c>
      <c r="BG262" s="20">
        <v>0</v>
      </c>
      <c r="BH262" s="20">
        <v>0</v>
      </c>
      <c r="BI262" s="20">
        <v>0</v>
      </c>
      <c r="BJ262" s="20">
        <v>0</v>
      </c>
      <c r="BK262" s="20">
        <v>0</v>
      </c>
      <c r="BL262" s="20">
        <v>0</v>
      </c>
      <c r="BM262" s="20">
        <v>2.6</v>
      </c>
      <c r="BN262" s="20">
        <v>0</v>
      </c>
      <c r="BO262" s="20">
        <v>0</v>
      </c>
      <c r="BP262" s="20">
        <v>0</v>
      </c>
      <c r="BQ262" s="20">
        <v>0</v>
      </c>
    </row>
    <row r="263" spans="1:69" x14ac:dyDescent="0.35">
      <c r="A263" s="61" t="s">
        <v>333</v>
      </c>
      <c r="B263" s="61" t="s">
        <v>244</v>
      </c>
      <c r="C263" s="61">
        <v>230</v>
      </c>
      <c r="D263" s="61" t="str" cm="1">
        <f t="array" ref="D263">INDEX(SubList_ResAreas!$D$5:$D$332,MATCH(1,(B263=SubList_ResAreas!$B$5:$B$332)*(C263=SubList_ResAreas!$C$5:$C$332),0))</f>
        <v>Northern_CA</v>
      </c>
      <c r="E263" s="20">
        <v>0</v>
      </c>
      <c r="F263">
        <v>0</v>
      </c>
      <c r="G263">
        <v>0</v>
      </c>
      <c r="H263">
        <v>0</v>
      </c>
      <c r="I263">
        <v>0</v>
      </c>
      <c r="J263">
        <v>0</v>
      </c>
      <c r="K263">
        <v>0</v>
      </c>
      <c r="L263">
        <v>0</v>
      </c>
      <c r="M263">
        <v>0</v>
      </c>
      <c r="N263">
        <v>0</v>
      </c>
      <c r="O263">
        <v>0</v>
      </c>
      <c r="P263">
        <v>0</v>
      </c>
      <c r="Q263">
        <v>0</v>
      </c>
      <c r="R263" s="75">
        <v>0</v>
      </c>
      <c r="S263" s="10">
        <v>0</v>
      </c>
      <c r="T263" s="10">
        <v>0</v>
      </c>
      <c r="U263" s="10">
        <v>0</v>
      </c>
      <c r="V263" s="10">
        <v>0</v>
      </c>
      <c r="W263" s="10">
        <v>0</v>
      </c>
      <c r="X263" s="10">
        <v>0</v>
      </c>
      <c r="Y263" s="10">
        <v>0</v>
      </c>
      <c r="Z263" s="10">
        <v>0</v>
      </c>
      <c r="AA263" s="10">
        <v>0</v>
      </c>
      <c r="AB263" s="10">
        <v>0</v>
      </c>
      <c r="AC263" s="10">
        <v>0</v>
      </c>
      <c r="AD263" s="10">
        <v>0</v>
      </c>
      <c r="AE263" s="87">
        <v>0</v>
      </c>
      <c r="AF263" s="17">
        <v>0</v>
      </c>
      <c r="AG263" s="17">
        <v>0</v>
      </c>
      <c r="AH263" s="17">
        <v>0</v>
      </c>
      <c r="AI263" s="17">
        <v>0</v>
      </c>
      <c r="AJ263" s="17">
        <v>0</v>
      </c>
      <c r="AK263" s="17">
        <v>0</v>
      </c>
      <c r="AL263" s="17">
        <v>0</v>
      </c>
      <c r="AM263" s="17">
        <v>0</v>
      </c>
      <c r="AN263" s="17">
        <v>0</v>
      </c>
      <c r="AO263" s="17">
        <v>0</v>
      </c>
      <c r="AP263" s="17">
        <v>0</v>
      </c>
      <c r="AQ263" s="17">
        <v>0</v>
      </c>
      <c r="AR263" s="20">
        <v>0</v>
      </c>
      <c r="AS263" s="20">
        <v>0</v>
      </c>
      <c r="AT263" s="20">
        <v>0</v>
      </c>
      <c r="AU263" s="20">
        <v>0</v>
      </c>
      <c r="AV263" s="20">
        <v>0</v>
      </c>
      <c r="AW263" s="20">
        <v>0</v>
      </c>
      <c r="AX263" s="20">
        <v>0</v>
      </c>
      <c r="AY263" s="20">
        <v>0</v>
      </c>
      <c r="AZ263" s="20">
        <v>0</v>
      </c>
      <c r="BA263" s="20">
        <v>0</v>
      </c>
      <c r="BB263" s="20">
        <v>0</v>
      </c>
      <c r="BC263" s="20">
        <v>0</v>
      </c>
      <c r="BD263" s="20">
        <v>0</v>
      </c>
      <c r="BE263" s="20">
        <v>0</v>
      </c>
      <c r="BF263" s="20">
        <v>0</v>
      </c>
      <c r="BG263" s="20">
        <v>0</v>
      </c>
      <c r="BH263" s="20">
        <v>0</v>
      </c>
      <c r="BI263" s="20">
        <v>0</v>
      </c>
      <c r="BJ263" s="20">
        <v>0</v>
      </c>
      <c r="BK263" s="20">
        <v>0</v>
      </c>
      <c r="BL263" s="20">
        <v>0</v>
      </c>
      <c r="BM263" s="20">
        <v>0</v>
      </c>
      <c r="BN263" s="20">
        <v>0</v>
      </c>
      <c r="BO263" s="20">
        <v>0</v>
      </c>
      <c r="BP263" s="20">
        <v>0</v>
      </c>
      <c r="BQ263" s="20">
        <v>0</v>
      </c>
    </row>
    <row r="264" spans="1:69" x14ac:dyDescent="0.35">
      <c r="A264" s="61" t="s">
        <v>326</v>
      </c>
      <c r="B264" s="61" t="s">
        <v>28</v>
      </c>
      <c r="C264" s="61">
        <v>230</v>
      </c>
      <c r="D264" s="61" t="str" cm="1">
        <f t="array" ref="D264">INDEX(SubList_ResAreas!$D$5:$D$332,MATCH(1,(B264=SubList_ResAreas!$B$5:$B$332)*(C264=SubList_ResAreas!$C$5:$C$332),0))</f>
        <v>San_Diego</v>
      </c>
      <c r="E264" s="20">
        <v>0</v>
      </c>
      <c r="F264">
        <v>0</v>
      </c>
      <c r="G264">
        <v>0</v>
      </c>
      <c r="H264">
        <v>0</v>
      </c>
      <c r="I264">
        <v>0</v>
      </c>
      <c r="J264">
        <v>0</v>
      </c>
      <c r="K264">
        <v>0</v>
      </c>
      <c r="L264">
        <v>0</v>
      </c>
      <c r="M264">
        <v>0</v>
      </c>
      <c r="N264">
        <v>0</v>
      </c>
      <c r="O264">
        <v>0</v>
      </c>
      <c r="P264">
        <v>0</v>
      </c>
      <c r="Q264">
        <v>0</v>
      </c>
      <c r="R264" s="75">
        <v>0</v>
      </c>
      <c r="S264" s="10">
        <v>0</v>
      </c>
      <c r="T264" s="10">
        <v>0</v>
      </c>
      <c r="U264" s="10">
        <v>0</v>
      </c>
      <c r="V264" s="10">
        <v>0</v>
      </c>
      <c r="W264" s="10">
        <v>0</v>
      </c>
      <c r="X264" s="10">
        <v>0</v>
      </c>
      <c r="Y264" s="10">
        <v>0</v>
      </c>
      <c r="Z264" s="10">
        <v>0</v>
      </c>
      <c r="AA264" s="10">
        <v>0</v>
      </c>
      <c r="AB264" s="10">
        <v>0</v>
      </c>
      <c r="AC264" s="10">
        <v>100</v>
      </c>
      <c r="AD264" s="10">
        <v>0</v>
      </c>
      <c r="AE264" s="87">
        <v>0</v>
      </c>
      <c r="AF264" s="17">
        <v>0</v>
      </c>
      <c r="AG264" s="17">
        <v>0</v>
      </c>
      <c r="AH264" s="17">
        <v>0</v>
      </c>
      <c r="AI264" s="17">
        <v>0</v>
      </c>
      <c r="AJ264" s="17">
        <v>0</v>
      </c>
      <c r="AK264" s="17">
        <v>0</v>
      </c>
      <c r="AL264" s="17">
        <v>0</v>
      </c>
      <c r="AM264" s="17">
        <v>0</v>
      </c>
      <c r="AN264" s="17">
        <v>0</v>
      </c>
      <c r="AO264" s="17">
        <v>0</v>
      </c>
      <c r="AP264" s="17">
        <v>100</v>
      </c>
      <c r="AQ264" s="17">
        <v>0</v>
      </c>
      <c r="AR264" s="20">
        <v>0</v>
      </c>
      <c r="AS264" s="20">
        <v>0</v>
      </c>
      <c r="AT264" s="20">
        <v>0</v>
      </c>
      <c r="AU264" s="20">
        <v>0</v>
      </c>
      <c r="AV264" s="20">
        <v>0</v>
      </c>
      <c r="AW264" s="20">
        <v>0</v>
      </c>
      <c r="AX264" s="20">
        <v>0</v>
      </c>
      <c r="AY264" s="20">
        <v>0</v>
      </c>
      <c r="AZ264" s="20">
        <v>0</v>
      </c>
      <c r="BA264" s="20">
        <v>0</v>
      </c>
      <c r="BB264" s="20">
        <v>0</v>
      </c>
      <c r="BC264" s="20">
        <v>200</v>
      </c>
      <c r="BD264" s="20">
        <v>0</v>
      </c>
      <c r="BE264" s="20">
        <v>0</v>
      </c>
      <c r="BF264" s="20">
        <v>0</v>
      </c>
      <c r="BG264" s="20">
        <v>0</v>
      </c>
      <c r="BH264" s="20">
        <v>0</v>
      </c>
      <c r="BI264" s="20">
        <v>0</v>
      </c>
      <c r="BJ264" s="20">
        <v>0</v>
      </c>
      <c r="BK264" s="20">
        <v>0</v>
      </c>
      <c r="BL264" s="20">
        <v>0</v>
      </c>
      <c r="BM264" s="20">
        <v>0</v>
      </c>
      <c r="BN264" s="20">
        <v>0</v>
      </c>
      <c r="BO264" s="20">
        <v>0</v>
      </c>
      <c r="BP264" s="20">
        <v>200</v>
      </c>
      <c r="BQ264" s="20">
        <v>0</v>
      </c>
    </row>
    <row r="265" spans="1:69" x14ac:dyDescent="0.35">
      <c r="A265" s="61" t="s">
        <v>315</v>
      </c>
      <c r="B265" s="61" t="s">
        <v>118</v>
      </c>
      <c r="C265" s="61">
        <v>115</v>
      </c>
      <c r="D265" s="61" t="str" cm="1">
        <f t="array" ref="D265">INDEX(SubList_ResAreas!$D$5:$D$332,MATCH(1,(B265=SubList_ResAreas!$B$5:$B$332)*(C265=SubList_ResAreas!$C$5:$C$332),0))</f>
        <v>SPGE_Greater_Carrizo</v>
      </c>
      <c r="E265" s="20">
        <v>0</v>
      </c>
      <c r="F265">
        <v>0</v>
      </c>
      <c r="G265">
        <v>0</v>
      </c>
      <c r="H265">
        <v>0</v>
      </c>
      <c r="I265">
        <v>0</v>
      </c>
      <c r="J265">
        <v>0</v>
      </c>
      <c r="K265">
        <v>0</v>
      </c>
      <c r="L265">
        <v>0</v>
      </c>
      <c r="M265">
        <v>0</v>
      </c>
      <c r="N265">
        <v>0</v>
      </c>
      <c r="O265">
        <v>0</v>
      </c>
      <c r="P265">
        <v>0</v>
      </c>
      <c r="Q265">
        <v>0</v>
      </c>
      <c r="R265" s="75">
        <v>0</v>
      </c>
      <c r="S265" s="10">
        <v>0</v>
      </c>
      <c r="T265" s="10">
        <v>0</v>
      </c>
      <c r="U265" s="10">
        <v>0</v>
      </c>
      <c r="V265" s="10">
        <v>0</v>
      </c>
      <c r="W265" s="10">
        <v>0</v>
      </c>
      <c r="X265" s="10">
        <v>0</v>
      </c>
      <c r="Y265" s="10">
        <v>0</v>
      </c>
      <c r="Z265" s="10">
        <v>0</v>
      </c>
      <c r="AA265" s="10">
        <v>0</v>
      </c>
      <c r="AB265" s="10">
        <v>0</v>
      </c>
      <c r="AC265" s="10">
        <v>10</v>
      </c>
      <c r="AD265" s="10">
        <v>0</v>
      </c>
      <c r="AE265" s="87">
        <v>0</v>
      </c>
      <c r="AF265" s="17">
        <v>0</v>
      </c>
      <c r="AG265" s="17">
        <v>0</v>
      </c>
      <c r="AH265" s="17">
        <v>0</v>
      </c>
      <c r="AI265" s="17">
        <v>0</v>
      </c>
      <c r="AJ265" s="17">
        <v>0</v>
      </c>
      <c r="AK265" s="17">
        <v>0</v>
      </c>
      <c r="AL265" s="17">
        <v>0</v>
      </c>
      <c r="AM265" s="17">
        <v>0</v>
      </c>
      <c r="AN265" s="17">
        <v>0</v>
      </c>
      <c r="AO265" s="17">
        <v>0</v>
      </c>
      <c r="AP265" s="17">
        <v>0</v>
      </c>
      <c r="AQ265" s="17">
        <v>0</v>
      </c>
      <c r="AR265" s="20">
        <v>0</v>
      </c>
      <c r="AS265" s="20">
        <v>0</v>
      </c>
      <c r="AT265" s="20">
        <v>0</v>
      </c>
      <c r="AU265" s="20">
        <v>0</v>
      </c>
      <c r="AV265" s="20">
        <v>0</v>
      </c>
      <c r="AW265" s="20">
        <v>0</v>
      </c>
      <c r="AX265" s="20">
        <v>0</v>
      </c>
      <c r="AY265" s="20">
        <v>0</v>
      </c>
      <c r="AZ265" s="20">
        <v>0</v>
      </c>
      <c r="BA265" s="20">
        <v>0</v>
      </c>
      <c r="BB265" s="20">
        <v>0</v>
      </c>
      <c r="BC265" s="20">
        <v>10</v>
      </c>
      <c r="BD265" s="20">
        <v>0</v>
      </c>
      <c r="BE265" s="20">
        <v>0</v>
      </c>
      <c r="BF265" s="20">
        <v>0</v>
      </c>
      <c r="BG265" s="20">
        <v>0</v>
      </c>
      <c r="BH265" s="20">
        <v>0</v>
      </c>
      <c r="BI265" s="20">
        <v>0</v>
      </c>
      <c r="BJ265" s="20">
        <v>0</v>
      </c>
      <c r="BK265" s="20">
        <v>0</v>
      </c>
      <c r="BL265" s="20">
        <v>0</v>
      </c>
      <c r="BM265" s="20">
        <v>0</v>
      </c>
      <c r="BN265" s="20">
        <v>0</v>
      </c>
      <c r="BO265" s="20">
        <v>0</v>
      </c>
      <c r="BP265" s="20">
        <v>10</v>
      </c>
      <c r="BQ265" s="20">
        <v>0</v>
      </c>
    </row>
    <row r="266" spans="1:69" x14ac:dyDescent="0.35">
      <c r="A266" s="61" t="s">
        <v>329</v>
      </c>
      <c r="B266" s="61" t="s">
        <v>167</v>
      </c>
      <c r="C266" s="61">
        <v>230</v>
      </c>
      <c r="D266" s="61" t="str" cm="1">
        <f t="array" ref="D266">INDEX(SubList_ResAreas!$D$5:$D$332,MATCH(1,(B266=SubList_ResAreas!$B$5:$B$332)*(C266=SubList_ResAreas!$C$5:$C$332),0))</f>
        <v>SouthernNV_Desert</v>
      </c>
      <c r="E266" s="20">
        <v>0</v>
      </c>
      <c r="F266">
        <v>0</v>
      </c>
      <c r="G266">
        <v>0</v>
      </c>
      <c r="H266">
        <v>0</v>
      </c>
      <c r="I266">
        <v>0</v>
      </c>
      <c r="J266">
        <v>0</v>
      </c>
      <c r="K266">
        <v>0</v>
      </c>
      <c r="L266">
        <v>0</v>
      </c>
      <c r="M266">
        <v>0</v>
      </c>
      <c r="N266">
        <v>0</v>
      </c>
      <c r="O266">
        <v>0</v>
      </c>
      <c r="P266">
        <v>0</v>
      </c>
      <c r="Q266">
        <v>0</v>
      </c>
      <c r="R266" s="75">
        <v>0</v>
      </c>
      <c r="S266" s="10">
        <v>0</v>
      </c>
      <c r="T266" s="10">
        <v>0</v>
      </c>
      <c r="U266" s="10">
        <v>0</v>
      </c>
      <c r="V266" s="10">
        <v>0</v>
      </c>
      <c r="W266" s="10">
        <v>0</v>
      </c>
      <c r="X266" s="10">
        <v>0</v>
      </c>
      <c r="Y266" s="10">
        <v>0</v>
      </c>
      <c r="Z266" s="10">
        <v>0</v>
      </c>
      <c r="AA266" s="10">
        <v>0</v>
      </c>
      <c r="AB266" s="10">
        <v>0</v>
      </c>
      <c r="AC266" s="10">
        <v>0</v>
      </c>
      <c r="AD266" s="10">
        <v>0</v>
      </c>
      <c r="AE266" s="87">
        <v>0</v>
      </c>
      <c r="AF266" s="17">
        <v>0</v>
      </c>
      <c r="AG266" s="17">
        <v>310</v>
      </c>
      <c r="AH266" s="17">
        <v>0</v>
      </c>
      <c r="AI266" s="17">
        <v>0</v>
      </c>
      <c r="AJ266" s="17">
        <v>0</v>
      </c>
      <c r="AK266" s="17">
        <v>0</v>
      </c>
      <c r="AL266" s="17">
        <v>0</v>
      </c>
      <c r="AM266" s="17">
        <v>0</v>
      </c>
      <c r="AN266" s="17">
        <v>0</v>
      </c>
      <c r="AO266" s="17">
        <v>0</v>
      </c>
      <c r="AP266" s="17">
        <v>0</v>
      </c>
      <c r="AQ266" s="17">
        <v>0</v>
      </c>
      <c r="AR266" s="20">
        <v>0</v>
      </c>
      <c r="AS266" s="20">
        <v>0</v>
      </c>
      <c r="AT266" s="20">
        <v>310</v>
      </c>
      <c r="AU266" s="20">
        <v>0</v>
      </c>
      <c r="AV266" s="20">
        <v>0</v>
      </c>
      <c r="AW266" s="20">
        <v>0</v>
      </c>
      <c r="AX266" s="20">
        <v>0</v>
      </c>
      <c r="AY266" s="20">
        <v>0</v>
      </c>
      <c r="AZ266" s="20">
        <v>0</v>
      </c>
      <c r="BA266" s="20">
        <v>0</v>
      </c>
      <c r="BB266" s="20">
        <v>0</v>
      </c>
      <c r="BC266" s="20">
        <v>0</v>
      </c>
      <c r="BD266" s="20">
        <v>0</v>
      </c>
      <c r="BE266" s="20">
        <v>0</v>
      </c>
      <c r="BF266" s="20">
        <v>0</v>
      </c>
      <c r="BG266" s="20">
        <v>310</v>
      </c>
      <c r="BH266" s="20">
        <v>0</v>
      </c>
      <c r="BI266" s="20">
        <v>0</v>
      </c>
      <c r="BJ266" s="20">
        <v>0</v>
      </c>
      <c r="BK266" s="20">
        <v>0</v>
      </c>
      <c r="BL266" s="20">
        <v>0</v>
      </c>
      <c r="BM266" s="20">
        <v>0</v>
      </c>
      <c r="BN266" s="20">
        <v>0</v>
      </c>
      <c r="BO266" s="20">
        <v>0</v>
      </c>
      <c r="BP266" s="20">
        <v>0</v>
      </c>
      <c r="BQ266" s="20">
        <v>0</v>
      </c>
    </row>
    <row r="267" spans="1:69" x14ac:dyDescent="0.35">
      <c r="A267" s="61" t="s">
        <v>315</v>
      </c>
      <c r="B267" s="61" t="s">
        <v>164</v>
      </c>
      <c r="C267" s="61">
        <v>115</v>
      </c>
      <c r="D267" s="61" t="str" cm="1">
        <f t="array" ref="D267">INDEX(SubList_ResAreas!$D$5:$D$332,MATCH(1,(B267=SubList_ResAreas!$B$5:$B$332)*(C267=SubList_ResAreas!$C$5:$C$332),0))</f>
        <v>SPGE_Kern</v>
      </c>
      <c r="E267" s="20">
        <v>0</v>
      </c>
      <c r="F267">
        <v>0</v>
      </c>
      <c r="G267">
        <v>0</v>
      </c>
      <c r="H267">
        <v>0</v>
      </c>
      <c r="I267">
        <v>0</v>
      </c>
      <c r="J267">
        <v>0</v>
      </c>
      <c r="K267">
        <v>0</v>
      </c>
      <c r="L267">
        <v>0</v>
      </c>
      <c r="M267">
        <v>0</v>
      </c>
      <c r="N267">
        <v>0</v>
      </c>
      <c r="O267">
        <v>0</v>
      </c>
      <c r="P267">
        <v>0</v>
      </c>
      <c r="Q267">
        <v>0</v>
      </c>
      <c r="R267" s="75">
        <v>0</v>
      </c>
      <c r="S267" s="10">
        <v>0</v>
      </c>
      <c r="T267" s="10">
        <v>0</v>
      </c>
      <c r="U267" s="10">
        <v>0</v>
      </c>
      <c r="V267" s="10">
        <v>0</v>
      </c>
      <c r="W267" s="10">
        <v>0</v>
      </c>
      <c r="X267" s="10">
        <v>0</v>
      </c>
      <c r="Y267" s="10">
        <v>0</v>
      </c>
      <c r="Z267" s="10">
        <v>0</v>
      </c>
      <c r="AA267" s="10">
        <v>0</v>
      </c>
      <c r="AB267" s="10">
        <v>0</v>
      </c>
      <c r="AC267" s="10">
        <v>0</v>
      </c>
      <c r="AD267" s="10">
        <v>0</v>
      </c>
      <c r="AE267" s="87">
        <v>0</v>
      </c>
      <c r="AF267" s="17">
        <v>0</v>
      </c>
      <c r="AG267" s="17">
        <v>0</v>
      </c>
      <c r="AH267" s="17">
        <v>0</v>
      </c>
      <c r="AI267" s="17">
        <v>0</v>
      </c>
      <c r="AJ267" s="17">
        <v>0</v>
      </c>
      <c r="AK267" s="17">
        <v>0</v>
      </c>
      <c r="AL267" s="17">
        <v>0</v>
      </c>
      <c r="AM267" s="17">
        <v>0</v>
      </c>
      <c r="AN267" s="17">
        <v>0</v>
      </c>
      <c r="AO267" s="17">
        <v>0</v>
      </c>
      <c r="AP267" s="17">
        <v>0</v>
      </c>
      <c r="AQ267" s="17">
        <v>0</v>
      </c>
      <c r="AR267" s="20">
        <v>0</v>
      </c>
      <c r="AS267" s="20">
        <v>0</v>
      </c>
      <c r="AT267" s="20">
        <v>0</v>
      </c>
      <c r="AU267" s="20">
        <v>0</v>
      </c>
      <c r="AV267" s="20">
        <v>0</v>
      </c>
      <c r="AW267" s="20">
        <v>0</v>
      </c>
      <c r="AX267" s="20">
        <v>0</v>
      </c>
      <c r="AY267" s="20">
        <v>0</v>
      </c>
      <c r="AZ267" s="20">
        <v>0</v>
      </c>
      <c r="BA267" s="20">
        <v>0</v>
      </c>
      <c r="BB267" s="20">
        <v>0</v>
      </c>
      <c r="BC267" s="20">
        <v>0</v>
      </c>
      <c r="BD267" s="20">
        <v>0</v>
      </c>
      <c r="BE267" s="20">
        <v>0</v>
      </c>
      <c r="BF267" s="20">
        <v>0</v>
      </c>
      <c r="BG267" s="20">
        <v>0</v>
      </c>
      <c r="BH267" s="20">
        <v>0</v>
      </c>
      <c r="BI267" s="20">
        <v>0</v>
      </c>
      <c r="BJ267" s="20">
        <v>0</v>
      </c>
      <c r="BK267" s="20">
        <v>0</v>
      </c>
      <c r="BL267" s="20">
        <v>0</v>
      </c>
      <c r="BM267" s="20">
        <v>0</v>
      </c>
      <c r="BN267" s="20">
        <v>0</v>
      </c>
      <c r="BO267" s="20">
        <v>0</v>
      </c>
      <c r="BP267" s="20">
        <v>0</v>
      </c>
      <c r="BQ267" s="20">
        <v>0</v>
      </c>
    </row>
    <row r="268" spans="1:69" x14ac:dyDescent="0.35">
      <c r="A268" s="61" t="s">
        <v>315</v>
      </c>
      <c r="B268" s="61" t="s">
        <v>286</v>
      </c>
      <c r="C268" s="61">
        <v>230</v>
      </c>
      <c r="D268" s="61" t="str" cm="1">
        <f t="array" ref="D268">INDEX(SubList_ResAreas!$D$5:$D$332,MATCH(1,(B268=SubList_ResAreas!$B$5:$B$332)*(C268=SubList_ResAreas!$C$5:$C$332),0))</f>
        <v>SPGE_Greater_Carrizo</v>
      </c>
      <c r="E268" s="20">
        <v>0</v>
      </c>
      <c r="F268">
        <v>0</v>
      </c>
      <c r="G268">
        <v>0</v>
      </c>
      <c r="H268">
        <v>0</v>
      </c>
      <c r="I268">
        <v>0</v>
      </c>
      <c r="J268">
        <v>0</v>
      </c>
      <c r="K268">
        <v>0</v>
      </c>
      <c r="L268">
        <v>0</v>
      </c>
      <c r="M268">
        <v>0</v>
      </c>
      <c r="N268">
        <v>0</v>
      </c>
      <c r="O268">
        <v>0</v>
      </c>
      <c r="P268">
        <v>0</v>
      </c>
      <c r="Q268">
        <v>0</v>
      </c>
      <c r="R268" s="75">
        <v>0</v>
      </c>
      <c r="S268" s="10">
        <v>0</v>
      </c>
      <c r="T268" s="10">
        <v>0</v>
      </c>
      <c r="U268" s="10">
        <v>0</v>
      </c>
      <c r="V268" s="10">
        <v>0</v>
      </c>
      <c r="W268" s="10">
        <v>0</v>
      </c>
      <c r="X268" s="10">
        <v>0</v>
      </c>
      <c r="Y268" s="10">
        <v>0</v>
      </c>
      <c r="Z268" s="10">
        <v>0</v>
      </c>
      <c r="AA268" s="10">
        <v>0</v>
      </c>
      <c r="AB268" s="10">
        <v>0</v>
      </c>
      <c r="AC268" s="10">
        <v>0</v>
      </c>
      <c r="AD268" s="10">
        <v>0</v>
      </c>
      <c r="AE268" s="87">
        <v>0</v>
      </c>
      <c r="AF268" s="17">
        <v>0</v>
      </c>
      <c r="AG268" s="17">
        <v>0</v>
      </c>
      <c r="AH268" s="17">
        <v>0</v>
      </c>
      <c r="AI268" s="17">
        <v>0</v>
      </c>
      <c r="AJ268" s="17">
        <v>0</v>
      </c>
      <c r="AK268" s="17">
        <v>0</v>
      </c>
      <c r="AL268" s="17">
        <v>0</v>
      </c>
      <c r="AM268" s="17">
        <v>0</v>
      </c>
      <c r="AN268" s="17">
        <v>130</v>
      </c>
      <c r="AO268" s="17">
        <v>0</v>
      </c>
      <c r="AP268" s="17">
        <v>50</v>
      </c>
      <c r="AQ268" s="17">
        <v>0</v>
      </c>
      <c r="AR268" s="20">
        <v>0</v>
      </c>
      <c r="AS268" s="20">
        <v>0</v>
      </c>
      <c r="AT268" s="20">
        <v>0</v>
      </c>
      <c r="AU268" s="20">
        <v>0</v>
      </c>
      <c r="AV268" s="20">
        <v>0</v>
      </c>
      <c r="AW268" s="20">
        <v>0</v>
      </c>
      <c r="AX268" s="20">
        <v>0</v>
      </c>
      <c r="AY268" s="20">
        <v>0</v>
      </c>
      <c r="AZ268" s="20">
        <v>0</v>
      </c>
      <c r="BA268" s="20">
        <v>130</v>
      </c>
      <c r="BB268" s="20">
        <v>0</v>
      </c>
      <c r="BC268" s="20">
        <v>50</v>
      </c>
      <c r="BD268" s="20">
        <v>0</v>
      </c>
      <c r="BE268" s="20">
        <v>0</v>
      </c>
      <c r="BF268" s="20">
        <v>0</v>
      </c>
      <c r="BG268" s="20">
        <v>0</v>
      </c>
      <c r="BH268" s="20">
        <v>0</v>
      </c>
      <c r="BI268" s="20">
        <v>0</v>
      </c>
      <c r="BJ268" s="20">
        <v>0</v>
      </c>
      <c r="BK268" s="20">
        <v>0</v>
      </c>
      <c r="BL268" s="20">
        <v>0</v>
      </c>
      <c r="BM268" s="20">
        <v>0</v>
      </c>
      <c r="BN268" s="20">
        <v>130</v>
      </c>
      <c r="BO268" s="20">
        <v>0</v>
      </c>
      <c r="BP268" s="20">
        <v>50</v>
      </c>
      <c r="BQ268" s="20">
        <v>0</v>
      </c>
    </row>
    <row r="269" spans="1:69" x14ac:dyDescent="0.35">
      <c r="A269" s="61" t="s">
        <v>315</v>
      </c>
      <c r="B269" s="61" t="s">
        <v>387</v>
      </c>
      <c r="C269" s="61">
        <v>230</v>
      </c>
      <c r="D269" s="61" t="str" cm="1">
        <f t="array" ref="D269">INDEX(SubList_ResAreas!$D$5:$D$332,MATCH(1,(B269=SubList_ResAreas!$B$5:$B$332)*(C269=SubList_ResAreas!$C$5:$C$332),0))</f>
        <v>SPGE_Greater_Carrizo</v>
      </c>
      <c r="E269" s="20">
        <v>0</v>
      </c>
      <c r="F269">
        <v>0</v>
      </c>
      <c r="G269">
        <v>0</v>
      </c>
      <c r="H269">
        <v>0</v>
      </c>
      <c r="I269">
        <v>0</v>
      </c>
      <c r="J269">
        <v>0</v>
      </c>
      <c r="K269">
        <v>0</v>
      </c>
      <c r="L269">
        <v>0</v>
      </c>
      <c r="M269">
        <v>0</v>
      </c>
      <c r="N269">
        <v>0</v>
      </c>
      <c r="O269">
        <v>0</v>
      </c>
      <c r="P269">
        <v>0</v>
      </c>
      <c r="Q269">
        <v>0</v>
      </c>
      <c r="R269" s="75">
        <v>0</v>
      </c>
      <c r="S269" s="10">
        <v>0</v>
      </c>
      <c r="T269" s="10">
        <v>0</v>
      </c>
      <c r="U269" s="10">
        <v>0</v>
      </c>
      <c r="V269" s="10">
        <v>0</v>
      </c>
      <c r="W269" s="10">
        <v>0</v>
      </c>
      <c r="X269" s="10">
        <v>0</v>
      </c>
      <c r="Y269" s="10">
        <v>0</v>
      </c>
      <c r="Z269" s="10">
        <v>0</v>
      </c>
      <c r="AA269" s="10">
        <v>0</v>
      </c>
      <c r="AB269" s="10">
        <v>0</v>
      </c>
      <c r="AC269" s="10">
        <v>0</v>
      </c>
      <c r="AD269" s="10">
        <v>0</v>
      </c>
      <c r="AE269" s="87">
        <v>0</v>
      </c>
      <c r="AF269" s="17">
        <v>0</v>
      </c>
      <c r="AG269" s="17">
        <v>0</v>
      </c>
      <c r="AH269" s="17">
        <v>0</v>
      </c>
      <c r="AI269" s="17">
        <v>0</v>
      </c>
      <c r="AJ269" s="17">
        <v>0</v>
      </c>
      <c r="AK269" s="17">
        <v>0</v>
      </c>
      <c r="AL269" s="17">
        <v>0</v>
      </c>
      <c r="AM269" s="17">
        <v>0</v>
      </c>
      <c r="AN269" s="17">
        <v>0</v>
      </c>
      <c r="AO269" s="17">
        <v>0</v>
      </c>
      <c r="AP269" s="17">
        <v>0</v>
      </c>
      <c r="AQ269" s="17">
        <v>0</v>
      </c>
      <c r="AR269" s="20">
        <v>0</v>
      </c>
      <c r="AS269" s="20">
        <v>0</v>
      </c>
      <c r="AT269" s="20">
        <v>0</v>
      </c>
      <c r="AU269" s="20">
        <v>0</v>
      </c>
      <c r="AV269" s="20">
        <v>0</v>
      </c>
      <c r="AW269" s="20">
        <v>0</v>
      </c>
      <c r="AX269" s="20">
        <v>0</v>
      </c>
      <c r="AY269" s="20">
        <v>0</v>
      </c>
      <c r="AZ269" s="20">
        <v>0</v>
      </c>
      <c r="BA269" s="20">
        <v>0</v>
      </c>
      <c r="BB269" s="20">
        <v>0</v>
      </c>
      <c r="BC269" s="20">
        <v>0</v>
      </c>
      <c r="BD269" s="20">
        <v>0</v>
      </c>
      <c r="BE269" s="20">
        <v>0</v>
      </c>
      <c r="BF269" s="20">
        <v>0</v>
      </c>
      <c r="BG269" s="20">
        <v>0</v>
      </c>
      <c r="BH269" s="20">
        <v>0</v>
      </c>
      <c r="BI269" s="20">
        <v>0</v>
      </c>
      <c r="BJ269" s="20">
        <v>0</v>
      </c>
      <c r="BK269" s="20">
        <v>0</v>
      </c>
      <c r="BL269" s="20">
        <v>0</v>
      </c>
      <c r="BM269" s="20">
        <v>0</v>
      </c>
      <c r="BN269" s="20">
        <v>0</v>
      </c>
      <c r="BO269" s="20">
        <v>0</v>
      </c>
      <c r="BP269" s="20">
        <v>0</v>
      </c>
      <c r="BQ269" s="20">
        <v>0</v>
      </c>
    </row>
    <row r="270" spans="1:69" x14ac:dyDescent="0.35">
      <c r="A270" s="61" t="s">
        <v>322</v>
      </c>
      <c r="B270" s="61" t="s">
        <v>173</v>
      </c>
      <c r="C270" s="61">
        <v>230</v>
      </c>
      <c r="D270" s="61" t="str" cm="1">
        <f t="array" ref="D270">INDEX(SubList_ResAreas!$D$5:$D$332,MATCH(1,(B270=SubList_ResAreas!$B$5:$B$332)*(C270=SubList_ResAreas!$C$5:$C$332),0))</f>
        <v>Big_Creek-Magunden</v>
      </c>
      <c r="E270" s="20">
        <v>0</v>
      </c>
      <c r="F270">
        <v>0</v>
      </c>
      <c r="G270">
        <v>0</v>
      </c>
      <c r="H270">
        <v>0</v>
      </c>
      <c r="I270">
        <v>0</v>
      </c>
      <c r="J270">
        <v>0</v>
      </c>
      <c r="K270">
        <v>0</v>
      </c>
      <c r="L270">
        <v>0</v>
      </c>
      <c r="M270">
        <v>0</v>
      </c>
      <c r="N270">
        <v>0</v>
      </c>
      <c r="O270">
        <v>0</v>
      </c>
      <c r="P270">
        <v>0</v>
      </c>
      <c r="Q270">
        <v>0</v>
      </c>
      <c r="R270" s="75">
        <v>0</v>
      </c>
      <c r="S270" s="10">
        <v>0</v>
      </c>
      <c r="T270" s="10">
        <v>0</v>
      </c>
      <c r="U270" s="10">
        <v>0</v>
      </c>
      <c r="V270" s="10">
        <v>0</v>
      </c>
      <c r="W270" s="10">
        <v>0</v>
      </c>
      <c r="X270" s="10">
        <v>0</v>
      </c>
      <c r="Y270" s="10">
        <v>0</v>
      </c>
      <c r="Z270" s="10">
        <v>0</v>
      </c>
      <c r="AA270" s="10">
        <v>0</v>
      </c>
      <c r="AB270" s="10">
        <v>0</v>
      </c>
      <c r="AC270" s="10">
        <v>225</v>
      </c>
      <c r="AD270" s="10">
        <v>0</v>
      </c>
      <c r="AE270" s="87">
        <v>0</v>
      </c>
      <c r="AF270" s="17">
        <v>2</v>
      </c>
      <c r="AG270" s="17">
        <v>0</v>
      </c>
      <c r="AH270" s="17">
        <v>0</v>
      </c>
      <c r="AI270" s="17">
        <v>0</v>
      </c>
      <c r="AJ270" s="17">
        <v>0</v>
      </c>
      <c r="AK270" s="17">
        <v>0</v>
      </c>
      <c r="AL270" s="17">
        <v>0</v>
      </c>
      <c r="AM270" s="17">
        <v>0</v>
      </c>
      <c r="AN270" s="17">
        <v>50</v>
      </c>
      <c r="AO270" s="17">
        <v>150</v>
      </c>
      <c r="AP270" s="17">
        <v>0</v>
      </c>
      <c r="AQ270" s="17">
        <v>0</v>
      </c>
      <c r="AR270" s="20">
        <v>0</v>
      </c>
      <c r="AS270" s="20">
        <v>2</v>
      </c>
      <c r="AT270" s="20">
        <v>0</v>
      </c>
      <c r="AU270" s="20">
        <v>0</v>
      </c>
      <c r="AV270" s="20">
        <v>0</v>
      </c>
      <c r="AW270" s="20">
        <v>0</v>
      </c>
      <c r="AX270" s="20">
        <v>0</v>
      </c>
      <c r="AY270" s="20">
        <v>0</v>
      </c>
      <c r="AZ270" s="20">
        <v>0</v>
      </c>
      <c r="BA270" s="20">
        <v>50</v>
      </c>
      <c r="BB270" s="20">
        <v>150</v>
      </c>
      <c r="BC270" s="20">
        <v>225</v>
      </c>
      <c r="BD270" s="20">
        <v>0</v>
      </c>
      <c r="BE270" s="20">
        <v>0</v>
      </c>
      <c r="BF270" s="20">
        <v>2</v>
      </c>
      <c r="BG270" s="20">
        <v>0</v>
      </c>
      <c r="BH270" s="20">
        <v>0</v>
      </c>
      <c r="BI270" s="20">
        <v>0</v>
      </c>
      <c r="BJ270" s="20">
        <v>0</v>
      </c>
      <c r="BK270" s="20">
        <v>0</v>
      </c>
      <c r="BL270" s="20">
        <v>0</v>
      </c>
      <c r="BM270" s="20">
        <v>0</v>
      </c>
      <c r="BN270" s="20">
        <v>50</v>
      </c>
      <c r="BO270" s="20">
        <v>150</v>
      </c>
      <c r="BP270" s="20">
        <v>225</v>
      </c>
      <c r="BQ270" s="20">
        <v>0</v>
      </c>
    </row>
    <row r="271" spans="1:69" x14ac:dyDescent="0.35">
      <c r="A271" s="61" t="s">
        <v>333</v>
      </c>
      <c r="B271" s="61" t="s">
        <v>237</v>
      </c>
      <c r="C271" s="61">
        <v>230</v>
      </c>
      <c r="D271" s="61" t="str" cm="1">
        <f t="array" ref="D271">INDEX(SubList_ResAreas!$D$5:$D$332,MATCH(1,(B271=SubList_ResAreas!$B$5:$B$332)*(C271=SubList_ResAreas!$C$5:$C$332),0))</f>
        <v>Central_Valley_LosBanos</v>
      </c>
      <c r="E271" s="20">
        <v>0</v>
      </c>
      <c r="F271">
        <v>0</v>
      </c>
      <c r="G271">
        <v>0</v>
      </c>
      <c r="H271">
        <v>0</v>
      </c>
      <c r="I271">
        <v>0</v>
      </c>
      <c r="J271">
        <v>0</v>
      </c>
      <c r="K271">
        <v>0</v>
      </c>
      <c r="L271">
        <v>0</v>
      </c>
      <c r="M271">
        <v>0</v>
      </c>
      <c r="N271">
        <v>0</v>
      </c>
      <c r="O271">
        <v>0</v>
      </c>
      <c r="P271">
        <v>0</v>
      </c>
      <c r="Q271">
        <v>0</v>
      </c>
      <c r="R271" s="75">
        <v>0</v>
      </c>
      <c r="S271" s="10">
        <v>0</v>
      </c>
      <c r="T271" s="10">
        <v>0</v>
      </c>
      <c r="U271" s="10">
        <v>0</v>
      </c>
      <c r="V271" s="10">
        <v>0</v>
      </c>
      <c r="W271" s="10">
        <v>0</v>
      </c>
      <c r="X271" s="10">
        <v>0</v>
      </c>
      <c r="Y271" s="10">
        <v>0</v>
      </c>
      <c r="Z271" s="10">
        <v>0</v>
      </c>
      <c r="AA271" s="10">
        <v>0</v>
      </c>
      <c r="AB271" s="10">
        <v>0</v>
      </c>
      <c r="AC271" s="10">
        <v>0</v>
      </c>
      <c r="AD271" s="10">
        <v>0</v>
      </c>
      <c r="AE271" s="87">
        <v>0</v>
      </c>
      <c r="AF271" s="17">
        <v>0</v>
      </c>
      <c r="AG271" s="17">
        <v>0</v>
      </c>
      <c r="AH271" s="17">
        <v>0</v>
      </c>
      <c r="AI271" s="17">
        <v>0</v>
      </c>
      <c r="AJ271" s="17">
        <v>0</v>
      </c>
      <c r="AK271" s="17">
        <v>0</v>
      </c>
      <c r="AL271" s="17">
        <v>0</v>
      </c>
      <c r="AM271" s="17">
        <v>0</v>
      </c>
      <c r="AN271" s="17">
        <v>0</v>
      </c>
      <c r="AO271" s="17">
        <v>0</v>
      </c>
      <c r="AP271" s="17">
        <v>0</v>
      </c>
      <c r="AQ271" s="17">
        <v>0</v>
      </c>
      <c r="AR271" s="20">
        <v>0</v>
      </c>
      <c r="AS271" s="20">
        <v>0</v>
      </c>
      <c r="AT271" s="20">
        <v>0</v>
      </c>
      <c r="AU271" s="20">
        <v>0</v>
      </c>
      <c r="AV271" s="20">
        <v>0</v>
      </c>
      <c r="AW271" s="20">
        <v>0</v>
      </c>
      <c r="AX271" s="20">
        <v>0</v>
      </c>
      <c r="AY271" s="20">
        <v>0</v>
      </c>
      <c r="AZ271" s="20">
        <v>0</v>
      </c>
      <c r="BA271" s="20">
        <v>0</v>
      </c>
      <c r="BB271" s="20">
        <v>0</v>
      </c>
      <c r="BC271" s="20">
        <v>0</v>
      </c>
      <c r="BD271" s="20">
        <v>0</v>
      </c>
      <c r="BE271" s="20">
        <v>0</v>
      </c>
      <c r="BF271" s="20">
        <v>0</v>
      </c>
      <c r="BG271" s="20">
        <v>0</v>
      </c>
      <c r="BH271" s="20">
        <v>0</v>
      </c>
      <c r="BI271" s="20">
        <v>0</v>
      </c>
      <c r="BJ271" s="20">
        <v>0</v>
      </c>
      <c r="BK271" s="20">
        <v>0</v>
      </c>
      <c r="BL271" s="20">
        <v>0</v>
      </c>
      <c r="BM271" s="20">
        <v>0</v>
      </c>
      <c r="BN271" s="20">
        <v>0</v>
      </c>
      <c r="BO271" s="20">
        <v>0</v>
      </c>
      <c r="BP271" s="20">
        <v>0</v>
      </c>
      <c r="BQ271" s="20">
        <v>0</v>
      </c>
    </row>
    <row r="272" spans="1:69" x14ac:dyDescent="0.35">
      <c r="A272" s="61" t="s">
        <v>315</v>
      </c>
      <c r="B272" s="61" t="s">
        <v>135</v>
      </c>
      <c r="C272" s="61">
        <v>230</v>
      </c>
      <c r="D272" s="61" t="str" cm="1">
        <f t="array" ref="D272">INDEX(SubList_ResAreas!$D$5:$D$332,MATCH(1,(B272=SubList_ResAreas!$B$5:$B$332)*(C272=SubList_ResAreas!$C$5:$C$332),0))</f>
        <v>SPGE_Kern</v>
      </c>
      <c r="E272" s="20">
        <v>0</v>
      </c>
      <c r="F272">
        <v>0</v>
      </c>
      <c r="G272">
        <v>0</v>
      </c>
      <c r="H272">
        <v>0</v>
      </c>
      <c r="I272">
        <v>0</v>
      </c>
      <c r="J272">
        <v>0</v>
      </c>
      <c r="K272">
        <v>0</v>
      </c>
      <c r="L272">
        <v>0</v>
      </c>
      <c r="M272">
        <v>0</v>
      </c>
      <c r="N272">
        <v>0</v>
      </c>
      <c r="O272">
        <v>0</v>
      </c>
      <c r="P272">
        <v>0</v>
      </c>
      <c r="Q272">
        <v>0</v>
      </c>
      <c r="R272" s="75">
        <v>0</v>
      </c>
      <c r="S272" s="10">
        <v>0</v>
      </c>
      <c r="T272" s="10">
        <v>0</v>
      </c>
      <c r="U272" s="10">
        <v>0</v>
      </c>
      <c r="V272" s="10">
        <v>0</v>
      </c>
      <c r="W272" s="10">
        <v>0</v>
      </c>
      <c r="X272" s="10">
        <v>0</v>
      </c>
      <c r="Y272" s="10">
        <v>0</v>
      </c>
      <c r="Z272" s="10">
        <v>0</v>
      </c>
      <c r="AA272" s="10">
        <v>0</v>
      </c>
      <c r="AB272" s="10">
        <v>0</v>
      </c>
      <c r="AC272" s="10">
        <v>0</v>
      </c>
      <c r="AD272" s="10">
        <v>0</v>
      </c>
      <c r="AE272" s="87">
        <v>0</v>
      </c>
      <c r="AF272" s="17">
        <v>0</v>
      </c>
      <c r="AG272" s="17">
        <v>0</v>
      </c>
      <c r="AH272" s="17">
        <v>0</v>
      </c>
      <c r="AI272" s="17">
        <v>0</v>
      </c>
      <c r="AJ272" s="17">
        <v>0</v>
      </c>
      <c r="AK272" s="17">
        <v>0</v>
      </c>
      <c r="AL272" s="17">
        <v>0</v>
      </c>
      <c r="AM272" s="17">
        <v>0</v>
      </c>
      <c r="AN272" s="17">
        <v>0</v>
      </c>
      <c r="AO272" s="17">
        <v>0</v>
      </c>
      <c r="AP272" s="17">
        <v>0</v>
      </c>
      <c r="AQ272" s="17">
        <v>0</v>
      </c>
      <c r="AR272" s="20">
        <v>0</v>
      </c>
      <c r="AS272" s="20">
        <v>0</v>
      </c>
      <c r="AT272" s="20">
        <v>0</v>
      </c>
      <c r="AU272" s="20">
        <v>0</v>
      </c>
      <c r="AV272" s="20">
        <v>0</v>
      </c>
      <c r="AW272" s="20">
        <v>0</v>
      </c>
      <c r="AX272" s="20">
        <v>0</v>
      </c>
      <c r="AY272" s="20">
        <v>0</v>
      </c>
      <c r="AZ272" s="20">
        <v>0</v>
      </c>
      <c r="BA272" s="20">
        <v>0</v>
      </c>
      <c r="BB272" s="20">
        <v>0</v>
      </c>
      <c r="BC272" s="20">
        <v>0</v>
      </c>
      <c r="BD272" s="20">
        <v>0</v>
      </c>
      <c r="BE272" s="20">
        <v>0</v>
      </c>
      <c r="BF272" s="20">
        <v>0</v>
      </c>
      <c r="BG272" s="20">
        <v>0</v>
      </c>
      <c r="BH272" s="20">
        <v>0</v>
      </c>
      <c r="BI272" s="20">
        <v>0</v>
      </c>
      <c r="BJ272" s="20">
        <v>0</v>
      </c>
      <c r="BK272" s="20">
        <v>0</v>
      </c>
      <c r="BL272" s="20">
        <v>0</v>
      </c>
      <c r="BM272" s="20">
        <v>0</v>
      </c>
      <c r="BN272" s="20">
        <v>0</v>
      </c>
      <c r="BO272" s="20">
        <v>0</v>
      </c>
      <c r="BP272" s="20">
        <v>0</v>
      </c>
      <c r="BQ272" s="20">
        <v>0</v>
      </c>
    </row>
    <row r="273" spans="1:69" x14ac:dyDescent="0.35">
      <c r="A273" s="61" t="s">
        <v>321</v>
      </c>
      <c r="B273" s="61" t="s">
        <v>388</v>
      </c>
      <c r="C273" s="61">
        <v>230</v>
      </c>
      <c r="D273" s="61" t="str" cm="1">
        <f t="array" ref="D273">INDEX(SubList_ResAreas!$D$5:$D$332,MATCH(1,(B273=SubList_ResAreas!$B$5:$B$332)*(C273=SubList_ResAreas!$C$5:$C$332),0))</f>
        <v>SPGE_Kern</v>
      </c>
      <c r="E273" s="20">
        <v>0</v>
      </c>
      <c r="F273">
        <v>0</v>
      </c>
      <c r="G273">
        <v>0</v>
      </c>
      <c r="H273">
        <v>0</v>
      </c>
      <c r="I273">
        <v>0</v>
      </c>
      <c r="J273">
        <v>0</v>
      </c>
      <c r="K273">
        <v>0</v>
      </c>
      <c r="L273">
        <v>0</v>
      </c>
      <c r="M273">
        <v>0</v>
      </c>
      <c r="N273">
        <v>0</v>
      </c>
      <c r="O273">
        <v>0</v>
      </c>
      <c r="P273">
        <v>0</v>
      </c>
      <c r="Q273">
        <v>0</v>
      </c>
      <c r="R273" s="75">
        <v>0</v>
      </c>
      <c r="S273" s="10">
        <v>0</v>
      </c>
      <c r="T273" s="10">
        <v>0</v>
      </c>
      <c r="U273" s="10">
        <v>0</v>
      </c>
      <c r="V273" s="10">
        <v>0</v>
      </c>
      <c r="W273" s="10">
        <v>0</v>
      </c>
      <c r="X273" s="10">
        <v>0</v>
      </c>
      <c r="Y273" s="10">
        <v>0</v>
      </c>
      <c r="Z273" s="10">
        <v>0</v>
      </c>
      <c r="AA273" s="10">
        <v>0</v>
      </c>
      <c r="AB273" s="10">
        <v>0</v>
      </c>
      <c r="AC273" s="10">
        <v>0</v>
      </c>
      <c r="AD273" s="10">
        <v>0</v>
      </c>
      <c r="AE273" s="87">
        <v>0</v>
      </c>
      <c r="AF273" s="17">
        <v>0</v>
      </c>
      <c r="AG273" s="17">
        <v>0</v>
      </c>
      <c r="AH273" s="17">
        <v>0</v>
      </c>
      <c r="AI273" s="17">
        <v>0</v>
      </c>
      <c r="AJ273" s="17">
        <v>0</v>
      </c>
      <c r="AK273" s="17">
        <v>0</v>
      </c>
      <c r="AL273" s="17">
        <v>0</v>
      </c>
      <c r="AM273" s="17">
        <v>0</v>
      </c>
      <c r="AN273" s="17">
        <v>0</v>
      </c>
      <c r="AO273" s="17">
        <v>0</v>
      </c>
      <c r="AP273" s="17">
        <v>0</v>
      </c>
      <c r="AQ273" s="17">
        <v>0</v>
      </c>
      <c r="AR273" s="20">
        <v>0</v>
      </c>
      <c r="AS273" s="20">
        <v>0</v>
      </c>
      <c r="AT273" s="20">
        <v>0</v>
      </c>
      <c r="AU273" s="20">
        <v>0</v>
      </c>
      <c r="AV273" s="20">
        <v>0</v>
      </c>
      <c r="AW273" s="20">
        <v>0</v>
      </c>
      <c r="AX273" s="20">
        <v>0</v>
      </c>
      <c r="AY273" s="20">
        <v>0</v>
      </c>
      <c r="AZ273" s="20">
        <v>0</v>
      </c>
      <c r="BA273" s="20">
        <v>0</v>
      </c>
      <c r="BB273" s="20">
        <v>0</v>
      </c>
      <c r="BC273" s="20">
        <v>0</v>
      </c>
      <c r="BD273" s="20">
        <v>0</v>
      </c>
      <c r="BE273" s="20">
        <v>0</v>
      </c>
      <c r="BF273" s="20">
        <v>0</v>
      </c>
      <c r="BG273" s="20">
        <v>0</v>
      </c>
      <c r="BH273" s="20">
        <v>0</v>
      </c>
      <c r="BI273" s="20">
        <v>0</v>
      </c>
      <c r="BJ273" s="20">
        <v>0</v>
      </c>
      <c r="BK273" s="20">
        <v>0</v>
      </c>
      <c r="BL273" s="20">
        <v>0</v>
      </c>
      <c r="BM273" s="20">
        <v>0</v>
      </c>
      <c r="BN273" s="20">
        <v>0</v>
      </c>
      <c r="BO273" s="20">
        <v>0</v>
      </c>
      <c r="BP273" s="20">
        <v>0</v>
      </c>
      <c r="BQ273" s="20">
        <v>0</v>
      </c>
    </row>
    <row r="274" spans="1:69" x14ac:dyDescent="0.35">
      <c r="A274" s="61" t="s">
        <v>333</v>
      </c>
      <c r="B274" s="61" t="s">
        <v>270</v>
      </c>
      <c r="C274" s="61">
        <v>115</v>
      </c>
      <c r="D274" s="61" t="str" cm="1">
        <f t="array" ref="D274">INDEX(SubList_ResAreas!$D$5:$D$332,MATCH(1,(B274=SubList_ResAreas!$B$5:$B$332)*(C274=SubList_ResAreas!$C$5:$C$332),0))</f>
        <v>Northern_CA</v>
      </c>
      <c r="E274" s="20">
        <v>0</v>
      </c>
      <c r="F274">
        <v>0</v>
      </c>
      <c r="G274">
        <v>0</v>
      </c>
      <c r="H274">
        <v>0</v>
      </c>
      <c r="I274">
        <v>0</v>
      </c>
      <c r="J274">
        <v>0</v>
      </c>
      <c r="K274">
        <v>0</v>
      </c>
      <c r="L274">
        <v>0</v>
      </c>
      <c r="M274">
        <v>0</v>
      </c>
      <c r="N274">
        <v>0</v>
      </c>
      <c r="O274">
        <v>0</v>
      </c>
      <c r="P274">
        <v>0</v>
      </c>
      <c r="Q274">
        <v>0</v>
      </c>
      <c r="R274" s="75">
        <v>40</v>
      </c>
      <c r="S274" s="10">
        <v>0</v>
      </c>
      <c r="T274" s="10">
        <v>0</v>
      </c>
      <c r="U274" s="10">
        <v>0</v>
      </c>
      <c r="V274" s="10">
        <v>0</v>
      </c>
      <c r="W274" s="10">
        <v>0</v>
      </c>
      <c r="X274" s="10">
        <v>0</v>
      </c>
      <c r="Y274" s="10">
        <v>0</v>
      </c>
      <c r="Z274" s="10">
        <v>0</v>
      </c>
      <c r="AA274" s="10">
        <v>0</v>
      </c>
      <c r="AB274" s="10">
        <v>0</v>
      </c>
      <c r="AC274" s="10">
        <v>0</v>
      </c>
      <c r="AD274" s="10">
        <v>0</v>
      </c>
      <c r="AE274" s="87">
        <v>0</v>
      </c>
      <c r="AF274" s="17">
        <v>0</v>
      </c>
      <c r="AG274" s="17">
        <v>0</v>
      </c>
      <c r="AH274" s="17">
        <v>0</v>
      </c>
      <c r="AI274" s="17">
        <v>0</v>
      </c>
      <c r="AJ274" s="17">
        <v>0</v>
      </c>
      <c r="AK274" s="17">
        <v>0</v>
      </c>
      <c r="AL274" s="17">
        <v>0</v>
      </c>
      <c r="AM274" s="17">
        <v>0</v>
      </c>
      <c r="AN274" s="17">
        <v>0</v>
      </c>
      <c r="AO274" s="17">
        <v>0</v>
      </c>
      <c r="AP274" s="17">
        <v>0</v>
      </c>
      <c r="AQ274" s="17">
        <v>0</v>
      </c>
      <c r="AR274" s="20">
        <v>40</v>
      </c>
      <c r="AS274" s="20">
        <v>0</v>
      </c>
      <c r="AT274" s="20">
        <v>0</v>
      </c>
      <c r="AU274" s="20">
        <v>0</v>
      </c>
      <c r="AV274" s="20">
        <v>0</v>
      </c>
      <c r="AW274" s="20">
        <v>0</v>
      </c>
      <c r="AX274" s="20">
        <v>0</v>
      </c>
      <c r="AY274" s="20">
        <v>0</v>
      </c>
      <c r="AZ274" s="20">
        <v>0</v>
      </c>
      <c r="BA274" s="20">
        <v>0</v>
      </c>
      <c r="BB274" s="20">
        <v>0</v>
      </c>
      <c r="BC274" s="20">
        <v>0</v>
      </c>
      <c r="BD274" s="20">
        <v>0</v>
      </c>
      <c r="BE274" s="20">
        <v>40</v>
      </c>
      <c r="BF274" s="20">
        <v>0</v>
      </c>
      <c r="BG274" s="20">
        <v>0</v>
      </c>
      <c r="BH274" s="20">
        <v>0</v>
      </c>
      <c r="BI274" s="20">
        <v>0</v>
      </c>
      <c r="BJ274" s="20">
        <v>0</v>
      </c>
      <c r="BK274" s="20">
        <v>0</v>
      </c>
      <c r="BL274" s="20">
        <v>0</v>
      </c>
      <c r="BM274" s="20">
        <v>0</v>
      </c>
      <c r="BN274" s="20">
        <v>0</v>
      </c>
      <c r="BO274" s="20">
        <v>0</v>
      </c>
      <c r="BP274" s="20">
        <v>0</v>
      </c>
      <c r="BQ274" s="20">
        <v>0</v>
      </c>
    </row>
    <row r="275" spans="1:69" x14ac:dyDescent="0.35">
      <c r="A275" s="61" t="s">
        <v>326</v>
      </c>
      <c r="B275" s="61" t="s">
        <v>34</v>
      </c>
      <c r="C275" s="61">
        <v>500</v>
      </c>
      <c r="D275" s="61" t="str" cm="1">
        <f t="array" ref="D275">INDEX(SubList_ResAreas!$D$5:$D$332,MATCH(1,(B275=SubList_ResAreas!$B$5:$B$332)*(C275=SubList_ResAreas!$C$5:$C$332),0))</f>
        <v>San_Diego</v>
      </c>
      <c r="E275" s="20">
        <v>0</v>
      </c>
      <c r="F275">
        <v>0</v>
      </c>
      <c r="G275">
        <v>0</v>
      </c>
      <c r="H275">
        <v>0</v>
      </c>
      <c r="I275">
        <v>0</v>
      </c>
      <c r="J275">
        <v>0</v>
      </c>
      <c r="K275">
        <v>0</v>
      </c>
      <c r="L275">
        <v>0</v>
      </c>
      <c r="M275">
        <v>0</v>
      </c>
      <c r="N275">
        <v>0</v>
      </c>
      <c r="O275">
        <v>0</v>
      </c>
      <c r="P275">
        <v>0</v>
      </c>
      <c r="Q275">
        <v>0</v>
      </c>
      <c r="R275" s="75">
        <v>0</v>
      </c>
      <c r="S275" s="10">
        <v>0</v>
      </c>
      <c r="T275" s="10">
        <v>0</v>
      </c>
      <c r="U275" s="10">
        <v>0</v>
      </c>
      <c r="V275" s="10">
        <v>0</v>
      </c>
      <c r="W275" s="10">
        <v>0</v>
      </c>
      <c r="X275" s="10">
        <v>0</v>
      </c>
      <c r="Y275" s="10">
        <v>0</v>
      </c>
      <c r="Z275" s="10">
        <v>0</v>
      </c>
      <c r="AA275" s="10">
        <v>0</v>
      </c>
      <c r="AB275" s="10">
        <v>0</v>
      </c>
      <c r="AC275" s="10">
        <v>0</v>
      </c>
      <c r="AD275" s="10">
        <v>0</v>
      </c>
      <c r="AE275" s="87">
        <v>0</v>
      </c>
      <c r="AF275" s="17">
        <v>0</v>
      </c>
      <c r="AG275" s="17">
        <v>0</v>
      </c>
      <c r="AH275" s="17">
        <v>0</v>
      </c>
      <c r="AI275" s="17">
        <v>0</v>
      </c>
      <c r="AJ275" s="17">
        <v>0</v>
      </c>
      <c r="AK275" s="17">
        <v>0</v>
      </c>
      <c r="AL275" s="17">
        <v>0</v>
      </c>
      <c r="AM275" s="17">
        <v>0</v>
      </c>
      <c r="AN275" s="17">
        <v>0</v>
      </c>
      <c r="AO275" s="17">
        <v>0</v>
      </c>
      <c r="AP275" s="17">
        <v>0</v>
      </c>
      <c r="AQ275" s="17">
        <v>0</v>
      </c>
      <c r="AR275" s="20">
        <v>0</v>
      </c>
      <c r="AS275" s="20">
        <v>0</v>
      </c>
      <c r="AT275" s="20">
        <v>0</v>
      </c>
      <c r="AU275" s="20">
        <v>0</v>
      </c>
      <c r="AV275" s="20">
        <v>0</v>
      </c>
      <c r="AW275" s="20">
        <v>0</v>
      </c>
      <c r="AX275" s="20">
        <v>0</v>
      </c>
      <c r="AY275" s="20">
        <v>0</v>
      </c>
      <c r="AZ275" s="20">
        <v>0</v>
      </c>
      <c r="BA275" s="20">
        <v>0</v>
      </c>
      <c r="BB275" s="20">
        <v>0</v>
      </c>
      <c r="BC275" s="20">
        <v>0</v>
      </c>
      <c r="BD275" s="20">
        <v>0</v>
      </c>
      <c r="BE275" s="20">
        <v>0</v>
      </c>
      <c r="BF275" s="20">
        <v>0</v>
      </c>
      <c r="BG275" s="20">
        <v>0</v>
      </c>
      <c r="BH275" s="20">
        <v>0</v>
      </c>
      <c r="BI275" s="20">
        <v>0</v>
      </c>
      <c r="BJ275" s="20">
        <v>0</v>
      </c>
      <c r="BK275" s="20">
        <v>0</v>
      </c>
      <c r="BL275" s="20">
        <v>0</v>
      </c>
      <c r="BM275" s="20">
        <v>0</v>
      </c>
      <c r="BN275" s="20">
        <v>0</v>
      </c>
      <c r="BO275" s="20">
        <v>0</v>
      </c>
      <c r="BP275" s="20">
        <v>0</v>
      </c>
      <c r="BQ275" s="20">
        <v>0</v>
      </c>
    </row>
    <row r="276" spans="1:69" x14ac:dyDescent="0.35">
      <c r="A276" s="61" t="s">
        <v>326</v>
      </c>
      <c r="B276" s="61" t="s">
        <v>34</v>
      </c>
      <c r="C276" s="61">
        <v>230</v>
      </c>
      <c r="D276" s="61" t="str" cm="1">
        <f t="array" ref="D276">INDEX(SubList_ResAreas!$D$5:$D$332,MATCH(1,(B276=SubList_ResAreas!$B$5:$B$332)*(C276=SubList_ResAreas!$C$5:$C$332),0))</f>
        <v>San_Diego</v>
      </c>
      <c r="E276" s="20">
        <v>0</v>
      </c>
      <c r="F276">
        <v>0</v>
      </c>
      <c r="G276">
        <v>0</v>
      </c>
      <c r="H276">
        <v>0</v>
      </c>
      <c r="I276">
        <v>0</v>
      </c>
      <c r="J276">
        <v>0</v>
      </c>
      <c r="K276">
        <v>0</v>
      </c>
      <c r="L276">
        <v>0</v>
      </c>
      <c r="M276">
        <v>0</v>
      </c>
      <c r="N276">
        <v>0</v>
      </c>
      <c r="O276">
        <v>0</v>
      </c>
      <c r="P276">
        <v>0</v>
      </c>
      <c r="Q276">
        <v>0</v>
      </c>
      <c r="R276" s="75">
        <v>0</v>
      </c>
      <c r="S276" s="10">
        <v>0</v>
      </c>
      <c r="T276" s="10">
        <v>0</v>
      </c>
      <c r="U276" s="10">
        <v>0</v>
      </c>
      <c r="V276" s="10">
        <v>0</v>
      </c>
      <c r="W276" s="10">
        <v>0</v>
      </c>
      <c r="X276" s="10">
        <v>0</v>
      </c>
      <c r="Y276" s="10">
        <v>0</v>
      </c>
      <c r="Z276" s="10">
        <v>0</v>
      </c>
      <c r="AA276" s="10">
        <v>0</v>
      </c>
      <c r="AB276" s="10">
        <v>0</v>
      </c>
      <c r="AC276" s="10">
        <v>0</v>
      </c>
      <c r="AD276" s="10">
        <v>0</v>
      </c>
      <c r="AE276" s="87">
        <v>0</v>
      </c>
      <c r="AF276" s="17">
        <v>0</v>
      </c>
      <c r="AG276" s="17">
        <v>0</v>
      </c>
      <c r="AH276" s="17">
        <v>0</v>
      </c>
      <c r="AI276" s="17">
        <v>0</v>
      </c>
      <c r="AJ276" s="17">
        <v>0</v>
      </c>
      <c r="AK276" s="17">
        <v>0</v>
      </c>
      <c r="AL276" s="17">
        <v>0</v>
      </c>
      <c r="AM276" s="17">
        <v>0</v>
      </c>
      <c r="AN276" s="17">
        <v>0</v>
      </c>
      <c r="AO276" s="17">
        <v>0</v>
      </c>
      <c r="AP276" s="17">
        <v>0</v>
      </c>
      <c r="AQ276" s="17">
        <v>0</v>
      </c>
      <c r="AR276" s="20">
        <v>0</v>
      </c>
      <c r="AS276" s="20">
        <v>0</v>
      </c>
      <c r="AT276" s="20">
        <v>0</v>
      </c>
      <c r="AU276" s="20">
        <v>0</v>
      </c>
      <c r="AV276" s="20">
        <v>0</v>
      </c>
      <c r="AW276" s="20">
        <v>0</v>
      </c>
      <c r="AX276" s="20">
        <v>0</v>
      </c>
      <c r="AY276" s="20">
        <v>0</v>
      </c>
      <c r="AZ276" s="20">
        <v>0</v>
      </c>
      <c r="BA276" s="20">
        <v>0</v>
      </c>
      <c r="BB276" s="20">
        <v>0</v>
      </c>
      <c r="BC276" s="20">
        <v>0</v>
      </c>
      <c r="BD276" s="20">
        <v>0</v>
      </c>
      <c r="BE276" s="20">
        <v>0</v>
      </c>
      <c r="BF276" s="20">
        <v>0</v>
      </c>
      <c r="BG276" s="20">
        <v>0</v>
      </c>
      <c r="BH276" s="20">
        <v>0</v>
      </c>
      <c r="BI276" s="20">
        <v>0</v>
      </c>
      <c r="BJ276" s="20">
        <v>0</v>
      </c>
      <c r="BK276" s="20">
        <v>0</v>
      </c>
      <c r="BL276" s="20">
        <v>0</v>
      </c>
      <c r="BM276" s="20">
        <v>0</v>
      </c>
      <c r="BN276" s="20">
        <v>0</v>
      </c>
      <c r="BO276" s="20">
        <v>0</v>
      </c>
      <c r="BP276" s="20">
        <v>0</v>
      </c>
      <c r="BQ276" s="20">
        <v>0</v>
      </c>
    </row>
    <row r="277" spans="1:69" x14ac:dyDescent="0.35">
      <c r="A277" s="61" t="s">
        <v>326</v>
      </c>
      <c r="B277" s="61" t="s">
        <v>413</v>
      </c>
      <c r="C277" s="61">
        <v>230</v>
      </c>
      <c r="D277" s="61" t="str" cm="1">
        <f t="array" ref="D277">INDEX(SubList_ResAreas!$D$5:$D$332,MATCH(1,(B277=SubList_ResAreas!$B$5:$B$332)*(C277=SubList_ResAreas!$C$5:$C$332),0))</f>
        <v>San_Diego</v>
      </c>
      <c r="E277" s="20">
        <v>0</v>
      </c>
      <c r="F277">
        <v>0</v>
      </c>
      <c r="G277">
        <v>0</v>
      </c>
      <c r="H277">
        <v>0</v>
      </c>
      <c r="I277">
        <v>0</v>
      </c>
      <c r="J277">
        <v>0</v>
      </c>
      <c r="K277">
        <v>0</v>
      </c>
      <c r="L277">
        <v>0</v>
      </c>
      <c r="M277">
        <v>0</v>
      </c>
      <c r="N277">
        <v>0</v>
      </c>
      <c r="O277">
        <v>0</v>
      </c>
      <c r="P277">
        <v>0</v>
      </c>
      <c r="Q277">
        <v>0</v>
      </c>
      <c r="R277" s="75">
        <v>0</v>
      </c>
      <c r="S277" s="10">
        <v>0</v>
      </c>
      <c r="T277" s="10">
        <v>0</v>
      </c>
      <c r="U277" s="10">
        <v>0</v>
      </c>
      <c r="V277" s="10">
        <v>0</v>
      </c>
      <c r="W277" s="10">
        <v>0</v>
      </c>
      <c r="X277" s="10">
        <v>0</v>
      </c>
      <c r="Y277" s="10">
        <v>0</v>
      </c>
      <c r="Z277" s="10">
        <v>0</v>
      </c>
      <c r="AA277" s="10">
        <v>0</v>
      </c>
      <c r="AB277" s="10">
        <v>0</v>
      </c>
      <c r="AC277" s="10">
        <v>0</v>
      </c>
      <c r="AD277" s="10">
        <v>0</v>
      </c>
      <c r="AE277" s="87">
        <v>0</v>
      </c>
      <c r="AF277" s="17">
        <v>0</v>
      </c>
      <c r="AG277" s="17">
        <v>0</v>
      </c>
      <c r="AH277" s="17">
        <v>0</v>
      </c>
      <c r="AI277" s="17">
        <v>0</v>
      </c>
      <c r="AJ277" s="17">
        <v>0</v>
      </c>
      <c r="AK277" s="17">
        <v>0</v>
      </c>
      <c r="AL277" s="17">
        <v>0</v>
      </c>
      <c r="AM277" s="17">
        <v>0</v>
      </c>
      <c r="AN277" s="17">
        <v>0</v>
      </c>
      <c r="AO277" s="17">
        <v>0</v>
      </c>
      <c r="AP277" s="17">
        <v>0</v>
      </c>
      <c r="AQ277" s="17">
        <v>500</v>
      </c>
      <c r="AR277" s="20">
        <v>0</v>
      </c>
      <c r="AS277" s="20">
        <v>0</v>
      </c>
      <c r="AT277" s="20">
        <v>0</v>
      </c>
      <c r="AU277" s="20">
        <v>0</v>
      </c>
      <c r="AV277" s="20">
        <v>0</v>
      </c>
      <c r="AW277" s="20">
        <v>0</v>
      </c>
      <c r="AX277" s="20">
        <v>0</v>
      </c>
      <c r="AY277" s="20">
        <v>0</v>
      </c>
      <c r="AZ277" s="20">
        <v>0</v>
      </c>
      <c r="BA277" s="20">
        <v>0</v>
      </c>
      <c r="BB277" s="20">
        <v>0</v>
      </c>
      <c r="BC277" s="20">
        <v>0</v>
      </c>
      <c r="BD277" s="20">
        <v>500</v>
      </c>
      <c r="BE277" s="20">
        <v>0</v>
      </c>
      <c r="BF277" s="20">
        <v>0</v>
      </c>
      <c r="BG277" s="20">
        <v>0</v>
      </c>
      <c r="BH277" s="20">
        <v>0</v>
      </c>
      <c r="BI277" s="20">
        <v>0</v>
      </c>
      <c r="BJ277" s="20">
        <v>0</v>
      </c>
      <c r="BK277" s="20">
        <v>0</v>
      </c>
      <c r="BL277" s="20">
        <v>0</v>
      </c>
      <c r="BM277" s="20">
        <v>0</v>
      </c>
      <c r="BN277" s="20">
        <v>0</v>
      </c>
      <c r="BO277" s="20">
        <v>0</v>
      </c>
      <c r="BP277" s="20">
        <v>0</v>
      </c>
      <c r="BQ277" s="20">
        <v>500</v>
      </c>
    </row>
    <row r="278" spans="1:69" x14ac:dyDescent="0.35">
      <c r="A278" s="61" t="s">
        <v>326</v>
      </c>
      <c r="B278" s="61" t="s">
        <v>413</v>
      </c>
      <c r="C278" s="61">
        <v>138</v>
      </c>
      <c r="D278" s="61" t="str" cm="1">
        <f t="array" ref="D278">INDEX(SubList_ResAreas!$D$5:$D$332,MATCH(1,(B278=SubList_ResAreas!$B$5:$B$332)*(C278=SubList_ResAreas!$C$5:$C$332),0))</f>
        <v>San_Diego</v>
      </c>
      <c r="E278" s="20">
        <v>0</v>
      </c>
      <c r="F278">
        <v>0</v>
      </c>
      <c r="G278">
        <v>0</v>
      </c>
      <c r="H278">
        <v>0</v>
      </c>
      <c r="I278">
        <v>0</v>
      </c>
      <c r="J278">
        <v>0</v>
      </c>
      <c r="K278">
        <v>0</v>
      </c>
      <c r="L278">
        <v>0</v>
      </c>
      <c r="M278">
        <v>0</v>
      </c>
      <c r="N278">
        <v>0</v>
      </c>
      <c r="O278">
        <v>0</v>
      </c>
      <c r="P278">
        <v>0</v>
      </c>
      <c r="Q278">
        <v>0</v>
      </c>
      <c r="R278" s="75">
        <v>0</v>
      </c>
      <c r="S278" s="10">
        <v>0</v>
      </c>
      <c r="T278" s="10">
        <v>0</v>
      </c>
      <c r="U278" s="10">
        <v>0</v>
      </c>
      <c r="V278" s="10">
        <v>0</v>
      </c>
      <c r="W278" s="10">
        <v>0</v>
      </c>
      <c r="X278" s="10">
        <v>0</v>
      </c>
      <c r="Y278" s="10">
        <v>0</v>
      </c>
      <c r="Z278" s="10">
        <v>0</v>
      </c>
      <c r="AA278" s="10">
        <v>0</v>
      </c>
      <c r="AB278" s="10">
        <v>0</v>
      </c>
      <c r="AC278" s="10">
        <v>400</v>
      </c>
      <c r="AD278" s="10">
        <v>0</v>
      </c>
      <c r="AE278" s="87">
        <v>0</v>
      </c>
      <c r="AF278" s="17">
        <v>0</v>
      </c>
      <c r="AG278" s="17">
        <v>0</v>
      </c>
      <c r="AH278" s="17">
        <v>0</v>
      </c>
      <c r="AI278" s="17">
        <v>0</v>
      </c>
      <c r="AJ278" s="17">
        <v>0</v>
      </c>
      <c r="AK278" s="17">
        <v>0</v>
      </c>
      <c r="AL278" s="17">
        <v>0</v>
      </c>
      <c r="AM278" s="17">
        <v>0</v>
      </c>
      <c r="AN278" s="17">
        <v>0</v>
      </c>
      <c r="AO278" s="17">
        <v>0</v>
      </c>
      <c r="AP278" s="17">
        <v>0</v>
      </c>
      <c r="AQ278" s="17">
        <v>0</v>
      </c>
      <c r="AR278" s="20">
        <v>0</v>
      </c>
      <c r="AS278" s="20">
        <v>0</v>
      </c>
      <c r="AT278" s="20">
        <v>0</v>
      </c>
      <c r="AU278" s="20">
        <v>0</v>
      </c>
      <c r="AV278" s="20">
        <v>0</v>
      </c>
      <c r="AW278" s="20">
        <v>0</v>
      </c>
      <c r="AX278" s="20">
        <v>0</v>
      </c>
      <c r="AY278" s="20">
        <v>0</v>
      </c>
      <c r="AZ278" s="20">
        <v>0</v>
      </c>
      <c r="BA278" s="20">
        <v>0</v>
      </c>
      <c r="BB278" s="20">
        <v>0</v>
      </c>
      <c r="BC278" s="20">
        <v>400</v>
      </c>
      <c r="BD278" s="20">
        <v>0</v>
      </c>
      <c r="BE278" s="20">
        <v>0</v>
      </c>
      <c r="BF278" s="20">
        <v>0</v>
      </c>
      <c r="BG278" s="20">
        <v>0</v>
      </c>
      <c r="BH278" s="20">
        <v>0</v>
      </c>
      <c r="BI278" s="20">
        <v>0</v>
      </c>
      <c r="BJ278" s="20">
        <v>0</v>
      </c>
      <c r="BK278" s="20">
        <v>0</v>
      </c>
      <c r="BL278" s="20">
        <v>0</v>
      </c>
      <c r="BM278" s="20">
        <v>0</v>
      </c>
      <c r="BN278" s="20">
        <v>0</v>
      </c>
      <c r="BO278" s="20">
        <v>0</v>
      </c>
      <c r="BP278" s="20">
        <v>400</v>
      </c>
      <c r="BQ278" s="20">
        <v>0</v>
      </c>
    </row>
    <row r="279" spans="1:69" x14ac:dyDescent="0.35">
      <c r="A279" s="61" t="s">
        <v>322</v>
      </c>
      <c r="B279" s="61" t="s">
        <v>99</v>
      </c>
      <c r="C279" s="61">
        <v>230</v>
      </c>
      <c r="D279" s="61" t="str" cm="1">
        <f t="array" ref="D279">INDEX(SubList_ResAreas!$D$5:$D$332,MATCH(1,(B279=SubList_ResAreas!$B$5:$B$332)*(C279=SubList_ResAreas!$C$5:$C$332),0))</f>
        <v>Greater_LA</v>
      </c>
      <c r="E279" s="20">
        <v>0</v>
      </c>
      <c r="F279">
        <v>0</v>
      </c>
      <c r="G279">
        <v>0</v>
      </c>
      <c r="H279">
        <v>0</v>
      </c>
      <c r="I279">
        <v>0</v>
      </c>
      <c r="J279">
        <v>0</v>
      </c>
      <c r="K279">
        <v>0</v>
      </c>
      <c r="L279">
        <v>0</v>
      </c>
      <c r="M279">
        <v>0</v>
      </c>
      <c r="N279">
        <v>0</v>
      </c>
      <c r="O279">
        <v>0</v>
      </c>
      <c r="P279">
        <v>0</v>
      </c>
      <c r="Q279">
        <v>0</v>
      </c>
      <c r="R279" s="75">
        <v>0</v>
      </c>
      <c r="S279" s="10">
        <v>0</v>
      </c>
      <c r="T279" s="10">
        <v>0</v>
      </c>
      <c r="U279" s="10">
        <v>0</v>
      </c>
      <c r="V279" s="10">
        <v>0</v>
      </c>
      <c r="W279" s="10">
        <v>0</v>
      </c>
      <c r="X279" s="10">
        <v>0</v>
      </c>
      <c r="Y279" s="10">
        <v>0</v>
      </c>
      <c r="Z279" s="10">
        <v>0</v>
      </c>
      <c r="AA279" s="10">
        <v>0</v>
      </c>
      <c r="AB279" s="10">
        <v>0</v>
      </c>
      <c r="AC279" s="10">
        <v>0</v>
      </c>
      <c r="AD279" s="10">
        <v>0</v>
      </c>
      <c r="AE279" s="87">
        <v>0</v>
      </c>
      <c r="AF279" s="17">
        <v>0</v>
      </c>
      <c r="AG279" s="17">
        <v>0</v>
      </c>
      <c r="AH279" s="17">
        <v>0</v>
      </c>
      <c r="AI279" s="17">
        <v>0</v>
      </c>
      <c r="AJ279" s="17">
        <v>0</v>
      </c>
      <c r="AK279" s="17">
        <v>0</v>
      </c>
      <c r="AL279" s="17">
        <v>0</v>
      </c>
      <c r="AM279" s="17">
        <v>0</v>
      </c>
      <c r="AN279" s="17">
        <v>0</v>
      </c>
      <c r="AO279" s="17">
        <v>0</v>
      </c>
      <c r="AP279" s="17">
        <v>0</v>
      </c>
      <c r="AQ279" s="17">
        <v>0</v>
      </c>
      <c r="AR279" s="20">
        <v>0</v>
      </c>
      <c r="AS279" s="20">
        <v>0</v>
      </c>
      <c r="AT279" s="20">
        <v>0</v>
      </c>
      <c r="AU279" s="20">
        <v>0</v>
      </c>
      <c r="AV279" s="20">
        <v>0</v>
      </c>
      <c r="AW279" s="20">
        <v>0</v>
      </c>
      <c r="AX279" s="20">
        <v>0</v>
      </c>
      <c r="AY279" s="20">
        <v>0</v>
      </c>
      <c r="AZ279" s="20">
        <v>0</v>
      </c>
      <c r="BA279" s="20">
        <v>0</v>
      </c>
      <c r="BB279" s="20">
        <v>0</v>
      </c>
      <c r="BC279" s="20">
        <v>0</v>
      </c>
      <c r="BD279" s="20">
        <v>0</v>
      </c>
      <c r="BE279" s="20">
        <v>0</v>
      </c>
      <c r="BF279" s="20">
        <v>0</v>
      </c>
      <c r="BG279" s="20">
        <v>0</v>
      </c>
      <c r="BH279" s="20">
        <v>0</v>
      </c>
      <c r="BI279" s="20">
        <v>0</v>
      </c>
      <c r="BJ279" s="20">
        <v>0</v>
      </c>
      <c r="BK279" s="20">
        <v>0</v>
      </c>
      <c r="BL279" s="20">
        <v>0</v>
      </c>
      <c r="BM279" s="20">
        <v>0</v>
      </c>
      <c r="BN279" s="20">
        <v>0</v>
      </c>
      <c r="BO279" s="20">
        <v>0</v>
      </c>
      <c r="BP279" s="20">
        <v>0</v>
      </c>
      <c r="BQ279" s="20">
        <v>0</v>
      </c>
    </row>
    <row r="280" spans="1:69" x14ac:dyDescent="0.35">
      <c r="A280" s="61" t="s">
        <v>333</v>
      </c>
      <c r="B280" s="61" t="s">
        <v>276</v>
      </c>
      <c r="C280" s="61">
        <v>115</v>
      </c>
      <c r="D280" s="61" t="str" cm="1">
        <f t="array" ref="D280">INDEX(SubList_ResAreas!$D$5:$D$332,MATCH(1,(B280=SubList_ResAreas!$B$5:$B$332)*(C280=SubList_ResAreas!$C$5:$C$332),0))</f>
        <v>Northern_CA</v>
      </c>
      <c r="E280" s="20">
        <v>0</v>
      </c>
      <c r="F280">
        <v>0</v>
      </c>
      <c r="G280">
        <v>0</v>
      </c>
      <c r="H280">
        <v>0</v>
      </c>
      <c r="I280">
        <v>0</v>
      </c>
      <c r="J280">
        <v>0</v>
      </c>
      <c r="K280">
        <v>0</v>
      </c>
      <c r="L280">
        <v>0</v>
      </c>
      <c r="M280">
        <v>0</v>
      </c>
      <c r="N280">
        <v>0</v>
      </c>
      <c r="O280">
        <v>0</v>
      </c>
      <c r="P280">
        <v>0</v>
      </c>
      <c r="Q280">
        <v>0</v>
      </c>
      <c r="R280" s="75">
        <v>0</v>
      </c>
      <c r="S280" s="10">
        <v>0</v>
      </c>
      <c r="T280" s="10">
        <v>0</v>
      </c>
      <c r="U280" s="10">
        <v>0</v>
      </c>
      <c r="V280" s="10">
        <v>0</v>
      </c>
      <c r="W280" s="10">
        <v>0</v>
      </c>
      <c r="X280" s="10">
        <v>0</v>
      </c>
      <c r="Y280" s="10">
        <v>0</v>
      </c>
      <c r="Z280" s="10">
        <v>3</v>
      </c>
      <c r="AA280" s="10">
        <v>0</v>
      </c>
      <c r="AB280" s="10">
        <v>0</v>
      </c>
      <c r="AC280" s="10">
        <v>0</v>
      </c>
      <c r="AD280" s="10">
        <v>0</v>
      </c>
      <c r="AE280" s="87">
        <v>0</v>
      </c>
      <c r="AF280" s="17">
        <v>1</v>
      </c>
      <c r="AG280" s="17">
        <v>0</v>
      </c>
      <c r="AH280" s="17">
        <v>0</v>
      </c>
      <c r="AI280" s="17">
        <v>0</v>
      </c>
      <c r="AJ280" s="17">
        <v>0</v>
      </c>
      <c r="AK280" s="17">
        <v>0</v>
      </c>
      <c r="AL280" s="17">
        <v>0</v>
      </c>
      <c r="AM280" s="17">
        <v>0</v>
      </c>
      <c r="AN280" s="17">
        <v>0</v>
      </c>
      <c r="AO280" s="17">
        <v>0</v>
      </c>
      <c r="AP280" s="17">
        <v>0</v>
      </c>
      <c r="AQ280" s="17">
        <v>0</v>
      </c>
      <c r="AR280" s="20">
        <v>0</v>
      </c>
      <c r="AS280" s="20">
        <v>1</v>
      </c>
      <c r="AT280" s="20">
        <v>0</v>
      </c>
      <c r="AU280" s="20">
        <v>0</v>
      </c>
      <c r="AV280" s="20">
        <v>0</v>
      </c>
      <c r="AW280" s="20">
        <v>0</v>
      </c>
      <c r="AX280" s="20">
        <v>0</v>
      </c>
      <c r="AY280" s="20">
        <v>0</v>
      </c>
      <c r="AZ280" s="20">
        <v>3</v>
      </c>
      <c r="BA280" s="20">
        <v>0</v>
      </c>
      <c r="BB280" s="20">
        <v>0</v>
      </c>
      <c r="BC280" s="20">
        <v>0</v>
      </c>
      <c r="BD280" s="20">
        <v>0</v>
      </c>
      <c r="BE280" s="20">
        <v>0</v>
      </c>
      <c r="BF280" s="20">
        <v>1</v>
      </c>
      <c r="BG280" s="20">
        <v>0</v>
      </c>
      <c r="BH280" s="20">
        <v>0</v>
      </c>
      <c r="BI280" s="20">
        <v>0</v>
      </c>
      <c r="BJ280" s="20">
        <v>0</v>
      </c>
      <c r="BK280" s="20">
        <v>0</v>
      </c>
      <c r="BL280" s="20">
        <v>0</v>
      </c>
      <c r="BM280" s="20">
        <v>3</v>
      </c>
      <c r="BN280" s="20">
        <v>0</v>
      </c>
      <c r="BO280" s="20">
        <v>0</v>
      </c>
      <c r="BP280" s="20">
        <v>0</v>
      </c>
      <c r="BQ280" s="20">
        <v>0</v>
      </c>
    </row>
    <row r="281" spans="1:69" x14ac:dyDescent="0.35">
      <c r="A281" s="61" t="s">
        <v>315</v>
      </c>
      <c r="B281" s="61" t="s">
        <v>125</v>
      </c>
      <c r="C281" s="61">
        <v>115</v>
      </c>
      <c r="D281" s="61" t="str" cm="1">
        <f t="array" ref="D281">INDEX(SubList_ResAreas!$D$5:$D$332,MATCH(1,(B281=SubList_ResAreas!$B$5:$B$332)*(C281=SubList_ResAreas!$C$5:$C$332),0))</f>
        <v>SPGE_Kern</v>
      </c>
      <c r="E281" s="20">
        <v>0</v>
      </c>
      <c r="F281">
        <v>0</v>
      </c>
      <c r="G281">
        <v>0</v>
      </c>
      <c r="H281">
        <v>0</v>
      </c>
      <c r="I281">
        <v>0</v>
      </c>
      <c r="J281">
        <v>0</v>
      </c>
      <c r="K281">
        <v>0</v>
      </c>
      <c r="L281">
        <v>0</v>
      </c>
      <c r="M281">
        <v>0</v>
      </c>
      <c r="N281">
        <v>0</v>
      </c>
      <c r="O281">
        <v>0</v>
      </c>
      <c r="P281">
        <v>0</v>
      </c>
      <c r="Q281">
        <v>0</v>
      </c>
      <c r="R281" s="75">
        <v>0</v>
      </c>
      <c r="S281" s="10">
        <v>0</v>
      </c>
      <c r="T281" s="10">
        <v>0</v>
      </c>
      <c r="U281" s="10">
        <v>0</v>
      </c>
      <c r="V281" s="10">
        <v>0</v>
      </c>
      <c r="W281" s="10">
        <v>0</v>
      </c>
      <c r="X281" s="10">
        <v>0</v>
      </c>
      <c r="Y281" s="10">
        <v>0</v>
      </c>
      <c r="Z281" s="10">
        <v>0</v>
      </c>
      <c r="AA281" s="10">
        <v>0</v>
      </c>
      <c r="AB281" s="10">
        <v>0</v>
      </c>
      <c r="AC281" s="10">
        <v>0</v>
      </c>
      <c r="AD281" s="10">
        <v>0</v>
      </c>
      <c r="AE281" s="87">
        <v>0</v>
      </c>
      <c r="AF281" s="17">
        <v>0</v>
      </c>
      <c r="AG281" s="17">
        <v>0</v>
      </c>
      <c r="AH281" s="17">
        <v>0</v>
      </c>
      <c r="AI281" s="17">
        <v>0</v>
      </c>
      <c r="AJ281" s="17">
        <v>0</v>
      </c>
      <c r="AK281" s="17">
        <v>0</v>
      </c>
      <c r="AL281" s="17">
        <v>0</v>
      </c>
      <c r="AM281" s="17">
        <v>3.17</v>
      </c>
      <c r="AN281" s="17">
        <v>0</v>
      </c>
      <c r="AO281" s="17">
        <v>0</v>
      </c>
      <c r="AP281" s="17">
        <v>3</v>
      </c>
      <c r="AQ281" s="17">
        <v>0</v>
      </c>
      <c r="AR281" s="20">
        <v>0</v>
      </c>
      <c r="AS281" s="20">
        <v>0</v>
      </c>
      <c r="AT281" s="20">
        <v>0</v>
      </c>
      <c r="AU281" s="20">
        <v>0</v>
      </c>
      <c r="AV281" s="20">
        <v>0</v>
      </c>
      <c r="AW281" s="20">
        <v>0</v>
      </c>
      <c r="AX281" s="20">
        <v>0</v>
      </c>
      <c r="AY281" s="20">
        <v>0</v>
      </c>
      <c r="AZ281" s="20">
        <v>3.17</v>
      </c>
      <c r="BA281" s="20">
        <v>0</v>
      </c>
      <c r="BB281" s="20">
        <v>0</v>
      </c>
      <c r="BC281" s="20">
        <v>3</v>
      </c>
      <c r="BD281" s="20">
        <v>0</v>
      </c>
      <c r="BE281" s="20">
        <v>0</v>
      </c>
      <c r="BF281" s="20">
        <v>0</v>
      </c>
      <c r="BG281" s="20">
        <v>0</v>
      </c>
      <c r="BH281" s="20">
        <v>0</v>
      </c>
      <c r="BI281" s="20">
        <v>0</v>
      </c>
      <c r="BJ281" s="20">
        <v>0</v>
      </c>
      <c r="BK281" s="20">
        <v>0</v>
      </c>
      <c r="BL281" s="20">
        <v>0</v>
      </c>
      <c r="BM281" s="20">
        <v>3.17</v>
      </c>
      <c r="BN281" s="20">
        <v>0</v>
      </c>
      <c r="BO281" s="20">
        <v>0</v>
      </c>
      <c r="BP281" s="20">
        <v>3</v>
      </c>
      <c r="BQ281" s="20">
        <v>0</v>
      </c>
    </row>
    <row r="282" spans="1:69" x14ac:dyDescent="0.35">
      <c r="A282" s="61" t="s">
        <v>326</v>
      </c>
      <c r="B282" s="61" t="s">
        <v>48</v>
      </c>
      <c r="C282" s="61">
        <v>230</v>
      </c>
      <c r="D282" s="61" t="str" cm="1">
        <f t="array" ref="D282">INDEX(SubList_ResAreas!$D$5:$D$332,MATCH(1,(B282=SubList_ResAreas!$B$5:$B$332)*(C282=SubList_ResAreas!$C$5:$C$332),0))</f>
        <v>Greater_LA</v>
      </c>
      <c r="E282" s="20">
        <v>0</v>
      </c>
      <c r="F282">
        <v>0</v>
      </c>
      <c r="G282">
        <v>0</v>
      </c>
      <c r="H282">
        <v>0</v>
      </c>
      <c r="I282">
        <v>0</v>
      </c>
      <c r="J282">
        <v>0</v>
      </c>
      <c r="K282">
        <v>0</v>
      </c>
      <c r="L282">
        <v>0</v>
      </c>
      <c r="M282">
        <v>0</v>
      </c>
      <c r="N282">
        <v>0</v>
      </c>
      <c r="O282">
        <v>0</v>
      </c>
      <c r="P282">
        <v>0</v>
      </c>
      <c r="Q282">
        <v>0</v>
      </c>
      <c r="R282" s="75">
        <v>0</v>
      </c>
      <c r="S282" s="10">
        <v>0</v>
      </c>
      <c r="T282" s="10">
        <v>0</v>
      </c>
      <c r="U282" s="10">
        <v>0</v>
      </c>
      <c r="V282" s="10">
        <v>0</v>
      </c>
      <c r="W282" s="10">
        <v>0</v>
      </c>
      <c r="X282" s="10">
        <v>0</v>
      </c>
      <c r="Y282" s="10">
        <v>0</v>
      </c>
      <c r="Z282" s="10">
        <v>0</v>
      </c>
      <c r="AA282" s="10">
        <v>0</v>
      </c>
      <c r="AB282" s="10">
        <v>0</v>
      </c>
      <c r="AC282" s="10">
        <v>0</v>
      </c>
      <c r="AD282" s="10">
        <v>0</v>
      </c>
      <c r="AE282" s="87">
        <v>0</v>
      </c>
      <c r="AF282" s="17">
        <v>0</v>
      </c>
      <c r="AG282" s="17">
        <v>0</v>
      </c>
      <c r="AH282" s="17">
        <v>0</v>
      </c>
      <c r="AI282" s="17">
        <v>0</v>
      </c>
      <c r="AJ282" s="17">
        <v>0</v>
      </c>
      <c r="AK282" s="17">
        <v>0</v>
      </c>
      <c r="AL282" s="17">
        <v>0</v>
      </c>
      <c r="AM282" s="17">
        <v>0</v>
      </c>
      <c r="AN282" s="17">
        <v>0</v>
      </c>
      <c r="AO282" s="17">
        <v>0</v>
      </c>
      <c r="AP282" s="17">
        <v>100</v>
      </c>
      <c r="AQ282" s="17">
        <v>0</v>
      </c>
      <c r="AR282" s="20">
        <v>0</v>
      </c>
      <c r="AS282" s="20">
        <v>0</v>
      </c>
      <c r="AT282" s="20">
        <v>0</v>
      </c>
      <c r="AU282" s="20">
        <v>0</v>
      </c>
      <c r="AV282" s="20">
        <v>0</v>
      </c>
      <c r="AW282" s="20">
        <v>0</v>
      </c>
      <c r="AX282" s="20">
        <v>0</v>
      </c>
      <c r="AY282" s="20">
        <v>0</v>
      </c>
      <c r="AZ282" s="20">
        <v>0</v>
      </c>
      <c r="BA282" s="20">
        <v>0</v>
      </c>
      <c r="BB282" s="20">
        <v>0</v>
      </c>
      <c r="BC282" s="20">
        <v>100</v>
      </c>
      <c r="BD282" s="20">
        <v>0</v>
      </c>
      <c r="BE282" s="20">
        <v>0</v>
      </c>
      <c r="BF282" s="20">
        <v>0</v>
      </c>
      <c r="BG282" s="20">
        <v>0</v>
      </c>
      <c r="BH282" s="20">
        <v>0</v>
      </c>
      <c r="BI282" s="20">
        <v>0</v>
      </c>
      <c r="BJ282" s="20">
        <v>0</v>
      </c>
      <c r="BK282" s="20">
        <v>0</v>
      </c>
      <c r="BL282" s="20">
        <v>0</v>
      </c>
      <c r="BM282" s="20">
        <v>0</v>
      </c>
      <c r="BN282" s="20">
        <v>0</v>
      </c>
      <c r="BO282" s="20">
        <v>0</v>
      </c>
      <c r="BP282" s="20">
        <v>100</v>
      </c>
      <c r="BQ282" s="20">
        <v>0</v>
      </c>
    </row>
    <row r="283" spans="1:69" x14ac:dyDescent="0.35">
      <c r="A283" s="61" t="s">
        <v>315</v>
      </c>
      <c r="B283" s="61" t="s">
        <v>144</v>
      </c>
      <c r="C283" s="61">
        <v>115</v>
      </c>
      <c r="D283" s="61" t="str" cm="1">
        <f t="array" ref="D283">INDEX(SubList_ResAreas!$D$5:$D$332,MATCH(1,(B283=SubList_ResAreas!$B$5:$B$332)*(C283=SubList_ResAreas!$C$5:$C$332),0))</f>
        <v>SPGE_Greater_Carrizo</v>
      </c>
      <c r="E283" s="20">
        <v>0</v>
      </c>
      <c r="F283">
        <v>0</v>
      </c>
      <c r="G283">
        <v>0</v>
      </c>
      <c r="H283">
        <v>0</v>
      </c>
      <c r="I283">
        <v>0</v>
      </c>
      <c r="J283">
        <v>0</v>
      </c>
      <c r="K283">
        <v>0</v>
      </c>
      <c r="L283">
        <v>0</v>
      </c>
      <c r="M283">
        <v>0</v>
      </c>
      <c r="N283">
        <v>0</v>
      </c>
      <c r="O283">
        <v>0</v>
      </c>
      <c r="P283">
        <v>0</v>
      </c>
      <c r="Q283">
        <v>0</v>
      </c>
      <c r="R283" s="75">
        <v>0</v>
      </c>
      <c r="S283" s="10">
        <v>0</v>
      </c>
      <c r="T283" s="10">
        <v>0</v>
      </c>
      <c r="U283" s="10">
        <v>0</v>
      </c>
      <c r="V283" s="10">
        <v>0</v>
      </c>
      <c r="W283" s="10">
        <v>0</v>
      </c>
      <c r="X283" s="10">
        <v>0</v>
      </c>
      <c r="Y283" s="10">
        <v>0</v>
      </c>
      <c r="Z283" s="10">
        <v>0</v>
      </c>
      <c r="AA283" s="10">
        <v>0</v>
      </c>
      <c r="AB283" s="10">
        <v>0</v>
      </c>
      <c r="AC283" s="10">
        <v>0</v>
      </c>
      <c r="AD283" s="10">
        <v>0</v>
      </c>
      <c r="AE283" s="87">
        <v>0</v>
      </c>
      <c r="AF283" s="17">
        <v>0</v>
      </c>
      <c r="AG283" s="17">
        <v>0</v>
      </c>
      <c r="AH283" s="17">
        <v>0</v>
      </c>
      <c r="AI283" s="17">
        <v>0</v>
      </c>
      <c r="AJ283" s="17">
        <v>0</v>
      </c>
      <c r="AK283" s="17">
        <v>0</v>
      </c>
      <c r="AL283" s="17">
        <v>0</v>
      </c>
      <c r="AM283" s="17">
        <v>0</v>
      </c>
      <c r="AN283" s="17">
        <v>0</v>
      </c>
      <c r="AO283" s="17">
        <v>0</v>
      </c>
      <c r="AP283" s="17">
        <v>0</v>
      </c>
      <c r="AQ283" s="17">
        <v>0</v>
      </c>
      <c r="AR283" s="20">
        <v>0</v>
      </c>
      <c r="AS283" s="20">
        <v>0</v>
      </c>
      <c r="AT283" s="20">
        <v>0</v>
      </c>
      <c r="AU283" s="20">
        <v>0</v>
      </c>
      <c r="AV283" s="20">
        <v>0</v>
      </c>
      <c r="AW283" s="20">
        <v>0</v>
      </c>
      <c r="AX283" s="20">
        <v>0</v>
      </c>
      <c r="AY283" s="20">
        <v>0</v>
      </c>
      <c r="AZ283" s="20">
        <v>0</v>
      </c>
      <c r="BA283" s="20">
        <v>0</v>
      </c>
      <c r="BB283" s="20">
        <v>0</v>
      </c>
      <c r="BC283" s="20">
        <v>0</v>
      </c>
      <c r="BD283" s="20">
        <v>0</v>
      </c>
      <c r="BE283" s="20">
        <v>0</v>
      </c>
      <c r="BF283" s="20">
        <v>0</v>
      </c>
      <c r="BG283" s="20">
        <v>0</v>
      </c>
      <c r="BH283" s="20">
        <v>0</v>
      </c>
      <c r="BI283" s="20">
        <v>0</v>
      </c>
      <c r="BJ283" s="20">
        <v>0</v>
      </c>
      <c r="BK283" s="20">
        <v>0</v>
      </c>
      <c r="BL283" s="20">
        <v>0</v>
      </c>
      <c r="BM283" s="20">
        <v>0</v>
      </c>
      <c r="BN283" s="20">
        <v>0</v>
      </c>
      <c r="BO283" s="20">
        <v>0</v>
      </c>
      <c r="BP283" s="20">
        <v>0</v>
      </c>
      <c r="BQ283" s="20">
        <v>0</v>
      </c>
    </row>
    <row r="284" spans="1:69" x14ac:dyDescent="0.35">
      <c r="A284" s="61" t="s">
        <v>315</v>
      </c>
      <c r="B284" s="61" t="s">
        <v>157</v>
      </c>
      <c r="C284" s="61">
        <v>115</v>
      </c>
      <c r="D284" s="61" t="str" cm="1">
        <f t="array" ref="D284">INDEX(SubList_ResAreas!$D$5:$D$332,MATCH(1,(B284=SubList_ResAreas!$B$5:$B$332)*(C284=SubList_ResAreas!$C$5:$C$332),0))</f>
        <v>SPGE_Greater_Carrizo</v>
      </c>
      <c r="E284" s="20">
        <v>0</v>
      </c>
      <c r="F284">
        <v>0</v>
      </c>
      <c r="G284">
        <v>0</v>
      </c>
      <c r="H284">
        <v>0</v>
      </c>
      <c r="I284">
        <v>0</v>
      </c>
      <c r="J284">
        <v>0</v>
      </c>
      <c r="K284">
        <v>0</v>
      </c>
      <c r="L284">
        <v>0</v>
      </c>
      <c r="M284">
        <v>0</v>
      </c>
      <c r="N284">
        <v>0</v>
      </c>
      <c r="O284">
        <v>0</v>
      </c>
      <c r="P284">
        <v>0</v>
      </c>
      <c r="Q284">
        <v>0</v>
      </c>
      <c r="R284" s="75">
        <v>0</v>
      </c>
      <c r="S284" s="10">
        <v>0</v>
      </c>
      <c r="T284" s="10">
        <v>0</v>
      </c>
      <c r="U284" s="10">
        <v>0</v>
      </c>
      <c r="V284" s="10">
        <v>0</v>
      </c>
      <c r="W284" s="10">
        <v>0</v>
      </c>
      <c r="X284" s="10">
        <v>0</v>
      </c>
      <c r="Y284" s="10">
        <v>0</v>
      </c>
      <c r="Z284" s="10">
        <v>0</v>
      </c>
      <c r="AA284" s="10">
        <v>0</v>
      </c>
      <c r="AB284" s="10">
        <v>0</v>
      </c>
      <c r="AC284" s="10">
        <v>0</v>
      </c>
      <c r="AD284" s="10">
        <v>0</v>
      </c>
      <c r="AE284" s="87">
        <v>0</v>
      </c>
      <c r="AF284" s="17">
        <v>0</v>
      </c>
      <c r="AG284" s="17">
        <v>0</v>
      </c>
      <c r="AH284" s="17">
        <v>0</v>
      </c>
      <c r="AI284" s="17">
        <v>0</v>
      </c>
      <c r="AJ284" s="17">
        <v>0</v>
      </c>
      <c r="AK284" s="17">
        <v>0</v>
      </c>
      <c r="AL284" s="17">
        <v>0</v>
      </c>
      <c r="AM284" s="17">
        <v>0</v>
      </c>
      <c r="AN284" s="17">
        <v>0</v>
      </c>
      <c r="AO284" s="17">
        <v>0</v>
      </c>
      <c r="AP284" s="17">
        <v>0</v>
      </c>
      <c r="AQ284" s="17">
        <v>0</v>
      </c>
      <c r="AR284" s="20">
        <v>0</v>
      </c>
      <c r="AS284" s="20">
        <v>0</v>
      </c>
      <c r="AT284" s="20">
        <v>0</v>
      </c>
      <c r="AU284" s="20">
        <v>0</v>
      </c>
      <c r="AV284" s="20">
        <v>0</v>
      </c>
      <c r="AW284" s="20">
        <v>0</v>
      </c>
      <c r="AX284" s="20">
        <v>0</v>
      </c>
      <c r="AY284" s="20">
        <v>0</v>
      </c>
      <c r="AZ284" s="20">
        <v>0</v>
      </c>
      <c r="BA284" s="20">
        <v>0</v>
      </c>
      <c r="BB284" s="20">
        <v>0</v>
      </c>
      <c r="BC284" s="20">
        <v>0</v>
      </c>
      <c r="BD284" s="20">
        <v>0</v>
      </c>
      <c r="BE284" s="20">
        <v>0</v>
      </c>
      <c r="BF284" s="20">
        <v>0</v>
      </c>
      <c r="BG284" s="20">
        <v>0</v>
      </c>
      <c r="BH284" s="20">
        <v>0</v>
      </c>
      <c r="BI284" s="20">
        <v>0</v>
      </c>
      <c r="BJ284" s="20">
        <v>0</v>
      </c>
      <c r="BK284" s="20">
        <v>0</v>
      </c>
      <c r="BL284" s="20">
        <v>0</v>
      </c>
      <c r="BM284" s="20">
        <v>0</v>
      </c>
      <c r="BN284" s="20">
        <v>0</v>
      </c>
      <c r="BO284" s="20">
        <v>0</v>
      </c>
      <c r="BP284" s="20">
        <v>0</v>
      </c>
      <c r="BQ284" s="20">
        <v>0</v>
      </c>
    </row>
    <row r="285" spans="1:69" x14ac:dyDescent="0.35">
      <c r="A285" s="61" t="s">
        <v>315</v>
      </c>
      <c r="B285" s="61" t="s">
        <v>157</v>
      </c>
      <c r="C285" s="61">
        <v>230</v>
      </c>
      <c r="D285" s="61" t="str" cm="1">
        <f t="array" ref="D285">INDEX(SubList_ResAreas!$D$5:$D$332,MATCH(1,(B285=SubList_ResAreas!$B$5:$B$332)*(C285=SubList_ResAreas!$C$5:$C$332),0))</f>
        <v>SPGE_Greater_Carrizo</v>
      </c>
      <c r="E285" s="20">
        <v>0</v>
      </c>
      <c r="F285">
        <v>0</v>
      </c>
      <c r="G285">
        <v>0</v>
      </c>
      <c r="H285">
        <v>0</v>
      </c>
      <c r="I285">
        <v>0</v>
      </c>
      <c r="J285">
        <v>0</v>
      </c>
      <c r="K285">
        <v>0</v>
      </c>
      <c r="L285">
        <v>0</v>
      </c>
      <c r="M285">
        <v>0</v>
      </c>
      <c r="N285">
        <v>0</v>
      </c>
      <c r="O285">
        <v>0</v>
      </c>
      <c r="P285">
        <v>0</v>
      </c>
      <c r="Q285">
        <v>0</v>
      </c>
      <c r="R285" s="75">
        <v>0</v>
      </c>
      <c r="S285" s="10">
        <v>0</v>
      </c>
      <c r="T285" s="10">
        <v>0</v>
      </c>
      <c r="U285" s="10">
        <v>0</v>
      </c>
      <c r="V285" s="10">
        <v>0</v>
      </c>
      <c r="W285" s="10">
        <v>0</v>
      </c>
      <c r="X285" s="10">
        <v>0</v>
      </c>
      <c r="Y285" s="10">
        <v>0</v>
      </c>
      <c r="Z285" s="10">
        <v>0</v>
      </c>
      <c r="AA285" s="10">
        <v>0</v>
      </c>
      <c r="AB285" s="10">
        <v>0</v>
      </c>
      <c r="AC285" s="10">
        <v>0</v>
      </c>
      <c r="AD285" s="10">
        <v>0</v>
      </c>
      <c r="AE285" s="87">
        <v>0</v>
      </c>
      <c r="AF285" s="17">
        <v>0</v>
      </c>
      <c r="AG285" s="17">
        <v>74.8</v>
      </c>
      <c r="AH285" s="17">
        <v>0</v>
      </c>
      <c r="AI285" s="17">
        <v>0</v>
      </c>
      <c r="AJ285" s="17">
        <v>0</v>
      </c>
      <c r="AK285" s="17">
        <v>0</v>
      </c>
      <c r="AL285" s="17">
        <v>0</v>
      </c>
      <c r="AM285" s="17">
        <v>0</v>
      </c>
      <c r="AN285" s="17">
        <v>0</v>
      </c>
      <c r="AO285" s="17">
        <v>0</v>
      </c>
      <c r="AP285" s="17">
        <v>0</v>
      </c>
      <c r="AQ285" s="17">
        <v>0</v>
      </c>
      <c r="AR285" s="20">
        <v>0</v>
      </c>
      <c r="AS285" s="20">
        <v>0</v>
      </c>
      <c r="AT285" s="20">
        <v>74.8</v>
      </c>
      <c r="AU285" s="20">
        <v>0</v>
      </c>
      <c r="AV285" s="20">
        <v>0</v>
      </c>
      <c r="AW285" s="20">
        <v>0</v>
      </c>
      <c r="AX285" s="20">
        <v>0</v>
      </c>
      <c r="AY285" s="20">
        <v>0</v>
      </c>
      <c r="AZ285" s="20">
        <v>0</v>
      </c>
      <c r="BA285" s="20">
        <v>0</v>
      </c>
      <c r="BB285" s="20">
        <v>0</v>
      </c>
      <c r="BC285" s="20">
        <v>0</v>
      </c>
      <c r="BD285" s="20">
        <v>0</v>
      </c>
      <c r="BE285" s="20">
        <v>0</v>
      </c>
      <c r="BF285" s="20">
        <v>0</v>
      </c>
      <c r="BG285" s="20">
        <v>74.8</v>
      </c>
      <c r="BH285" s="20">
        <v>0</v>
      </c>
      <c r="BI285" s="20">
        <v>0</v>
      </c>
      <c r="BJ285" s="20">
        <v>0</v>
      </c>
      <c r="BK285" s="20">
        <v>0</v>
      </c>
      <c r="BL285" s="20">
        <v>0</v>
      </c>
      <c r="BM285" s="20">
        <v>0</v>
      </c>
      <c r="BN285" s="20">
        <v>0</v>
      </c>
      <c r="BO285" s="20">
        <v>0</v>
      </c>
      <c r="BP285" s="20">
        <v>0</v>
      </c>
      <c r="BQ285" s="20">
        <v>0</v>
      </c>
    </row>
    <row r="286" spans="1:69" x14ac:dyDescent="0.35">
      <c r="A286" s="61" t="s">
        <v>333</v>
      </c>
      <c r="B286" s="61" t="s">
        <v>224</v>
      </c>
      <c r="C286" s="61">
        <v>115</v>
      </c>
      <c r="D286" s="61" t="str" cm="1">
        <f t="array" ref="D286">INDEX(SubList_ResAreas!$D$5:$D$332,MATCH(1,(B286=SubList_ResAreas!$B$5:$B$332)*(C286=SubList_ResAreas!$C$5:$C$332),0))</f>
        <v>Greater_Bay</v>
      </c>
      <c r="E286" s="20">
        <v>0</v>
      </c>
      <c r="F286">
        <v>0</v>
      </c>
      <c r="G286">
        <v>0</v>
      </c>
      <c r="H286">
        <v>0</v>
      </c>
      <c r="I286">
        <v>0</v>
      </c>
      <c r="J286">
        <v>0</v>
      </c>
      <c r="K286">
        <v>0</v>
      </c>
      <c r="L286">
        <v>0</v>
      </c>
      <c r="M286">
        <v>0</v>
      </c>
      <c r="N286">
        <v>0</v>
      </c>
      <c r="O286">
        <v>0</v>
      </c>
      <c r="P286">
        <v>0</v>
      </c>
      <c r="Q286">
        <v>0</v>
      </c>
      <c r="R286" s="75">
        <v>0</v>
      </c>
      <c r="S286" s="10">
        <v>0</v>
      </c>
      <c r="T286" s="10">
        <v>0</v>
      </c>
      <c r="U286" s="10">
        <v>0</v>
      </c>
      <c r="V286" s="10">
        <v>0</v>
      </c>
      <c r="W286" s="10">
        <v>0</v>
      </c>
      <c r="X286" s="10">
        <v>0</v>
      </c>
      <c r="Y286" s="10">
        <v>0</v>
      </c>
      <c r="Z286" s="10">
        <v>0</v>
      </c>
      <c r="AA286" s="10">
        <v>0</v>
      </c>
      <c r="AB286" s="10">
        <v>0</v>
      </c>
      <c r="AC286" s="10">
        <v>0</v>
      </c>
      <c r="AD286" s="10">
        <v>0</v>
      </c>
      <c r="AE286" s="87">
        <v>0</v>
      </c>
      <c r="AF286" s="17">
        <v>0</v>
      </c>
      <c r="AG286" s="17">
        <v>0</v>
      </c>
      <c r="AH286" s="17">
        <v>0</v>
      </c>
      <c r="AI286" s="17">
        <v>0</v>
      </c>
      <c r="AJ286" s="17">
        <v>0</v>
      </c>
      <c r="AK286" s="17">
        <v>0</v>
      </c>
      <c r="AL286" s="17">
        <v>0</v>
      </c>
      <c r="AM286" s="17">
        <v>0</v>
      </c>
      <c r="AN286" s="17">
        <v>0</v>
      </c>
      <c r="AO286" s="17">
        <v>0</v>
      </c>
      <c r="AP286" s="17">
        <v>0</v>
      </c>
      <c r="AQ286" s="17">
        <v>0</v>
      </c>
      <c r="AR286" s="20">
        <v>0</v>
      </c>
      <c r="AS286" s="20">
        <v>0</v>
      </c>
      <c r="AT286" s="20">
        <v>0</v>
      </c>
      <c r="AU286" s="20">
        <v>0</v>
      </c>
      <c r="AV286" s="20">
        <v>0</v>
      </c>
      <c r="AW286" s="20">
        <v>0</v>
      </c>
      <c r="AX286" s="20">
        <v>0</v>
      </c>
      <c r="AY286" s="20">
        <v>0</v>
      </c>
      <c r="AZ286" s="20">
        <v>0</v>
      </c>
      <c r="BA286" s="20">
        <v>0</v>
      </c>
      <c r="BB286" s="20">
        <v>0</v>
      </c>
      <c r="BC286" s="20">
        <v>0</v>
      </c>
      <c r="BD286" s="20">
        <v>0</v>
      </c>
      <c r="BE286" s="20">
        <v>0</v>
      </c>
      <c r="BF286" s="20">
        <v>0</v>
      </c>
      <c r="BG286" s="20">
        <v>0</v>
      </c>
      <c r="BH286" s="20">
        <v>0</v>
      </c>
      <c r="BI286" s="20">
        <v>0</v>
      </c>
      <c r="BJ286" s="20">
        <v>0</v>
      </c>
      <c r="BK286" s="20">
        <v>0</v>
      </c>
      <c r="BL286" s="20">
        <v>0</v>
      </c>
      <c r="BM286" s="20">
        <v>0</v>
      </c>
      <c r="BN286" s="20">
        <v>0</v>
      </c>
      <c r="BO286" s="20">
        <v>0</v>
      </c>
      <c r="BP286" s="20">
        <v>0</v>
      </c>
      <c r="BQ286" s="20">
        <v>0</v>
      </c>
    </row>
    <row r="287" spans="1:69" x14ac:dyDescent="0.35">
      <c r="A287" s="61" t="s">
        <v>333</v>
      </c>
      <c r="B287" s="61" t="s">
        <v>224</v>
      </c>
      <c r="C287" s="61">
        <v>230</v>
      </c>
      <c r="D287" s="61" t="str" cm="1">
        <f t="array" ref="D287">INDEX(SubList_ResAreas!$D$5:$D$332,MATCH(1,(B287=SubList_ResAreas!$B$5:$B$332)*(C287=SubList_ResAreas!$C$5:$C$332),0))</f>
        <v>Greater_Bay</v>
      </c>
      <c r="E287" s="20">
        <v>0</v>
      </c>
      <c r="F287">
        <v>0</v>
      </c>
      <c r="G287">
        <v>0</v>
      </c>
      <c r="H287">
        <v>0</v>
      </c>
      <c r="I287">
        <v>0</v>
      </c>
      <c r="J287">
        <v>0</v>
      </c>
      <c r="K287">
        <v>0</v>
      </c>
      <c r="L287">
        <v>0</v>
      </c>
      <c r="M287">
        <v>0</v>
      </c>
      <c r="N287">
        <v>0</v>
      </c>
      <c r="O287">
        <v>0</v>
      </c>
      <c r="P287">
        <v>0</v>
      </c>
      <c r="Q287">
        <v>0</v>
      </c>
      <c r="R287" s="75">
        <v>0</v>
      </c>
      <c r="S287" s="10">
        <v>0</v>
      </c>
      <c r="T287" s="10">
        <v>0</v>
      </c>
      <c r="U287" s="10">
        <v>0</v>
      </c>
      <c r="V287" s="10">
        <v>0</v>
      </c>
      <c r="W287" s="10">
        <v>0</v>
      </c>
      <c r="X287" s="10">
        <v>0</v>
      </c>
      <c r="Y287" s="10">
        <v>0</v>
      </c>
      <c r="Z287" s="10">
        <v>0</v>
      </c>
      <c r="AA287" s="10">
        <v>0</v>
      </c>
      <c r="AB287" s="10">
        <v>0</v>
      </c>
      <c r="AC287" s="10">
        <v>400</v>
      </c>
      <c r="AD287" s="10">
        <v>0</v>
      </c>
      <c r="AE287" s="87">
        <v>0</v>
      </c>
      <c r="AF287" s="17">
        <v>0</v>
      </c>
      <c r="AG287" s="17">
        <v>80</v>
      </c>
      <c r="AH287" s="17">
        <v>5</v>
      </c>
      <c r="AI287" s="17">
        <v>0</v>
      </c>
      <c r="AJ287" s="17">
        <v>0</v>
      </c>
      <c r="AK287" s="17">
        <v>0</v>
      </c>
      <c r="AL287" s="17">
        <v>0</v>
      </c>
      <c r="AM287" s="17">
        <v>0</v>
      </c>
      <c r="AN287" s="17">
        <v>0</v>
      </c>
      <c r="AO287" s="17">
        <v>0</v>
      </c>
      <c r="AP287" s="17">
        <v>0</v>
      </c>
      <c r="AQ287" s="17">
        <v>0</v>
      </c>
      <c r="AR287" s="20">
        <v>0</v>
      </c>
      <c r="AS287" s="20">
        <v>0</v>
      </c>
      <c r="AT287" s="20">
        <v>80</v>
      </c>
      <c r="AU287" s="20">
        <v>5</v>
      </c>
      <c r="AV287" s="20">
        <v>0</v>
      </c>
      <c r="AW287" s="20">
        <v>0</v>
      </c>
      <c r="AX287" s="20">
        <v>0</v>
      </c>
      <c r="AY287" s="20">
        <v>0</v>
      </c>
      <c r="AZ287" s="20">
        <v>0</v>
      </c>
      <c r="BA287" s="20">
        <v>0</v>
      </c>
      <c r="BB287" s="20">
        <v>0</v>
      </c>
      <c r="BC287" s="20">
        <v>400</v>
      </c>
      <c r="BD287" s="20">
        <v>0</v>
      </c>
      <c r="BE287" s="20">
        <v>0</v>
      </c>
      <c r="BF287" s="20">
        <v>0</v>
      </c>
      <c r="BG287" s="20">
        <v>80</v>
      </c>
      <c r="BH287" s="20">
        <v>5</v>
      </c>
      <c r="BI287" s="20">
        <v>0</v>
      </c>
      <c r="BJ287" s="20">
        <v>0</v>
      </c>
      <c r="BK287" s="20">
        <v>0</v>
      </c>
      <c r="BL287" s="20">
        <v>0</v>
      </c>
      <c r="BM287" s="20">
        <v>0</v>
      </c>
      <c r="BN287" s="20">
        <v>0</v>
      </c>
      <c r="BO287" s="20">
        <v>0</v>
      </c>
      <c r="BP287" s="20">
        <v>400</v>
      </c>
      <c r="BQ287" s="20">
        <v>0</v>
      </c>
    </row>
    <row r="288" spans="1:69" x14ac:dyDescent="0.35">
      <c r="A288" s="61" t="s">
        <v>333</v>
      </c>
      <c r="B288" s="61" t="s">
        <v>224</v>
      </c>
      <c r="C288" s="61">
        <v>500</v>
      </c>
      <c r="D288" s="61" t="str" cm="1">
        <f t="array" ref="D288">INDEX(SubList_ResAreas!$D$5:$D$332,MATCH(1,(B288=SubList_ResAreas!$B$5:$B$332)*(C288=SubList_ResAreas!$C$5:$C$332),0))</f>
        <v>Greater_Bay</v>
      </c>
      <c r="E288" s="20">
        <v>0</v>
      </c>
      <c r="F288">
        <v>0</v>
      </c>
      <c r="G288">
        <v>0</v>
      </c>
      <c r="H288">
        <v>0</v>
      </c>
      <c r="I288">
        <v>0</v>
      </c>
      <c r="J288">
        <v>0</v>
      </c>
      <c r="K288">
        <v>0</v>
      </c>
      <c r="L288">
        <v>0</v>
      </c>
      <c r="M288">
        <v>0</v>
      </c>
      <c r="N288">
        <v>0</v>
      </c>
      <c r="O288">
        <v>0</v>
      </c>
      <c r="P288">
        <v>0</v>
      </c>
      <c r="Q288">
        <v>0</v>
      </c>
      <c r="R288" s="75">
        <v>0</v>
      </c>
      <c r="S288" s="10">
        <v>0</v>
      </c>
      <c r="T288" s="10">
        <v>0</v>
      </c>
      <c r="U288" s="10">
        <v>0</v>
      </c>
      <c r="V288" s="10">
        <v>0</v>
      </c>
      <c r="W288" s="10">
        <v>0</v>
      </c>
      <c r="X288" s="10">
        <v>0</v>
      </c>
      <c r="Y288" s="10">
        <v>0</v>
      </c>
      <c r="Z288" s="10">
        <v>0</v>
      </c>
      <c r="AA288" s="10">
        <v>0</v>
      </c>
      <c r="AB288" s="10">
        <v>0</v>
      </c>
      <c r="AC288" s="10">
        <v>0</v>
      </c>
      <c r="AD288" s="10">
        <v>0</v>
      </c>
      <c r="AE288" s="87">
        <v>0</v>
      </c>
      <c r="AF288" s="17">
        <v>0</v>
      </c>
      <c r="AG288" s="17">
        <v>330</v>
      </c>
      <c r="AH288" s="17">
        <v>20</v>
      </c>
      <c r="AI288" s="17">
        <v>0</v>
      </c>
      <c r="AJ288" s="17">
        <v>0</v>
      </c>
      <c r="AK288" s="17">
        <v>0</v>
      </c>
      <c r="AL288" s="17">
        <v>0</v>
      </c>
      <c r="AM288" s="17">
        <v>0</v>
      </c>
      <c r="AN288" s="17">
        <v>400</v>
      </c>
      <c r="AO288" s="17">
        <v>10</v>
      </c>
      <c r="AP288" s="17">
        <v>0</v>
      </c>
      <c r="AQ288" s="17">
        <v>0</v>
      </c>
      <c r="AR288" s="20">
        <v>0</v>
      </c>
      <c r="AS288" s="20">
        <v>0</v>
      </c>
      <c r="AT288" s="20">
        <v>330</v>
      </c>
      <c r="AU288" s="20">
        <v>20</v>
      </c>
      <c r="AV288" s="20">
        <v>0</v>
      </c>
      <c r="AW288" s="20">
        <v>0</v>
      </c>
      <c r="AX288" s="20">
        <v>0</v>
      </c>
      <c r="AY288" s="20">
        <v>0</v>
      </c>
      <c r="AZ288" s="20">
        <v>0</v>
      </c>
      <c r="BA288" s="20">
        <v>400</v>
      </c>
      <c r="BB288" s="20">
        <v>10</v>
      </c>
      <c r="BC288" s="20">
        <v>0</v>
      </c>
      <c r="BD288" s="20">
        <v>0</v>
      </c>
      <c r="BE288" s="20">
        <v>0</v>
      </c>
      <c r="BF288" s="20">
        <v>0</v>
      </c>
      <c r="BG288" s="20">
        <v>330</v>
      </c>
      <c r="BH288" s="20">
        <v>20</v>
      </c>
      <c r="BI288" s="20">
        <v>0</v>
      </c>
      <c r="BJ288" s="20">
        <v>0</v>
      </c>
      <c r="BK288" s="20">
        <v>0</v>
      </c>
      <c r="BL288" s="20">
        <v>0</v>
      </c>
      <c r="BM288" s="20">
        <v>0</v>
      </c>
      <c r="BN288" s="20">
        <v>400</v>
      </c>
      <c r="BO288" s="20">
        <v>10</v>
      </c>
      <c r="BP288" s="20">
        <v>0</v>
      </c>
      <c r="BQ288" s="20">
        <v>0</v>
      </c>
    </row>
    <row r="289" spans="1:69" x14ac:dyDescent="0.35">
      <c r="A289" s="61" t="s">
        <v>315</v>
      </c>
      <c r="B289" s="61" t="s">
        <v>136</v>
      </c>
      <c r="C289" s="61">
        <v>115</v>
      </c>
      <c r="D289" s="61" t="str" cm="1">
        <f t="array" ref="D289">INDEX(SubList_ResAreas!$D$5:$D$332,MATCH(1,(B289=SubList_ResAreas!$B$5:$B$332)*(C289=SubList_ResAreas!$C$5:$C$332),0))</f>
        <v>SPGE_Kern</v>
      </c>
      <c r="E289" s="20">
        <v>0</v>
      </c>
      <c r="F289">
        <v>0</v>
      </c>
      <c r="G289">
        <v>0</v>
      </c>
      <c r="H289">
        <v>0</v>
      </c>
      <c r="I289">
        <v>0</v>
      </c>
      <c r="J289">
        <v>0</v>
      </c>
      <c r="K289">
        <v>0</v>
      </c>
      <c r="L289">
        <v>0</v>
      </c>
      <c r="M289">
        <v>0</v>
      </c>
      <c r="N289">
        <v>0</v>
      </c>
      <c r="O289">
        <v>0</v>
      </c>
      <c r="P289">
        <v>0</v>
      </c>
      <c r="Q289">
        <v>0</v>
      </c>
      <c r="R289" s="75">
        <v>0</v>
      </c>
      <c r="S289" s="10">
        <v>0</v>
      </c>
      <c r="T289" s="10">
        <v>0</v>
      </c>
      <c r="U289" s="10">
        <v>0</v>
      </c>
      <c r="V289" s="10">
        <v>0</v>
      </c>
      <c r="W289" s="10">
        <v>0</v>
      </c>
      <c r="X289" s="10">
        <v>0</v>
      </c>
      <c r="Y289" s="10">
        <v>0</v>
      </c>
      <c r="Z289" s="10">
        <v>0</v>
      </c>
      <c r="AA289" s="10">
        <v>0</v>
      </c>
      <c r="AB289" s="10">
        <v>0</v>
      </c>
      <c r="AC289" s="10">
        <v>0</v>
      </c>
      <c r="AD289" s="10">
        <v>0</v>
      </c>
      <c r="AE289" s="87">
        <v>0</v>
      </c>
      <c r="AF289" s="17">
        <v>0</v>
      </c>
      <c r="AG289" s="17">
        <v>0</v>
      </c>
      <c r="AH289" s="17">
        <v>0</v>
      </c>
      <c r="AI289" s="17">
        <v>0</v>
      </c>
      <c r="AJ289" s="17">
        <v>0</v>
      </c>
      <c r="AK289" s="17">
        <v>0</v>
      </c>
      <c r="AL289" s="17">
        <v>0</v>
      </c>
      <c r="AM289" s="17">
        <v>0</v>
      </c>
      <c r="AN289" s="17">
        <v>0</v>
      </c>
      <c r="AO289" s="17">
        <v>0</v>
      </c>
      <c r="AP289" s="17">
        <v>0</v>
      </c>
      <c r="AQ289" s="17">
        <v>0</v>
      </c>
      <c r="AR289" s="20">
        <v>0</v>
      </c>
      <c r="AS289" s="20">
        <v>0</v>
      </c>
      <c r="AT289" s="20">
        <v>0</v>
      </c>
      <c r="AU289" s="20">
        <v>0</v>
      </c>
      <c r="AV289" s="20">
        <v>0</v>
      </c>
      <c r="AW289" s="20">
        <v>0</v>
      </c>
      <c r="AX289" s="20">
        <v>0</v>
      </c>
      <c r="AY289" s="20">
        <v>0</v>
      </c>
      <c r="AZ289" s="20">
        <v>0</v>
      </c>
      <c r="BA289" s="20">
        <v>0</v>
      </c>
      <c r="BB289" s="20">
        <v>0</v>
      </c>
      <c r="BC289" s="20">
        <v>0</v>
      </c>
      <c r="BD289" s="20">
        <v>0</v>
      </c>
      <c r="BE289" s="20">
        <v>0</v>
      </c>
      <c r="BF289" s="20">
        <v>0</v>
      </c>
      <c r="BG289" s="20">
        <v>0</v>
      </c>
      <c r="BH289" s="20">
        <v>0</v>
      </c>
      <c r="BI289" s="20">
        <v>0</v>
      </c>
      <c r="BJ289" s="20">
        <v>0</v>
      </c>
      <c r="BK289" s="20">
        <v>0</v>
      </c>
      <c r="BL289" s="20">
        <v>0</v>
      </c>
      <c r="BM289" s="20">
        <v>0</v>
      </c>
      <c r="BN289" s="20">
        <v>0</v>
      </c>
      <c r="BO289" s="20">
        <v>0</v>
      </c>
      <c r="BP289" s="20">
        <v>0</v>
      </c>
      <c r="BQ289" s="20">
        <v>0</v>
      </c>
    </row>
    <row r="290" spans="1:69" x14ac:dyDescent="0.35">
      <c r="A290" s="61" t="s">
        <v>333</v>
      </c>
      <c r="B290" s="61" t="s">
        <v>275</v>
      </c>
      <c r="C290" s="61">
        <v>230</v>
      </c>
      <c r="D290" s="61" t="str" cm="1">
        <f t="array" ref="D290">INDEX(SubList_ResAreas!$D$5:$D$332,MATCH(1,(B290=SubList_ResAreas!$B$5:$B$332)*(C290=SubList_ResAreas!$C$5:$C$332),0))</f>
        <v>Northern_CA</v>
      </c>
      <c r="E290" s="20">
        <v>0</v>
      </c>
      <c r="F290">
        <v>0</v>
      </c>
      <c r="G290">
        <v>0</v>
      </c>
      <c r="H290">
        <v>0</v>
      </c>
      <c r="I290">
        <v>0</v>
      </c>
      <c r="J290">
        <v>0</v>
      </c>
      <c r="K290">
        <v>0</v>
      </c>
      <c r="L290">
        <v>0</v>
      </c>
      <c r="M290">
        <v>0</v>
      </c>
      <c r="N290">
        <v>0</v>
      </c>
      <c r="O290">
        <v>0</v>
      </c>
      <c r="P290">
        <v>0</v>
      </c>
      <c r="Q290">
        <v>0</v>
      </c>
      <c r="R290" s="75">
        <v>0</v>
      </c>
      <c r="S290" s="10">
        <v>0</v>
      </c>
      <c r="T290" s="10">
        <v>0</v>
      </c>
      <c r="U290" s="10">
        <v>0</v>
      </c>
      <c r="V290" s="10">
        <v>0</v>
      </c>
      <c r="W290" s="10">
        <v>0</v>
      </c>
      <c r="X290" s="10">
        <v>0</v>
      </c>
      <c r="Y290" s="10">
        <v>0</v>
      </c>
      <c r="Z290" s="10">
        <v>0</v>
      </c>
      <c r="AA290" s="10">
        <v>0</v>
      </c>
      <c r="AB290" s="10">
        <v>0</v>
      </c>
      <c r="AC290" s="10">
        <v>0</v>
      </c>
      <c r="AD290" s="10">
        <v>0</v>
      </c>
      <c r="AE290" s="87">
        <v>0</v>
      </c>
      <c r="AF290" s="17">
        <v>0</v>
      </c>
      <c r="AG290" s="17">
        <v>0</v>
      </c>
      <c r="AH290" s="17">
        <v>0</v>
      </c>
      <c r="AI290" s="17">
        <v>0</v>
      </c>
      <c r="AJ290" s="17">
        <v>0</v>
      </c>
      <c r="AK290" s="17">
        <v>0</v>
      </c>
      <c r="AL290" s="17">
        <v>0</v>
      </c>
      <c r="AM290" s="17">
        <v>0</v>
      </c>
      <c r="AN290" s="17">
        <v>0</v>
      </c>
      <c r="AO290" s="17">
        <v>0</v>
      </c>
      <c r="AP290" s="17">
        <v>0</v>
      </c>
      <c r="AQ290" s="17">
        <v>0</v>
      </c>
      <c r="AR290" s="20">
        <v>0</v>
      </c>
      <c r="AS290" s="20">
        <v>0</v>
      </c>
      <c r="AT290" s="20">
        <v>0</v>
      </c>
      <c r="AU290" s="20">
        <v>0</v>
      </c>
      <c r="AV290" s="20">
        <v>0</v>
      </c>
      <c r="AW290" s="20">
        <v>0</v>
      </c>
      <c r="AX290" s="20">
        <v>0</v>
      </c>
      <c r="AY290" s="20">
        <v>0</v>
      </c>
      <c r="AZ290" s="20">
        <v>0</v>
      </c>
      <c r="BA290" s="20">
        <v>0</v>
      </c>
      <c r="BB290" s="20">
        <v>0</v>
      </c>
      <c r="BC290" s="20">
        <v>0</v>
      </c>
      <c r="BD290" s="20">
        <v>0</v>
      </c>
      <c r="BE290" s="20">
        <v>0</v>
      </c>
      <c r="BF290" s="20">
        <v>0</v>
      </c>
      <c r="BG290" s="20">
        <v>0</v>
      </c>
      <c r="BH290" s="20">
        <v>0</v>
      </c>
      <c r="BI290" s="20">
        <v>0</v>
      </c>
      <c r="BJ290" s="20">
        <v>0</v>
      </c>
      <c r="BK290" s="20">
        <v>0</v>
      </c>
      <c r="BL290" s="20">
        <v>0</v>
      </c>
      <c r="BM290" s="20">
        <v>0</v>
      </c>
      <c r="BN290" s="20">
        <v>0</v>
      </c>
      <c r="BO290" s="20">
        <v>0</v>
      </c>
      <c r="BP290" s="20">
        <v>0</v>
      </c>
      <c r="BQ290" s="20">
        <v>0</v>
      </c>
    </row>
    <row r="291" spans="1:69" x14ac:dyDescent="0.35">
      <c r="A291" s="61" t="s">
        <v>326</v>
      </c>
      <c r="B291" s="61" t="s">
        <v>51</v>
      </c>
      <c r="C291" s="61">
        <v>138</v>
      </c>
      <c r="D291" s="61" t="str" cm="1">
        <f t="array" ref="D291">INDEX(SubList_ResAreas!$D$5:$D$332,MATCH(1,(B291=SubList_ResAreas!$B$5:$B$332)*(C291=SubList_ResAreas!$C$5:$C$332),0))</f>
        <v>Greater_LA</v>
      </c>
      <c r="E291" s="20">
        <v>0</v>
      </c>
      <c r="F291">
        <v>0</v>
      </c>
      <c r="G291">
        <v>0</v>
      </c>
      <c r="H291">
        <v>0</v>
      </c>
      <c r="I291">
        <v>0</v>
      </c>
      <c r="J291">
        <v>0</v>
      </c>
      <c r="K291">
        <v>0</v>
      </c>
      <c r="L291">
        <v>0</v>
      </c>
      <c r="M291">
        <v>0</v>
      </c>
      <c r="N291">
        <v>0</v>
      </c>
      <c r="O291">
        <v>0</v>
      </c>
      <c r="P291">
        <v>0</v>
      </c>
      <c r="Q291">
        <v>0</v>
      </c>
      <c r="R291" s="75">
        <v>0</v>
      </c>
      <c r="S291" s="10">
        <v>0</v>
      </c>
      <c r="T291" s="10">
        <v>0</v>
      </c>
      <c r="U291" s="10">
        <v>0</v>
      </c>
      <c r="V291" s="10">
        <v>0</v>
      </c>
      <c r="W291" s="10">
        <v>0</v>
      </c>
      <c r="X291" s="10">
        <v>0</v>
      </c>
      <c r="Y291" s="10">
        <v>0</v>
      </c>
      <c r="Z291" s="10">
        <v>0</v>
      </c>
      <c r="AA291" s="10">
        <v>0</v>
      </c>
      <c r="AB291" s="10">
        <v>0</v>
      </c>
      <c r="AC291" s="10">
        <v>0</v>
      </c>
      <c r="AD291" s="10">
        <v>0</v>
      </c>
      <c r="AE291" s="87">
        <v>0</v>
      </c>
      <c r="AF291" s="17">
        <v>0</v>
      </c>
      <c r="AG291" s="17">
        <v>0</v>
      </c>
      <c r="AH291" s="17">
        <v>0</v>
      </c>
      <c r="AI291" s="17">
        <v>0</v>
      </c>
      <c r="AJ291" s="17">
        <v>0</v>
      </c>
      <c r="AK291" s="17">
        <v>0</v>
      </c>
      <c r="AL291" s="17">
        <v>0</v>
      </c>
      <c r="AM291" s="17">
        <v>0</v>
      </c>
      <c r="AN291" s="17">
        <v>0</v>
      </c>
      <c r="AO291" s="17">
        <v>0</v>
      </c>
      <c r="AP291" s="17">
        <v>0</v>
      </c>
      <c r="AQ291" s="17">
        <v>0</v>
      </c>
      <c r="AR291" s="20">
        <v>0</v>
      </c>
      <c r="AS291" s="20">
        <v>0</v>
      </c>
      <c r="AT291" s="20">
        <v>0</v>
      </c>
      <c r="AU291" s="20">
        <v>0</v>
      </c>
      <c r="AV291" s="20">
        <v>0</v>
      </c>
      <c r="AW291" s="20">
        <v>0</v>
      </c>
      <c r="AX291" s="20">
        <v>0</v>
      </c>
      <c r="AY291" s="20">
        <v>0</v>
      </c>
      <c r="AZ291" s="20">
        <v>0</v>
      </c>
      <c r="BA291" s="20">
        <v>0</v>
      </c>
      <c r="BB291" s="20">
        <v>0</v>
      </c>
      <c r="BC291" s="20">
        <v>0</v>
      </c>
      <c r="BD291" s="20">
        <v>0</v>
      </c>
      <c r="BE291" s="20">
        <v>0</v>
      </c>
      <c r="BF291" s="20">
        <v>0</v>
      </c>
      <c r="BG291" s="20">
        <v>0</v>
      </c>
      <c r="BH291" s="20">
        <v>0</v>
      </c>
      <c r="BI291" s="20">
        <v>0</v>
      </c>
      <c r="BJ291" s="20">
        <v>0</v>
      </c>
      <c r="BK291" s="20">
        <v>0</v>
      </c>
      <c r="BL291" s="20">
        <v>0</v>
      </c>
      <c r="BM291" s="20">
        <v>0</v>
      </c>
      <c r="BN291" s="20">
        <v>0</v>
      </c>
      <c r="BO291" s="20">
        <v>0</v>
      </c>
      <c r="BP291" s="20">
        <v>0</v>
      </c>
      <c r="BQ291" s="20">
        <v>0</v>
      </c>
    </row>
    <row r="292" spans="1:69" x14ac:dyDescent="0.35">
      <c r="A292" s="61" t="s">
        <v>321</v>
      </c>
      <c r="B292" s="61" t="s">
        <v>190</v>
      </c>
      <c r="C292" s="61">
        <v>230</v>
      </c>
      <c r="D292" s="61" t="str" cm="1">
        <f t="array" ref="D292">INDEX(SubList_ResAreas!$D$5:$D$332,MATCH(1,(B292=SubList_ResAreas!$B$5:$B$332)*(C292=SubList_ResAreas!$C$5:$C$332),0))</f>
        <v>SPGE_Westlands_Fresno</v>
      </c>
      <c r="E292" s="20">
        <v>0</v>
      </c>
      <c r="F292">
        <v>0</v>
      </c>
      <c r="G292">
        <v>0</v>
      </c>
      <c r="H292">
        <v>0</v>
      </c>
      <c r="I292">
        <v>0</v>
      </c>
      <c r="J292">
        <v>0</v>
      </c>
      <c r="K292">
        <v>0</v>
      </c>
      <c r="L292">
        <v>0</v>
      </c>
      <c r="M292">
        <v>0</v>
      </c>
      <c r="N292">
        <v>0</v>
      </c>
      <c r="O292">
        <v>0</v>
      </c>
      <c r="P292">
        <v>72</v>
      </c>
      <c r="Q292">
        <v>0</v>
      </c>
      <c r="R292" s="75">
        <v>0</v>
      </c>
      <c r="S292" s="10">
        <v>0</v>
      </c>
      <c r="T292" s="10">
        <v>0</v>
      </c>
      <c r="U292" s="10">
        <v>0</v>
      </c>
      <c r="V292" s="10">
        <v>0</v>
      </c>
      <c r="W292" s="10">
        <v>0</v>
      </c>
      <c r="X292" s="10">
        <v>0</v>
      </c>
      <c r="Y292" s="10">
        <v>0</v>
      </c>
      <c r="Z292" s="10">
        <v>0</v>
      </c>
      <c r="AA292" s="10">
        <v>360</v>
      </c>
      <c r="AB292" s="10">
        <v>40</v>
      </c>
      <c r="AC292" s="10">
        <v>352.5</v>
      </c>
      <c r="AD292" s="10">
        <v>0</v>
      </c>
      <c r="AE292" s="87">
        <v>0</v>
      </c>
      <c r="AF292" s="17">
        <v>0</v>
      </c>
      <c r="AG292" s="17">
        <v>0</v>
      </c>
      <c r="AH292" s="17">
        <v>0</v>
      </c>
      <c r="AI292" s="17">
        <v>0</v>
      </c>
      <c r="AJ292" s="17">
        <v>0</v>
      </c>
      <c r="AK292" s="17">
        <v>0</v>
      </c>
      <c r="AL292" s="17">
        <v>0</v>
      </c>
      <c r="AM292" s="17">
        <v>0</v>
      </c>
      <c r="AN292" s="17">
        <v>40</v>
      </c>
      <c r="AO292" s="17">
        <v>660</v>
      </c>
      <c r="AP292" s="17">
        <v>347.5</v>
      </c>
      <c r="AQ292" s="17">
        <v>0</v>
      </c>
      <c r="AR292" s="20">
        <v>0</v>
      </c>
      <c r="AS292" s="20">
        <v>0</v>
      </c>
      <c r="AT292" s="20">
        <v>0</v>
      </c>
      <c r="AU292" s="20">
        <v>0</v>
      </c>
      <c r="AV292" s="20">
        <v>0</v>
      </c>
      <c r="AW292" s="20">
        <v>0</v>
      </c>
      <c r="AX292" s="20">
        <v>0</v>
      </c>
      <c r="AY292" s="20">
        <v>0</v>
      </c>
      <c r="AZ292" s="20">
        <v>0</v>
      </c>
      <c r="BA292" s="20">
        <v>400</v>
      </c>
      <c r="BB292" s="20">
        <v>700</v>
      </c>
      <c r="BC292" s="20">
        <v>700</v>
      </c>
      <c r="BD292" s="20">
        <v>0</v>
      </c>
      <c r="BE292" s="20">
        <v>0</v>
      </c>
      <c r="BF292" s="20">
        <v>0</v>
      </c>
      <c r="BG292" s="20">
        <v>0</v>
      </c>
      <c r="BH292" s="20">
        <v>0</v>
      </c>
      <c r="BI292" s="20">
        <v>0</v>
      </c>
      <c r="BJ292" s="20">
        <v>0</v>
      </c>
      <c r="BK292" s="20">
        <v>0</v>
      </c>
      <c r="BL292" s="20">
        <v>0</v>
      </c>
      <c r="BM292" s="20">
        <v>0</v>
      </c>
      <c r="BN292" s="20">
        <v>400</v>
      </c>
      <c r="BO292" s="20">
        <v>700</v>
      </c>
      <c r="BP292" s="20">
        <v>772</v>
      </c>
      <c r="BQ292" s="20">
        <v>0</v>
      </c>
    </row>
    <row r="293" spans="1:69" x14ac:dyDescent="0.35">
      <c r="A293" s="61" t="s">
        <v>329</v>
      </c>
      <c r="B293" s="61" t="s">
        <v>172</v>
      </c>
      <c r="C293" s="61">
        <v>230</v>
      </c>
      <c r="D293" s="61" t="str" cm="1">
        <f t="array" ref="D293">INDEX(SubList_ResAreas!$D$5:$D$332,MATCH(1,(B293=SubList_ResAreas!$B$5:$B$332)*(C293=SubList_ResAreas!$C$5:$C$332),0))</f>
        <v>SouthernNV_Desert</v>
      </c>
      <c r="E293" s="20">
        <v>0</v>
      </c>
      <c r="F293">
        <v>0</v>
      </c>
      <c r="G293">
        <v>0</v>
      </c>
      <c r="H293">
        <v>0</v>
      </c>
      <c r="I293">
        <v>0</v>
      </c>
      <c r="J293">
        <v>0</v>
      </c>
      <c r="K293">
        <v>0</v>
      </c>
      <c r="L293">
        <v>0</v>
      </c>
      <c r="M293">
        <v>0</v>
      </c>
      <c r="N293">
        <v>0</v>
      </c>
      <c r="O293">
        <v>0</v>
      </c>
      <c r="P293">
        <v>0</v>
      </c>
      <c r="Q293">
        <v>0</v>
      </c>
      <c r="R293" s="75">
        <v>0</v>
      </c>
      <c r="S293" s="10">
        <v>0</v>
      </c>
      <c r="T293" s="10">
        <v>0</v>
      </c>
      <c r="U293" s="10">
        <v>0</v>
      </c>
      <c r="V293" s="10">
        <v>0</v>
      </c>
      <c r="W293" s="10">
        <v>0</v>
      </c>
      <c r="X293" s="10">
        <v>0</v>
      </c>
      <c r="Y293" s="10">
        <v>0</v>
      </c>
      <c r="Z293" s="10">
        <v>0</v>
      </c>
      <c r="AA293" s="10">
        <v>260</v>
      </c>
      <c r="AB293" s="10">
        <v>0</v>
      </c>
      <c r="AC293" s="10">
        <v>128</v>
      </c>
      <c r="AD293" s="10">
        <v>0</v>
      </c>
      <c r="AE293" s="87">
        <v>0</v>
      </c>
      <c r="AF293" s="17">
        <v>0</v>
      </c>
      <c r="AG293" s="17">
        <v>0</v>
      </c>
      <c r="AH293" s="17">
        <v>0</v>
      </c>
      <c r="AI293" s="17">
        <v>0</v>
      </c>
      <c r="AJ293" s="17">
        <v>0</v>
      </c>
      <c r="AK293" s="17">
        <v>0</v>
      </c>
      <c r="AL293" s="17">
        <v>0</v>
      </c>
      <c r="AM293" s="17">
        <v>0</v>
      </c>
      <c r="AN293" s="17">
        <v>390</v>
      </c>
      <c r="AO293" s="17">
        <v>1106</v>
      </c>
      <c r="AP293" s="17">
        <v>702</v>
      </c>
      <c r="AQ293" s="17">
        <v>0</v>
      </c>
      <c r="AR293" s="20">
        <v>0</v>
      </c>
      <c r="AS293" s="20">
        <v>0</v>
      </c>
      <c r="AT293" s="20">
        <v>0</v>
      </c>
      <c r="AU293" s="20">
        <v>0</v>
      </c>
      <c r="AV293" s="20">
        <v>0</v>
      </c>
      <c r="AW293" s="20">
        <v>0</v>
      </c>
      <c r="AX293" s="20">
        <v>0</v>
      </c>
      <c r="AY293" s="20">
        <v>0</v>
      </c>
      <c r="AZ293" s="20">
        <v>0</v>
      </c>
      <c r="BA293" s="20">
        <v>650</v>
      </c>
      <c r="BB293" s="20">
        <v>1106</v>
      </c>
      <c r="BC293" s="20">
        <v>830</v>
      </c>
      <c r="BD293" s="20">
        <v>0</v>
      </c>
      <c r="BE293" s="20">
        <v>0</v>
      </c>
      <c r="BF293" s="20">
        <v>0</v>
      </c>
      <c r="BG293" s="20">
        <v>0</v>
      </c>
      <c r="BH293" s="20">
        <v>0</v>
      </c>
      <c r="BI293" s="20">
        <v>0</v>
      </c>
      <c r="BJ293" s="20">
        <v>0</v>
      </c>
      <c r="BK293" s="20">
        <v>0</v>
      </c>
      <c r="BL293" s="20">
        <v>0</v>
      </c>
      <c r="BM293" s="20">
        <v>0</v>
      </c>
      <c r="BN293" s="20">
        <v>650</v>
      </c>
      <c r="BO293" s="20">
        <v>1106</v>
      </c>
      <c r="BP293" s="20">
        <v>830</v>
      </c>
      <c r="BQ293" s="20">
        <v>0</v>
      </c>
    </row>
    <row r="294" spans="1:69" x14ac:dyDescent="0.35">
      <c r="A294" s="61" t="s">
        <v>333</v>
      </c>
      <c r="B294" s="61" t="s">
        <v>247</v>
      </c>
      <c r="C294" s="61">
        <v>230</v>
      </c>
      <c r="D294" s="61" t="str" cm="1">
        <f t="array" ref="D294">INDEX(SubList_ResAreas!$D$5:$D$332,MATCH(1,(B294=SubList_ResAreas!$B$5:$B$332)*(C294=SubList_ResAreas!$C$5:$C$332),0))</f>
        <v>Northern_CA</v>
      </c>
      <c r="E294" s="20">
        <v>0</v>
      </c>
      <c r="F294">
        <v>0</v>
      </c>
      <c r="G294">
        <v>0</v>
      </c>
      <c r="H294">
        <v>0</v>
      </c>
      <c r="I294">
        <v>0</v>
      </c>
      <c r="J294">
        <v>0</v>
      </c>
      <c r="K294">
        <v>0</v>
      </c>
      <c r="L294">
        <v>0</v>
      </c>
      <c r="M294">
        <v>1</v>
      </c>
      <c r="N294">
        <v>0</v>
      </c>
      <c r="O294">
        <v>0</v>
      </c>
      <c r="P294">
        <v>0</v>
      </c>
      <c r="Q294">
        <v>0</v>
      </c>
      <c r="R294" s="75">
        <v>0</v>
      </c>
      <c r="S294" s="10">
        <v>0</v>
      </c>
      <c r="T294" s="10">
        <v>0</v>
      </c>
      <c r="U294" s="10">
        <v>0</v>
      </c>
      <c r="V294" s="10">
        <v>0</v>
      </c>
      <c r="W294" s="10">
        <v>0</v>
      </c>
      <c r="X294" s="10">
        <v>0</v>
      </c>
      <c r="Y294" s="10">
        <v>0</v>
      </c>
      <c r="Z294" s="10">
        <v>0.77</v>
      </c>
      <c r="AA294" s="10">
        <v>0</v>
      </c>
      <c r="AB294" s="10">
        <v>0</v>
      </c>
      <c r="AC294" s="10">
        <v>0</v>
      </c>
      <c r="AD294" s="10">
        <v>0</v>
      </c>
      <c r="AE294" s="87">
        <v>0</v>
      </c>
      <c r="AF294" s="17">
        <v>0</v>
      </c>
      <c r="AG294" s="17">
        <v>0</v>
      </c>
      <c r="AH294" s="17">
        <v>0</v>
      </c>
      <c r="AI294" s="17">
        <v>0</v>
      </c>
      <c r="AJ294" s="17">
        <v>0</v>
      </c>
      <c r="AK294" s="17">
        <v>0</v>
      </c>
      <c r="AL294" s="17">
        <v>0</v>
      </c>
      <c r="AM294" s="17">
        <v>1.0000000000000009E-2</v>
      </c>
      <c r="AN294" s="17">
        <v>0</v>
      </c>
      <c r="AO294" s="17">
        <v>0</v>
      </c>
      <c r="AP294" s="17">
        <v>0</v>
      </c>
      <c r="AQ294" s="17">
        <v>0</v>
      </c>
      <c r="AR294" s="20">
        <v>0</v>
      </c>
      <c r="AS294" s="20">
        <v>0</v>
      </c>
      <c r="AT294" s="20">
        <v>0</v>
      </c>
      <c r="AU294" s="20">
        <v>0</v>
      </c>
      <c r="AV294" s="20">
        <v>0</v>
      </c>
      <c r="AW294" s="20">
        <v>0</v>
      </c>
      <c r="AX294" s="20">
        <v>0</v>
      </c>
      <c r="AY294" s="20">
        <v>0</v>
      </c>
      <c r="AZ294" s="20">
        <v>0.78</v>
      </c>
      <c r="BA294" s="20">
        <v>0</v>
      </c>
      <c r="BB294" s="20">
        <v>0</v>
      </c>
      <c r="BC294" s="20">
        <v>0</v>
      </c>
      <c r="BD294" s="20">
        <v>0</v>
      </c>
      <c r="BE294" s="20">
        <v>0</v>
      </c>
      <c r="BF294" s="20">
        <v>0</v>
      </c>
      <c r="BG294" s="20">
        <v>0</v>
      </c>
      <c r="BH294" s="20">
        <v>0</v>
      </c>
      <c r="BI294" s="20">
        <v>0</v>
      </c>
      <c r="BJ294" s="20">
        <v>0</v>
      </c>
      <c r="BK294" s="20">
        <v>0</v>
      </c>
      <c r="BL294" s="20">
        <v>0</v>
      </c>
      <c r="BM294" s="20">
        <v>1.78</v>
      </c>
      <c r="BN294" s="20">
        <v>0</v>
      </c>
      <c r="BO294" s="20">
        <v>0</v>
      </c>
      <c r="BP294" s="20">
        <v>0</v>
      </c>
      <c r="BQ294" s="20">
        <v>0</v>
      </c>
    </row>
    <row r="295" spans="1:69" x14ac:dyDescent="0.35">
      <c r="A295" s="61" t="s">
        <v>315</v>
      </c>
      <c r="B295" s="61" t="s">
        <v>137</v>
      </c>
      <c r="C295" s="61">
        <v>115</v>
      </c>
      <c r="D295" s="61" t="str" cm="1">
        <f t="array" ref="D295">INDEX(SubList_ResAreas!$D$5:$D$332,MATCH(1,(B295=SubList_ResAreas!$B$5:$B$332)*(C295=SubList_ResAreas!$C$5:$C$332),0))</f>
        <v>SPGE_Kern</v>
      </c>
      <c r="E295" s="20">
        <v>0</v>
      </c>
      <c r="F295">
        <v>0</v>
      </c>
      <c r="G295">
        <v>0</v>
      </c>
      <c r="H295">
        <v>0</v>
      </c>
      <c r="I295">
        <v>0</v>
      </c>
      <c r="J295">
        <v>0</v>
      </c>
      <c r="K295">
        <v>0</v>
      </c>
      <c r="L295">
        <v>0</v>
      </c>
      <c r="M295">
        <v>0</v>
      </c>
      <c r="N295">
        <v>0</v>
      </c>
      <c r="O295">
        <v>0</v>
      </c>
      <c r="P295">
        <v>0</v>
      </c>
      <c r="Q295">
        <v>0</v>
      </c>
      <c r="R295" s="75">
        <v>0</v>
      </c>
      <c r="S295" s="10">
        <v>0</v>
      </c>
      <c r="T295" s="10">
        <v>0</v>
      </c>
      <c r="U295" s="10">
        <v>0</v>
      </c>
      <c r="V295" s="10">
        <v>0</v>
      </c>
      <c r="W295" s="10">
        <v>0</v>
      </c>
      <c r="X295" s="10">
        <v>0</v>
      </c>
      <c r="Y295" s="10">
        <v>0</v>
      </c>
      <c r="Z295" s="10">
        <v>0</v>
      </c>
      <c r="AA295" s="10">
        <v>0</v>
      </c>
      <c r="AB295" s="10">
        <v>0</v>
      </c>
      <c r="AC295" s="10">
        <v>0</v>
      </c>
      <c r="AD295" s="10">
        <v>0</v>
      </c>
      <c r="AE295" s="87">
        <v>0</v>
      </c>
      <c r="AF295" s="17">
        <v>0</v>
      </c>
      <c r="AG295" s="17">
        <v>0</v>
      </c>
      <c r="AH295" s="17">
        <v>0</v>
      </c>
      <c r="AI295" s="17">
        <v>0</v>
      </c>
      <c r="AJ295" s="17">
        <v>0</v>
      </c>
      <c r="AK295" s="17">
        <v>0</v>
      </c>
      <c r="AL295" s="17">
        <v>0</v>
      </c>
      <c r="AM295" s="17">
        <v>0</v>
      </c>
      <c r="AN295" s="17">
        <v>0</v>
      </c>
      <c r="AO295" s="17">
        <v>0</v>
      </c>
      <c r="AP295" s="17">
        <v>0</v>
      </c>
      <c r="AQ295" s="17">
        <v>0</v>
      </c>
      <c r="AR295" s="20">
        <v>0</v>
      </c>
      <c r="AS295" s="20">
        <v>0</v>
      </c>
      <c r="AT295" s="20">
        <v>0</v>
      </c>
      <c r="AU295" s="20">
        <v>0</v>
      </c>
      <c r="AV295" s="20">
        <v>0</v>
      </c>
      <c r="AW295" s="20">
        <v>0</v>
      </c>
      <c r="AX295" s="20">
        <v>0</v>
      </c>
      <c r="AY295" s="20">
        <v>0</v>
      </c>
      <c r="AZ295" s="20">
        <v>0</v>
      </c>
      <c r="BA295" s="20">
        <v>0</v>
      </c>
      <c r="BB295" s="20">
        <v>0</v>
      </c>
      <c r="BC295" s="20">
        <v>0</v>
      </c>
      <c r="BD295" s="20">
        <v>0</v>
      </c>
      <c r="BE295" s="20">
        <v>0</v>
      </c>
      <c r="BF295" s="20">
        <v>0</v>
      </c>
      <c r="BG295" s="20">
        <v>0</v>
      </c>
      <c r="BH295" s="20">
        <v>0</v>
      </c>
      <c r="BI295" s="20">
        <v>0</v>
      </c>
      <c r="BJ295" s="20">
        <v>0</v>
      </c>
      <c r="BK295" s="20">
        <v>0</v>
      </c>
      <c r="BL295" s="20">
        <v>0</v>
      </c>
      <c r="BM295" s="20">
        <v>0</v>
      </c>
      <c r="BN295" s="20">
        <v>0</v>
      </c>
      <c r="BO295" s="20">
        <v>0</v>
      </c>
      <c r="BP295" s="20">
        <v>0</v>
      </c>
      <c r="BQ295" s="20">
        <v>0</v>
      </c>
    </row>
    <row r="296" spans="1:69" x14ac:dyDescent="0.35">
      <c r="A296" s="61" t="s">
        <v>333</v>
      </c>
      <c r="B296" s="61" t="s">
        <v>231</v>
      </c>
      <c r="C296" s="61">
        <v>115</v>
      </c>
      <c r="D296" s="61" t="str" cm="1">
        <f t="array" ref="D296">INDEX(SubList_ResAreas!$D$5:$D$332,MATCH(1,(B296=SubList_ResAreas!$B$5:$B$332)*(C296=SubList_ResAreas!$C$5:$C$332),0))</f>
        <v>Central_Valley_LosBanos</v>
      </c>
      <c r="E296" s="20">
        <v>0</v>
      </c>
      <c r="F296">
        <v>0</v>
      </c>
      <c r="G296">
        <v>0</v>
      </c>
      <c r="H296">
        <v>0</v>
      </c>
      <c r="I296">
        <v>0</v>
      </c>
      <c r="J296">
        <v>0</v>
      </c>
      <c r="K296">
        <v>0</v>
      </c>
      <c r="L296">
        <v>0</v>
      </c>
      <c r="M296">
        <v>0</v>
      </c>
      <c r="N296">
        <v>0</v>
      </c>
      <c r="O296">
        <v>0</v>
      </c>
      <c r="P296">
        <v>0</v>
      </c>
      <c r="Q296">
        <v>0</v>
      </c>
      <c r="R296" s="75">
        <v>0</v>
      </c>
      <c r="S296" s="10">
        <v>0</v>
      </c>
      <c r="T296" s="10">
        <v>0</v>
      </c>
      <c r="U296" s="10">
        <v>0</v>
      </c>
      <c r="V296" s="10">
        <v>0</v>
      </c>
      <c r="W296" s="10">
        <v>0</v>
      </c>
      <c r="X296" s="10">
        <v>0</v>
      </c>
      <c r="Y296" s="10">
        <v>0</v>
      </c>
      <c r="Z296" s="10">
        <v>0</v>
      </c>
      <c r="AA296" s="10">
        <v>0</v>
      </c>
      <c r="AB296" s="10">
        <v>0</v>
      </c>
      <c r="AC296" s="10">
        <v>0</v>
      </c>
      <c r="AD296" s="10">
        <v>0</v>
      </c>
      <c r="AE296" s="87">
        <v>0</v>
      </c>
      <c r="AF296" s="17">
        <v>2</v>
      </c>
      <c r="AG296" s="17">
        <v>0</v>
      </c>
      <c r="AH296" s="17">
        <v>0</v>
      </c>
      <c r="AI296" s="17">
        <v>0</v>
      </c>
      <c r="AJ296" s="17">
        <v>0</v>
      </c>
      <c r="AK296" s="17">
        <v>0</v>
      </c>
      <c r="AL296" s="17">
        <v>0</v>
      </c>
      <c r="AM296" s="17">
        <v>0</v>
      </c>
      <c r="AN296" s="17">
        <v>0</v>
      </c>
      <c r="AO296" s="17">
        <v>0</v>
      </c>
      <c r="AP296" s="17">
        <v>0</v>
      </c>
      <c r="AQ296" s="17">
        <v>0</v>
      </c>
      <c r="AR296" s="20">
        <v>0</v>
      </c>
      <c r="AS296" s="20">
        <v>2</v>
      </c>
      <c r="AT296" s="20">
        <v>0</v>
      </c>
      <c r="AU296" s="20">
        <v>0</v>
      </c>
      <c r="AV296" s="20">
        <v>0</v>
      </c>
      <c r="AW296" s="20">
        <v>0</v>
      </c>
      <c r="AX296" s="20">
        <v>0</v>
      </c>
      <c r="AY296" s="20">
        <v>0</v>
      </c>
      <c r="AZ296" s="20">
        <v>0</v>
      </c>
      <c r="BA296" s="20">
        <v>0</v>
      </c>
      <c r="BB296" s="20">
        <v>0</v>
      </c>
      <c r="BC296" s="20">
        <v>0</v>
      </c>
      <c r="BD296" s="20">
        <v>0</v>
      </c>
      <c r="BE296" s="20">
        <v>0</v>
      </c>
      <c r="BF296" s="20">
        <v>2</v>
      </c>
      <c r="BG296" s="20">
        <v>0</v>
      </c>
      <c r="BH296" s="20">
        <v>0</v>
      </c>
      <c r="BI296" s="20">
        <v>0</v>
      </c>
      <c r="BJ296" s="20">
        <v>0</v>
      </c>
      <c r="BK296" s="20">
        <v>0</v>
      </c>
      <c r="BL296" s="20">
        <v>0</v>
      </c>
      <c r="BM296" s="20">
        <v>0</v>
      </c>
      <c r="BN296" s="20">
        <v>0</v>
      </c>
      <c r="BO296" s="20">
        <v>0</v>
      </c>
      <c r="BP296" s="20">
        <v>0</v>
      </c>
      <c r="BQ296" s="20">
        <v>0</v>
      </c>
    </row>
    <row r="297" spans="1:69" x14ac:dyDescent="0.35">
      <c r="A297" s="61" t="s">
        <v>333</v>
      </c>
      <c r="B297" s="61" t="s">
        <v>251</v>
      </c>
      <c r="C297" s="61">
        <v>500</v>
      </c>
      <c r="D297" s="61" t="str" cm="1">
        <f t="array" ref="D297">INDEX(SubList_ResAreas!$D$5:$D$332,MATCH(1,(B297=SubList_ResAreas!$B$5:$B$332)*(C297=SubList_ResAreas!$C$5:$C$332),0))</f>
        <v>Northern_CA</v>
      </c>
      <c r="E297" s="20">
        <v>0</v>
      </c>
      <c r="F297">
        <v>0</v>
      </c>
      <c r="G297">
        <v>0</v>
      </c>
      <c r="H297">
        <v>0</v>
      </c>
      <c r="I297">
        <v>0</v>
      </c>
      <c r="J297">
        <v>0</v>
      </c>
      <c r="K297">
        <v>0</v>
      </c>
      <c r="L297">
        <v>0</v>
      </c>
      <c r="M297">
        <v>0</v>
      </c>
      <c r="N297">
        <v>0</v>
      </c>
      <c r="O297">
        <v>0</v>
      </c>
      <c r="P297">
        <v>0</v>
      </c>
      <c r="Q297">
        <v>0</v>
      </c>
      <c r="R297" s="75">
        <v>0</v>
      </c>
      <c r="S297" s="10">
        <v>0</v>
      </c>
      <c r="T297" s="10">
        <v>0</v>
      </c>
      <c r="U297" s="10">
        <v>0</v>
      </c>
      <c r="V297" s="10">
        <v>0</v>
      </c>
      <c r="W297" s="10">
        <v>0</v>
      </c>
      <c r="X297" s="10">
        <v>0</v>
      </c>
      <c r="Y297" s="10">
        <v>0</v>
      </c>
      <c r="Z297" s="10">
        <v>0</v>
      </c>
      <c r="AA297" s="10">
        <v>0</v>
      </c>
      <c r="AB297" s="10">
        <v>0</v>
      </c>
      <c r="AC297" s="10">
        <v>0</v>
      </c>
      <c r="AD297" s="10">
        <v>0</v>
      </c>
      <c r="AE297" s="87">
        <v>0</v>
      </c>
      <c r="AF297" s="17">
        <v>0</v>
      </c>
      <c r="AG297" s="17">
        <v>0</v>
      </c>
      <c r="AH297" s="17">
        <v>0</v>
      </c>
      <c r="AI297" s="17">
        <v>0</v>
      </c>
      <c r="AJ297" s="17">
        <v>0</v>
      </c>
      <c r="AK297" s="17">
        <v>0</v>
      </c>
      <c r="AL297" s="17">
        <v>0</v>
      </c>
      <c r="AM297" s="17">
        <v>0</v>
      </c>
      <c r="AN297" s="17">
        <v>0</v>
      </c>
      <c r="AO297" s="17">
        <v>0</v>
      </c>
      <c r="AP297" s="17">
        <v>0</v>
      </c>
      <c r="AQ297" s="17">
        <v>0</v>
      </c>
      <c r="AR297" s="20">
        <v>0</v>
      </c>
      <c r="AS297" s="20">
        <v>0</v>
      </c>
      <c r="AT297" s="20">
        <v>0</v>
      </c>
      <c r="AU297" s="20">
        <v>0</v>
      </c>
      <c r="AV297" s="20">
        <v>0</v>
      </c>
      <c r="AW297" s="20">
        <v>0</v>
      </c>
      <c r="AX297" s="20">
        <v>0</v>
      </c>
      <c r="AY297" s="20">
        <v>0</v>
      </c>
      <c r="AZ297" s="20">
        <v>0</v>
      </c>
      <c r="BA297" s="20">
        <v>0</v>
      </c>
      <c r="BB297" s="20">
        <v>0</v>
      </c>
      <c r="BC297" s="20">
        <v>0</v>
      </c>
      <c r="BD297" s="20">
        <v>0</v>
      </c>
      <c r="BE297" s="20">
        <v>0</v>
      </c>
      <c r="BF297" s="20">
        <v>0</v>
      </c>
      <c r="BG297" s="20">
        <v>0</v>
      </c>
      <c r="BH297" s="20">
        <v>0</v>
      </c>
      <c r="BI297" s="20">
        <v>0</v>
      </c>
      <c r="BJ297" s="20">
        <v>0</v>
      </c>
      <c r="BK297" s="20">
        <v>0</v>
      </c>
      <c r="BL297" s="20">
        <v>0</v>
      </c>
      <c r="BM297" s="20">
        <v>0</v>
      </c>
      <c r="BN297" s="20">
        <v>0</v>
      </c>
      <c r="BO297" s="20">
        <v>0</v>
      </c>
      <c r="BP297" s="20">
        <v>0</v>
      </c>
      <c r="BQ297" s="20">
        <v>0</v>
      </c>
    </row>
    <row r="298" spans="1:69" x14ac:dyDescent="0.35">
      <c r="A298" s="61" t="s">
        <v>333</v>
      </c>
      <c r="B298" s="61" t="s">
        <v>251</v>
      </c>
      <c r="C298" s="61">
        <v>115</v>
      </c>
      <c r="D298" s="61" t="str" cm="1">
        <f t="array" ref="D298">INDEX(SubList_ResAreas!$D$5:$D$332,MATCH(1,(B298=SubList_ResAreas!$B$5:$B$332)*(C298=SubList_ResAreas!$C$5:$C$332),0))</f>
        <v>Northern_CA</v>
      </c>
      <c r="E298" s="20">
        <v>0</v>
      </c>
      <c r="F298">
        <v>0</v>
      </c>
      <c r="G298">
        <v>0</v>
      </c>
      <c r="H298">
        <v>0</v>
      </c>
      <c r="I298">
        <v>0</v>
      </c>
      <c r="J298">
        <v>0</v>
      </c>
      <c r="K298">
        <v>0</v>
      </c>
      <c r="L298">
        <v>0</v>
      </c>
      <c r="M298">
        <v>0</v>
      </c>
      <c r="N298">
        <v>0</v>
      </c>
      <c r="O298">
        <v>0</v>
      </c>
      <c r="P298">
        <v>0</v>
      </c>
      <c r="Q298">
        <v>0</v>
      </c>
      <c r="R298" s="75">
        <v>0</v>
      </c>
      <c r="S298" s="10">
        <v>0</v>
      </c>
      <c r="T298" s="10">
        <v>0</v>
      </c>
      <c r="U298" s="10">
        <v>0</v>
      </c>
      <c r="V298" s="10">
        <v>0</v>
      </c>
      <c r="W298" s="10">
        <v>0</v>
      </c>
      <c r="X298" s="10">
        <v>0</v>
      </c>
      <c r="Y298" s="10">
        <v>0</v>
      </c>
      <c r="Z298" s="10">
        <v>0</v>
      </c>
      <c r="AA298" s="10">
        <v>0</v>
      </c>
      <c r="AB298" s="10">
        <v>20</v>
      </c>
      <c r="AC298" s="10">
        <v>131.5</v>
      </c>
      <c r="AD298" s="10">
        <v>0</v>
      </c>
      <c r="AE298" s="87">
        <v>0</v>
      </c>
      <c r="AF298" s="17">
        <v>0</v>
      </c>
      <c r="AG298" s="17">
        <v>0</v>
      </c>
      <c r="AH298" s="17">
        <v>0</v>
      </c>
      <c r="AI298" s="17">
        <v>0</v>
      </c>
      <c r="AJ298" s="17">
        <v>0</v>
      </c>
      <c r="AK298" s="17">
        <v>0</v>
      </c>
      <c r="AL298" s="17">
        <v>0</v>
      </c>
      <c r="AM298" s="17">
        <v>0</v>
      </c>
      <c r="AN298" s="17">
        <v>5</v>
      </c>
      <c r="AO298" s="17">
        <v>0</v>
      </c>
      <c r="AP298" s="17">
        <v>143.5</v>
      </c>
      <c r="AQ298" s="17">
        <v>0</v>
      </c>
      <c r="AR298" s="20">
        <v>0</v>
      </c>
      <c r="AS298" s="20">
        <v>0</v>
      </c>
      <c r="AT298" s="20">
        <v>0</v>
      </c>
      <c r="AU298" s="20">
        <v>0</v>
      </c>
      <c r="AV298" s="20">
        <v>0</v>
      </c>
      <c r="AW298" s="20">
        <v>0</v>
      </c>
      <c r="AX298" s="20">
        <v>0</v>
      </c>
      <c r="AY298" s="20">
        <v>0</v>
      </c>
      <c r="AZ298" s="20">
        <v>0</v>
      </c>
      <c r="BA298" s="20">
        <v>5</v>
      </c>
      <c r="BB298" s="20">
        <v>20</v>
      </c>
      <c r="BC298" s="20">
        <v>275</v>
      </c>
      <c r="BD298" s="20">
        <v>0</v>
      </c>
      <c r="BE298" s="20">
        <v>0</v>
      </c>
      <c r="BF298" s="20">
        <v>0</v>
      </c>
      <c r="BG298" s="20">
        <v>0</v>
      </c>
      <c r="BH298" s="20">
        <v>0</v>
      </c>
      <c r="BI298" s="20">
        <v>0</v>
      </c>
      <c r="BJ298" s="20">
        <v>0</v>
      </c>
      <c r="BK298" s="20">
        <v>0</v>
      </c>
      <c r="BL298" s="20">
        <v>0</v>
      </c>
      <c r="BM298" s="20">
        <v>0</v>
      </c>
      <c r="BN298" s="20">
        <v>5</v>
      </c>
      <c r="BO298" s="20">
        <v>20</v>
      </c>
      <c r="BP298" s="20">
        <v>275</v>
      </c>
      <c r="BQ298" s="20">
        <v>0</v>
      </c>
    </row>
    <row r="299" spans="1:69" x14ac:dyDescent="0.35">
      <c r="A299" s="61" t="s">
        <v>348</v>
      </c>
      <c r="B299" s="61" t="s">
        <v>60</v>
      </c>
      <c r="C299" s="61">
        <v>500</v>
      </c>
      <c r="D299" s="61" t="str" cm="1">
        <f t="array" ref="D299">INDEX(SubList_ResAreas!$D$5:$D$332,MATCH(1,(B299=SubList_ResAreas!$B$5:$B$332)*(C299=SubList_ResAreas!$C$5:$C$332),0))</f>
        <v>Riverside</v>
      </c>
      <c r="E299" s="20">
        <v>0</v>
      </c>
      <c r="F299">
        <v>0</v>
      </c>
      <c r="G299">
        <v>0</v>
      </c>
      <c r="H299">
        <v>0</v>
      </c>
      <c r="I299">
        <v>0</v>
      </c>
      <c r="J299">
        <v>0</v>
      </c>
      <c r="K299">
        <v>0</v>
      </c>
      <c r="L299">
        <v>0</v>
      </c>
      <c r="M299">
        <v>0</v>
      </c>
      <c r="N299">
        <v>0</v>
      </c>
      <c r="O299">
        <v>0</v>
      </c>
      <c r="P299">
        <v>0</v>
      </c>
      <c r="Q299">
        <v>0</v>
      </c>
      <c r="R299" s="75">
        <v>0</v>
      </c>
      <c r="S299" s="10">
        <v>0</v>
      </c>
      <c r="T299" s="10">
        <v>0</v>
      </c>
      <c r="U299" s="10">
        <v>0</v>
      </c>
      <c r="V299" s="10">
        <v>0</v>
      </c>
      <c r="W299" s="10">
        <v>0</v>
      </c>
      <c r="X299" s="10">
        <v>0</v>
      </c>
      <c r="Y299" s="10">
        <v>0</v>
      </c>
      <c r="Z299" s="10">
        <v>0</v>
      </c>
      <c r="AA299" s="10">
        <v>0</v>
      </c>
      <c r="AB299" s="10">
        <v>0</v>
      </c>
      <c r="AC299" s="10">
        <v>770</v>
      </c>
      <c r="AD299" s="10">
        <v>0</v>
      </c>
      <c r="AE299" s="87">
        <v>0</v>
      </c>
      <c r="AF299" s="17">
        <v>0</v>
      </c>
      <c r="AG299" s="17">
        <v>0</v>
      </c>
      <c r="AH299" s="17">
        <v>0</v>
      </c>
      <c r="AI299" s="17">
        <v>0</v>
      </c>
      <c r="AJ299" s="17">
        <v>0</v>
      </c>
      <c r="AK299" s="17">
        <v>0</v>
      </c>
      <c r="AL299" s="17">
        <v>0</v>
      </c>
      <c r="AM299" s="17">
        <v>0</v>
      </c>
      <c r="AN299" s="17">
        <v>0</v>
      </c>
      <c r="AO299" s="17">
        <v>0</v>
      </c>
      <c r="AP299" s="17">
        <v>0</v>
      </c>
      <c r="AQ299" s="17">
        <v>0</v>
      </c>
      <c r="AR299" s="20">
        <v>0</v>
      </c>
      <c r="AS299" s="20">
        <v>0</v>
      </c>
      <c r="AT299" s="20">
        <v>0</v>
      </c>
      <c r="AU299" s="20">
        <v>0</v>
      </c>
      <c r="AV299" s="20">
        <v>0</v>
      </c>
      <c r="AW299" s="20">
        <v>0</v>
      </c>
      <c r="AX299" s="20">
        <v>0</v>
      </c>
      <c r="AY299" s="20">
        <v>0</v>
      </c>
      <c r="AZ299" s="20">
        <v>0</v>
      </c>
      <c r="BA299" s="20">
        <v>0</v>
      </c>
      <c r="BB299" s="20">
        <v>0</v>
      </c>
      <c r="BC299" s="20">
        <v>770</v>
      </c>
      <c r="BD299" s="20">
        <v>0</v>
      </c>
      <c r="BE299" s="20">
        <v>0</v>
      </c>
      <c r="BF299" s="20">
        <v>0</v>
      </c>
      <c r="BG299" s="20">
        <v>0</v>
      </c>
      <c r="BH299" s="20">
        <v>0</v>
      </c>
      <c r="BI299" s="20">
        <v>0</v>
      </c>
      <c r="BJ299" s="20">
        <v>0</v>
      </c>
      <c r="BK299" s="20">
        <v>0</v>
      </c>
      <c r="BL299" s="20">
        <v>0</v>
      </c>
      <c r="BM299" s="20">
        <v>0</v>
      </c>
      <c r="BN299" s="20">
        <v>0</v>
      </c>
      <c r="BO299" s="20">
        <v>0</v>
      </c>
      <c r="BP299" s="20">
        <v>770</v>
      </c>
      <c r="BQ299" s="20">
        <v>0</v>
      </c>
    </row>
    <row r="300" spans="1:69" x14ac:dyDescent="0.35">
      <c r="A300" s="61" t="s">
        <v>329</v>
      </c>
      <c r="B300" s="61" t="s">
        <v>188</v>
      </c>
      <c r="C300" s="61">
        <v>138</v>
      </c>
      <c r="D300" s="61" t="str" cm="1">
        <f t="array" ref="D300">INDEX(SubList_ResAreas!$D$5:$D$332,MATCH(1,(B300=SubList_ResAreas!$B$5:$B$332)*(C300=SubList_ResAreas!$C$5:$C$332),0))</f>
        <v>SouthernNV_Desert</v>
      </c>
      <c r="E300" s="20">
        <v>0</v>
      </c>
      <c r="F300">
        <v>0</v>
      </c>
      <c r="G300">
        <v>0</v>
      </c>
      <c r="H300">
        <v>0</v>
      </c>
      <c r="I300">
        <v>0</v>
      </c>
      <c r="J300">
        <v>0</v>
      </c>
      <c r="K300">
        <v>0</v>
      </c>
      <c r="L300">
        <v>0</v>
      </c>
      <c r="M300">
        <v>0</v>
      </c>
      <c r="N300">
        <v>0</v>
      </c>
      <c r="O300">
        <v>0</v>
      </c>
      <c r="P300">
        <v>0</v>
      </c>
      <c r="Q300">
        <v>0</v>
      </c>
      <c r="R300" s="75">
        <v>0</v>
      </c>
      <c r="S300" s="10">
        <v>0</v>
      </c>
      <c r="T300" s="10">
        <v>0</v>
      </c>
      <c r="U300" s="10">
        <v>0</v>
      </c>
      <c r="V300" s="10">
        <v>0</v>
      </c>
      <c r="W300" s="10">
        <v>0</v>
      </c>
      <c r="X300" s="10">
        <v>0</v>
      </c>
      <c r="Y300" s="10">
        <v>0</v>
      </c>
      <c r="Z300" s="10">
        <v>0</v>
      </c>
      <c r="AA300" s="10">
        <v>0</v>
      </c>
      <c r="AB300" s="10">
        <v>0</v>
      </c>
      <c r="AC300" s="10">
        <v>0</v>
      </c>
      <c r="AD300" s="10">
        <v>0</v>
      </c>
      <c r="AE300" s="87">
        <v>0</v>
      </c>
      <c r="AF300" s="17">
        <v>0</v>
      </c>
      <c r="AG300" s="17">
        <v>0</v>
      </c>
      <c r="AH300" s="17">
        <v>0</v>
      </c>
      <c r="AI300" s="17">
        <v>0</v>
      </c>
      <c r="AJ300" s="17">
        <v>0</v>
      </c>
      <c r="AK300" s="17">
        <v>0</v>
      </c>
      <c r="AL300" s="17">
        <v>0</v>
      </c>
      <c r="AM300" s="17">
        <v>0</v>
      </c>
      <c r="AN300" s="17">
        <v>50</v>
      </c>
      <c r="AO300" s="17">
        <v>0</v>
      </c>
      <c r="AP300" s="17">
        <v>40</v>
      </c>
      <c r="AQ300" s="17">
        <v>0</v>
      </c>
      <c r="AR300" s="20">
        <v>0</v>
      </c>
      <c r="AS300" s="20">
        <v>0</v>
      </c>
      <c r="AT300" s="20">
        <v>0</v>
      </c>
      <c r="AU300" s="20">
        <v>0</v>
      </c>
      <c r="AV300" s="20">
        <v>0</v>
      </c>
      <c r="AW300" s="20">
        <v>0</v>
      </c>
      <c r="AX300" s="20">
        <v>0</v>
      </c>
      <c r="AY300" s="20">
        <v>0</v>
      </c>
      <c r="AZ300" s="20">
        <v>0</v>
      </c>
      <c r="BA300" s="20">
        <v>50</v>
      </c>
      <c r="BB300" s="20">
        <v>0</v>
      </c>
      <c r="BC300" s="20">
        <v>40</v>
      </c>
      <c r="BD300" s="20">
        <v>0</v>
      </c>
      <c r="BE300" s="20">
        <v>0</v>
      </c>
      <c r="BF300" s="20">
        <v>0</v>
      </c>
      <c r="BG300" s="20">
        <v>0</v>
      </c>
      <c r="BH300" s="20">
        <v>0</v>
      </c>
      <c r="BI300" s="20">
        <v>0</v>
      </c>
      <c r="BJ300" s="20">
        <v>0</v>
      </c>
      <c r="BK300" s="20">
        <v>0</v>
      </c>
      <c r="BL300" s="20">
        <v>0</v>
      </c>
      <c r="BM300" s="20">
        <v>0</v>
      </c>
      <c r="BN300" s="20">
        <v>50</v>
      </c>
      <c r="BO300" s="20">
        <v>0</v>
      </c>
      <c r="BP300" s="20">
        <v>40</v>
      </c>
      <c r="BQ300" s="20">
        <v>0</v>
      </c>
    </row>
    <row r="301" spans="1:69" x14ac:dyDescent="0.35">
      <c r="A301" s="61" t="s">
        <v>322</v>
      </c>
      <c r="B301" s="61" t="s">
        <v>166</v>
      </c>
      <c r="C301" s="61">
        <v>230</v>
      </c>
      <c r="D301" s="61" t="str" cm="1">
        <f t="array" ref="D301">INDEX(SubList_ResAreas!$D$5:$D$332,MATCH(1,(B301=SubList_ResAreas!$B$5:$B$332)*(C301=SubList_ResAreas!$C$5:$C$332),0))</f>
        <v>Big_Creek-Magunden</v>
      </c>
      <c r="E301" s="20">
        <v>0</v>
      </c>
      <c r="F301">
        <v>0</v>
      </c>
      <c r="G301">
        <v>0</v>
      </c>
      <c r="H301">
        <v>0</v>
      </c>
      <c r="I301">
        <v>0</v>
      </c>
      <c r="J301">
        <v>0</v>
      </c>
      <c r="K301">
        <v>0</v>
      </c>
      <c r="L301">
        <v>0</v>
      </c>
      <c r="M301">
        <v>0</v>
      </c>
      <c r="N301">
        <v>56</v>
      </c>
      <c r="O301">
        <v>0</v>
      </c>
      <c r="P301">
        <v>0</v>
      </c>
      <c r="Q301">
        <v>0</v>
      </c>
      <c r="R301" s="75">
        <v>0</v>
      </c>
      <c r="S301" s="10">
        <v>0</v>
      </c>
      <c r="T301" s="10">
        <v>0</v>
      </c>
      <c r="U301" s="10">
        <v>0</v>
      </c>
      <c r="V301" s="10">
        <v>0</v>
      </c>
      <c r="W301" s="10">
        <v>0</v>
      </c>
      <c r="X301" s="10">
        <v>0</v>
      </c>
      <c r="Y301" s="10">
        <v>0</v>
      </c>
      <c r="Z301" s="10">
        <v>0</v>
      </c>
      <c r="AA301" s="10">
        <v>0</v>
      </c>
      <c r="AB301" s="10">
        <v>350</v>
      </c>
      <c r="AC301" s="10">
        <v>350</v>
      </c>
      <c r="AD301" s="10">
        <v>0</v>
      </c>
      <c r="AE301" s="87">
        <v>0</v>
      </c>
      <c r="AF301" s="17">
        <v>0</v>
      </c>
      <c r="AG301" s="17">
        <v>0</v>
      </c>
      <c r="AH301" s="17">
        <v>0</v>
      </c>
      <c r="AI301" s="17">
        <v>0</v>
      </c>
      <c r="AJ301" s="17">
        <v>0</v>
      </c>
      <c r="AK301" s="17">
        <v>0</v>
      </c>
      <c r="AL301" s="17">
        <v>0</v>
      </c>
      <c r="AM301" s="17">
        <v>0</v>
      </c>
      <c r="AN301" s="17">
        <v>50.170000000000016</v>
      </c>
      <c r="AO301" s="17">
        <v>349.13</v>
      </c>
      <c r="AP301" s="17">
        <v>0</v>
      </c>
      <c r="AQ301" s="17">
        <v>0</v>
      </c>
      <c r="AR301" s="20">
        <v>0</v>
      </c>
      <c r="AS301" s="20">
        <v>0</v>
      </c>
      <c r="AT301" s="20">
        <v>0</v>
      </c>
      <c r="AU301" s="20">
        <v>0</v>
      </c>
      <c r="AV301" s="20">
        <v>0</v>
      </c>
      <c r="AW301" s="20">
        <v>0</v>
      </c>
      <c r="AX301" s="20">
        <v>0</v>
      </c>
      <c r="AY301" s="20">
        <v>0</v>
      </c>
      <c r="AZ301" s="20">
        <v>0</v>
      </c>
      <c r="BA301" s="20">
        <v>50.170000000000016</v>
      </c>
      <c r="BB301" s="20">
        <v>699.13</v>
      </c>
      <c r="BC301" s="20">
        <v>350</v>
      </c>
      <c r="BD301" s="20">
        <v>0</v>
      </c>
      <c r="BE301" s="20">
        <v>0</v>
      </c>
      <c r="BF301" s="20">
        <v>0</v>
      </c>
      <c r="BG301" s="20">
        <v>0</v>
      </c>
      <c r="BH301" s="20">
        <v>0</v>
      </c>
      <c r="BI301" s="20">
        <v>0</v>
      </c>
      <c r="BJ301" s="20">
        <v>0</v>
      </c>
      <c r="BK301" s="20">
        <v>0</v>
      </c>
      <c r="BL301" s="20">
        <v>0</v>
      </c>
      <c r="BM301" s="20">
        <v>0</v>
      </c>
      <c r="BN301" s="20">
        <v>106.17000000000002</v>
      </c>
      <c r="BO301" s="20">
        <v>699.13</v>
      </c>
      <c r="BP301" s="20">
        <v>350</v>
      </c>
      <c r="BQ301" s="20">
        <v>0</v>
      </c>
    </row>
    <row r="302" spans="1:69" x14ac:dyDescent="0.35">
      <c r="A302" s="61" t="s">
        <v>341</v>
      </c>
      <c r="B302" s="61" t="s">
        <v>107</v>
      </c>
      <c r="C302" s="61">
        <v>230</v>
      </c>
      <c r="D302" s="61" t="str" cm="1">
        <f t="array" ref="D302">INDEX(SubList_ResAreas!$D$5:$D$332,MATCH(1,(B302=SubList_ResAreas!$B$5:$B$332)*(C302=SubList_ResAreas!$C$5:$C$332),0))</f>
        <v>Greater_Kramer</v>
      </c>
      <c r="E302" s="20">
        <v>0</v>
      </c>
      <c r="F302">
        <v>0</v>
      </c>
      <c r="G302">
        <v>0</v>
      </c>
      <c r="H302">
        <v>0</v>
      </c>
      <c r="I302">
        <v>0</v>
      </c>
      <c r="J302">
        <v>0</v>
      </c>
      <c r="K302">
        <v>0</v>
      </c>
      <c r="L302">
        <v>0</v>
      </c>
      <c r="M302">
        <v>0</v>
      </c>
      <c r="N302">
        <v>100</v>
      </c>
      <c r="O302">
        <v>0</v>
      </c>
      <c r="P302">
        <v>50</v>
      </c>
      <c r="Q302">
        <v>0</v>
      </c>
      <c r="R302" s="75">
        <v>0</v>
      </c>
      <c r="S302" s="10">
        <v>0</v>
      </c>
      <c r="T302" s="10">
        <v>0</v>
      </c>
      <c r="U302" s="10">
        <v>0</v>
      </c>
      <c r="V302" s="10">
        <v>0</v>
      </c>
      <c r="W302" s="10">
        <v>0</v>
      </c>
      <c r="X302" s="10">
        <v>0</v>
      </c>
      <c r="Y302" s="10">
        <v>0</v>
      </c>
      <c r="Z302" s="10">
        <v>0</v>
      </c>
      <c r="AA302" s="10">
        <v>0</v>
      </c>
      <c r="AB302" s="10">
        <v>0</v>
      </c>
      <c r="AC302" s="10">
        <v>0</v>
      </c>
      <c r="AD302" s="10">
        <v>0</v>
      </c>
      <c r="AE302" s="87">
        <v>0</v>
      </c>
      <c r="AF302" s="17">
        <v>0</v>
      </c>
      <c r="AG302" s="17">
        <v>0</v>
      </c>
      <c r="AH302" s="17">
        <v>0</v>
      </c>
      <c r="AI302" s="17">
        <v>0</v>
      </c>
      <c r="AJ302" s="17">
        <v>0</v>
      </c>
      <c r="AK302" s="17">
        <v>0</v>
      </c>
      <c r="AL302" s="17">
        <v>0</v>
      </c>
      <c r="AM302" s="17">
        <v>2</v>
      </c>
      <c r="AN302" s="17">
        <v>0</v>
      </c>
      <c r="AO302" s="17">
        <v>0</v>
      </c>
      <c r="AP302" s="17">
        <v>0</v>
      </c>
      <c r="AQ302" s="17">
        <v>0</v>
      </c>
      <c r="AR302" s="20">
        <v>0</v>
      </c>
      <c r="AS302" s="20">
        <v>0</v>
      </c>
      <c r="AT302" s="20">
        <v>0</v>
      </c>
      <c r="AU302" s="20">
        <v>0</v>
      </c>
      <c r="AV302" s="20">
        <v>0</v>
      </c>
      <c r="AW302" s="20">
        <v>0</v>
      </c>
      <c r="AX302" s="20">
        <v>0</v>
      </c>
      <c r="AY302" s="20">
        <v>0</v>
      </c>
      <c r="AZ302" s="20">
        <v>2</v>
      </c>
      <c r="BA302" s="20">
        <v>0</v>
      </c>
      <c r="BB302" s="20">
        <v>0</v>
      </c>
      <c r="BC302" s="20">
        <v>0</v>
      </c>
      <c r="BD302" s="20">
        <v>0</v>
      </c>
      <c r="BE302" s="20">
        <v>0</v>
      </c>
      <c r="BF302" s="20">
        <v>0</v>
      </c>
      <c r="BG302" s="20">
        <v>0</v>
      </c>
      <c r="BH302" s="20">
        <v>0</v>
      </c>
      <c r="BI302" s="20">
        <v>0</v>
      </c>
      <c r="BJ302" s="20">
        <v>0</v>
      </c>
      <c r="BK302" s="20">
        <v>0</v>
      </c>
      <c r="BL302" s="20">
        <v>0</v>
      </c>
      <c r="BM302" s="20">
        <v>2</v>
      </c>
      <c r="BN302" s="20">
        <v>100</v>
      </c>
      <c r="BO302" s="20">
        <v>0</v>
      </c>
      <c r="BP302" s="20">
        <v>50</v>
      </c>
      <c r="BQ302" s="20">
        <v>0</v>
      </c>
    </row>
    <row r="303" spans="1:69" x14ac:dyDescent="0.35">
      <c r="A303" s="61" t="s">
        <v>341</v>
      </c>
      <c r="B303" s="61" t="s">
        <v>107</v>
      </c>
      <c r="C303" s="61">
        <v>115</v>
      </c>
      <c r="D303" s="61" t="str" cm="1">
        <f t="array" ref="D303">INDEX(SubList_ResAreas!$D$5:$D$332,MATCH(1,(B303=SubList_ResAreas!$B$5:$B$332)*(C303=SubList_ResAreas!$C$5:$C$332),0))</f>
        <v>Greater_Kramer</v>
      </c>
      <c r="E303" s="20">
        <v>0</v>
      </c>
      <c r="F303">
        <v>0</v>
      </c>
      <c r="G303">
        <v>0</v>
      </c>
      <c r="H303">
        <v>0</v>
      </c>
      <c r="I303">
        <v>0</v>
      </c>
      <c r="J303">
        <v>0</v>
      </c>
      <c r="K303">
        <v>0</v>
      </c>
      <c r="L303">
        <v>0</v>
      </c>
      <c r="M303">
        <v>0</v>
      </c>
      <c r="N303">
        <v>0</v>
      </c>
      <c r="O303">
        <v>0</v>
      </c>
      <c r="P303">
        <v>0</v>
      </c>
      <c r="Q303">
        <v>0</v>
      </c>
      <c r="R303" s="75">
        <v>0</v>
      </c>
      <c r="S303" s="10">
        <v>0</v>
      </c>
      <c r="T303" s="10">
        <v>0</v>
      </c>
      <c r="U303" s="10">
        <v>0</v>
      </c>
      <c r="V303" s="10">
        <v>0</v>
      </c>
      <c r="W303" s="10">
        <v>0</v>
      </c>
      <c r="X303" s="10">
        <v>0</v>
      </c>
      <c r="Y303" s="10">
        <v>0</v>
      </c>
      <c r="Z303" s="10">
        <v>0</v>
      </c>
      <c r="AA303" s="10">
        <v>0</v>
      </c>
      <c r="AB303" s="10">
        <v>0</v>
      </c>
      <c r="AC303" s="10">
        <v>0</v>
      </c>
      <c r="AD303" s="10">
        <v>0</v>
      </c>
      <c r="AE303" s="87">
        <v>0</v>
      </c>
      <c r="AF303" s="17">
        <v>0</v>
      </c>
      <c r="AG303" s="17">
        <v>0</v>
      </c>
      <c r="AH303" s="17">
        <v>0</v>
      </c>
      <c r="AI303" s="17">
        <v>0</v>
      </c>
      <c r="AJ303" s="17">
        <v>0</v>
      </c>
      <c r="AK303" s="17">
        <v>0</v>
      </c>
      <c r="AL303" s="17">
        <v>0</v>
      </c>
      <c r="AM303" s="17">
        <v>0</v>
      </c>
      <c r="AN303" s="17">
        <v>0</v>
      </c>
      <c r="AO303" s="17">
        <v>0</v>
      </c>
      <c r="AP303" s="17">
        <v>0</v>
      </c>
      <c r="AQ303" s="17">
        <v>0</v>
      </c>
      <c r="AR303" s="20">
        <v>0</v>
      </c>
      <c r="AS303" s="20">
        <v>0</v>
      </c>
      <c r="AT303" s="20">
        <v>0</v>
      </c>
      <c r="AU303" s="20">
        <v>0</v>
      </c>
      <c r="AV303" s="20">
        <v>0</v>
      </c>
      <c r="AW303" s="20">
        <v>0</v>
      </c>
      <c r="AX303" s="20">
        <v>0</v>
      </c>
      <c r="AY303" s="20">
        <v>0</v>
      </c>
      <c r="AZ303" s="20">
        <v>0</v>
      </c>
      <c r="BA303" s="20">
        <v>0</v>
      </c>
      <c r="BB303" s="20">
        <v>0</v>
      </c>
      <c r="BC303" s="20">
        <v>0</v>
      </c>
      <c r="BD303" s="20">
        <v>0</v>
      </c>
      <c r="BE303" s="20">
        <v>0</v>
      </c>
      <c r="BF303" s="20">
        <v>0</v>
      </c>
      <c r="BG303" s="20">
        <v>0</v>
      </c>
      <c r="BH303" s="20">
        <v>0</v>
      </c>
      <c r="BI303" s="20">
        <v>0</v>
      </c>
      <c r="BJ303" s="20">
        <v>0</v>
      </c>
      <c r="BK303" s="20">
        <v>0</v>
      </c>
      <c r="BL303" s="20">
        <v>0</v>
      </c>
      <c r="BM303" s="20">
        <v>0</v>
      </c>
      <c r="BN303" s="20">
        <v>0</v>
      </c>
      <c r="BO303" s="20">
        <v>0</v>
      </c>
      <c r="BP303" s="20">
        <v>0</v>
      </c>
      <c r="BQ303" s="20">
        <v>0</v>
      </c>
    </row>
    <row r="304" spans="1:69" x14ac:dyDescent="0.35">
      <c r="A304" s="61" t="s">
        <v>318</v>
      </c>
      <c r="B304" s="61" t="s">
        <v>56</v>
      </c>
      <c r="C304" s="61">
        <v>230</v>
      </c>
      <c r="D304" s="61" t="str" cm="1">
        <f t="array" ref="D304">INDEX(SubList_ResAreas!$D$5:$D$332,MATCH(1,(B304=SubList_ResAreas!$B$5:$B$332)*(C304=SubList_ResAreas!$C$5:$C$332),0))</f>
        <v>Greater_LA</v>
      </c>
      <c r="E304" s="20">
        <v>0</v>
      </c>
      <c r="F304">
        <v>0</v>
      </c>
      <c r="G304">
        <v>0</v>
      </c>
      <c r="H304">
        <v>0</v>
      </c>
      <c r="I304">
        <v>0</v>
      </c>
      <c r="J304">
        <v>0</v>
      </c>
      <c r="K304">
        <v>0</v>
      </c>
      <c r="L304">
        <v>0</v>
      </c>
      <c r="M304">
        <v>0</v>
      </c>
      <c r="N304">
        <v>0</v>
      </c>
      <c r="O304">
        <v>0</v>
      </c>
      <c r="P304">
        <v>0</v>
      </c>
      <c r="Q304">
        <v>0</v>
      </c>
      <c r="R304" s="75">
        <v>0</v>
      </c>
      <c r="S304" s="10">
        <v>0</v>
      </c>
      <c r="T304" s="10">
        <v>0</v>
      </c>
      <c r="U304" s="10">
        <v>0</v>
      </c>
      <c r="V304" s="10">
        <v>0</v>
      </c>
      <c r="W304" s="10">
        <v>0</v>
      </c>
      <c r="X304" s="10">
        <v>0</v>
      </c>
      <c r="Y304" s="10">
        <v>0</v>
      </c>
      <c r="Z304" s="10">
        <v>0</v>
      </c>
      <c r="AA304" s="10">
        <v>0</v>
      </c>
      <c r="AB304" s="10">
        <v>0</v>
      </c>
      <c r="AC304" s="10">
        <v>0</v>
      </c>
      <c r="AD304" s="10">
        <v>0</v>
      </c>
      <c r="AE304" s="87">
        <v>0</v>
      </c>
      <c r="AF304" s="17">
        <v>0</v>
      </c>
      <c r="AG304" s="17">
        <v>0</v>
      </c>
      <c r="AH304" s="17">
        <v>0</v>
      </c>
      <c r="AI304" s="17">
        <v>0</v>
      </c>
      <c r="AJ304" s="17">
        <v>0</v>
      </c>
      <c r="AK304" s="17">
        <v>0</v>
      </c>
      <c r="AL304" s="17">
        <v>0</v>
      </c>
      <c r="AM304" s="17">
        <v>0</v>
      </c>
      <c r="AN304" s="17">
        <v>0</v>
      </c>
      <c r="AO304" s="17">
        <v>0</v>
      </c>
      <c r="AP304" s="17">
        <v>0</v>
      </c>
      <c r="AQ304" s="17">
        <v>0</v>
      </c>
      <c r="AR304" s="20">
        <v>0</v>
      </c>
      <c r="AS304" s="20">
        <v>0</v>
      </c>
      <c r="AT304" s="20">
        <v>0</v>
      </c>
      <c r="AU304" s="20">
        <v>0</v>
      </c>
      <c r="AV304" s="20">
        <v>0</v>
      </c>
      <c r="AW304" s="20">
        <v>0</v>
      </c>
      <c r="AX304" s="20">
        <v>0</v>
      </c>
      <c r="AY304" s="20">
        <v>0</v>
      </c>
      <c r="AZ304" s="20">
        <v>0</v>
      </c>
      <c r="BA304" s="20">
        <v>0</v>
      </c>
      <c r="BB304" s="20">
        <v>0</v>
      </c>
      <c r="BC304" s="20">
        <v>0</v>
      </c>
      <c r="BD304" s="20">
        <v>0</v>
      </c>
      <c r="BE304" s="20">
        <v>0</v>
      </c>
      <c r="BF304" s="20">
        <v>0</v>
      </c>
      <c r="BG304" s="20">
        <v>0</v>
      </c>
      <c r="BH304" s="20">
        <v>0</v>
      </c>
      <c r="BI304" s="20">
        <v>0</v>
      </c>
      <c r="BJ304" s="20">
        <v>0</v>
      </c>
      <c r="BK304" s="20">
        <v>0</v>
      </c>
      <c r="BL304" s="20">
        <v>0</v>
      </c>
      <c r="BM304" s="20">
        <v>0</v>
      </c>
      <c r="BN304" s="20">
        <v>0</v>
      </c>
      <c r="BO304" s="20">
        <v>0</v>
      </c>
      <c r="BP304" s="20">
        <v>0</v>
      </c>
      <c r="BQ304" s="20">
        <v>0</v>
      </c>
    </row>
    <row r="305" spans="1:69" x14ac:dyDescent="0.35">
      <c r="A305" s="61" t="s">
        <v>333</v>
      </c>
      <c r="B305" s="61" t="s">
        <v>229</v>
      </c>
      <c r="C305" s="61">
        <v>115</v>
      </c>
      <c r="D305" s="61" t="str" cm="1">
        <f t="array" ref="D305">INDEX(SubList_ResAreas!$D$5:$D$332,MATCH(1,(B305=SubList_ResAreas!$B$5:$B$332)*(C305=SubList_ResAreas!$C$5:$C$332),0))</f>
        <v>Central_Valley_LosBanos</v>
      </c>
      <c r="E305" s="20">
        <v>0</v>
      </c>
      <c r="F305">
        <v>0</v>
      </c>
      <c r="G305">
        <v>0</v>
      </c>
      <c r="H305">
        <v>0</v>
      </c>
      <c r="I305">
        <v>0</v>
      </c>
      <c r="J305">
        <v>0</v>
      </c>
      <c r="K305">
        <v>0</v>
      </c>
      <c r="L305">
        <v>0</v>
      </c>
      <c r="M305">
        <v>0</v>
      </c>
      <c r="N305">
        <v>0</v>
      </c>
      <c r="O305">
        <v>0</v>
      </c>
      <c r="P305">
        <v>0</v>
      </c>
      <c r="Q305">
        <v>0</v>
      </c>
      <c r="R305" s="75">
        <v>0</v>
      </c>
      <c r="S305" s="10">
        <v>0</v>
      </c>
      <c r="T305" s="10">
        <v>0</v>
      </c>
      <c r="U305" s="10">
        <v>0</v>
      </c>
      <c r="V305" s="10">
        <v>0</v>
      </c>
      <c r="W305" s="10">
        <v>0</v>
      </c>
      <c r="X305" s="10">
        <v>0</v>
      </c>
      <c r="Y305" s="10">
        <v>0</v>
      </c>
      <c r="Z305" s="10">
        <v>0</v>
      </c>
      <c r="AA305" s="10">
        <v>0</v>
      </c>
      <c r="AB305" s="10">
        <v>0</v>
      </c>
      <c r="AC305" s="10">
        <v>0</v>
      </c>
      <c r="AD305" s="10">
        <v>0</v>
      </c>
      <c r="AE305" s="87">
        <v>0</v>
      </c>
      <c r="AF305" s="17">
        <v>0</v>
      </c>
      <c r="AG305" s="17">
        <v>0</v>
      </c>
      <c r="AH305" s="17">
        <v>0</v>
      </c>
      <c r="AI305" s="17">
        <v>0</v>
      </c>
      <c r="AJ305" s="17">
        <v>0</v>
      </c>
      <c r="AK305" s="17">
        <v>0</v>
      </c>
      <c r="AL305" s="17">
        <v>0</v>
      </c>
      <c r="AM305" s="17">
        <v>0</v>
      </c>
      <c r="AN305" s="17">
        <v>0</v>
      </c>
      <c r="AO305" s="17">
        <v>0</v>
      </c>
      <c r="AP305" s="17">
        <v>0</v>
      </c>
      <c r="AQ305" s="17">
        <v>0</v>
      </c>
      <c r="AR305" s="20">
        <v>0</v>
      </c>
      <c r="AS305" s="20">
        <v>0</v>
      </c>
      <c r="AT305" s="20">
        <v>0</v>
      </c>
      <c r="AU305" s="20">
        <v>0</v>
      </c>
      <c r="AV305" s="20">
        <v>0</v>
      </c>
      <c r="AW305" s="20">
        <v>0</v>
      </c>
      <c r="AX305" s="20">
        <v>0</v>
      </c>
      <c r="AY305" s="20">
        <v>0</v>
      </c>
      <c r="AZ305" s="20">
        <v>0</v>
      </c>
      <c r="BA305" s="20">
        <v>0</v>
      </c>
      <c r="BB305" s="20">
        <v>0</v>
      </c>
      <c r="BC305" s="20">
        <v>0</v>
      </c>
      <c r="BD305" s="20">
        <v>0</v>
      </c>
      <c r="BE305" s="20">
        <v>0</v>
      </c>
      <c r="BF305" s="20">
        <v>0</v>
      </c>
      <c r="BG305" s="20">
        <v>0</v>
      </c>
      <c r="BH305" s="20">
        <v>0</v>
      </c>
      <c r="BI305" s="20">
        <v>0</v>
      </c>
      <c r="BJ305" s="20">
        <v>0</v>
      </c>
      <c r="BK305" s="20">
        <v>0</v>
      </c>
      <c r="BL305" s="20">
        <v>0</v>
      </c>
      <c r="BM305" s="20">
        <v>0</v>
      </c>
      <c r="BN305" s="20">
        <v>0</v>
      </c>
      <c r="BO305" s="20">
        <v>0</v>
      </c>
      <c r="BP305" s="20">
        <v>0</v>
      </c>
      <c r="BQ305" s="20">
        <v>0</v>
      </c>
    </row>
    <row r="306" spans="1:69" x14ac:dyDescent="0.35">
      <c r="A306" s="61" t="s">
        <v>318</v>
      </c>
      <c r="B306" s="61" t="s">
        <v>66</v>
      </c>
      <c r="C306" s="61">
        <v>230</v>
      </c>
      <c r="D306" s="61" t="str" cm="1">
        <f t="array" ref="D306">INDEX(SubList_ResAreas!$D$5:$D$332,MATCH(1,(B306=SubList_ResAreas!$B$5:$B$332)*(C306=SubList_ResAreas!$C$5:$C$332),0))</f>
        <v>Greater_LA</v>
      </c>
      <c r="E306" s="20">
        <v>0</v>
      </c>
      <c r="F306">
        <v>0</v>
      </c>
      <c r="G306">
        <v>0</v>
      </c>
      <c r="H306">
        <v>0</v>
      </c>
      <c r="I306">
        <v>0</v>
      </c>
      <c r="J306">
        <v>0</v>
      </c>
      <c r="K306">
        <v>0</v>
      </c>
      <c r="L306">
        <v>0</v>
      </c>
      <c r="M306">
        <v>0</v>
      </c>
      <c r="N306">
        <v>0</v>
      </c>
      <c r="O306">
        <v>0</v>
      </c>
      <c r="P306">
        <v>0</v>
      </c>
      <c r="Q306">
        <v>0</v>
      </c>
      <c r="R306" s="75">
        <v>0</v>
      </c>
      <c r="S306" s="10">
        <v>0</v>
      </c>
      <c r="T306" s="10">
        <v>0</v>
      </c>
      <c r="U306" s="10">
        <v>0</v>
      </c>
      <c r="V306" s="10">
        <v>0</v>
      </c>
      <c r="W306" s="10">
        <v>0</v>
      </c>
      <c r="X306" s="10">
        <v>0</v>
      </c>
      <c r="Y306" s="10">
        <v>0</v>
      </c>
      <c r="Z306" s="10">
        <v>0</v>
      </c>
      <c r="AA306" s="10">
        <v>0</v>
      </c>
      <c r="AB306" s="10">
        <v>0</v>
      </c>
      <c r="AC306" s="10">
        <v>0</v>
      </c>
      <c r="AD306" s="10">
        <v>0</v>
      </c>
      <c r="AE306" s="87">
        <v>0</v>
      </c>
      <c r="AF306" s="17">
        <v>0</v>
      </c>
      <c r="AG306" s="17">
        <v>0</v>
      </c>
      <c r="AH306" s="17">
        <v>0</v>
      </c>
      <c r="AI306" s="17">
        <v>0</v>
      </c>
      <c r="AJ306" s="17">
        <v>0</v>
      </c>
      <c r="AK306" s="17">
        <v>0</v>
      </c>
      <c r="AL306" s="17">
        <v>0</v>
      </c>
      <c r="AM306" s="17">
        <v>0</v>
      </c>
      <c r="AN306" s="17">
        <v>0</v>
      </c>
      <c r="AO306" s="17">
        <v>0</v>
      </c>
      <c r="AP306" s="17">
        <v>0</v>
      </c>
      <c r="AQ306" s="17">
        <v>0</v>
      </c>
      <c r="AR306" s="20">
        <v>0</v>
      </c>
      <c r="AS306" s="20">
        <v>0</v>
      </c>
      <c r="AT306" s="20">
        <v>0</v>
      </c>
      <c r="AU306" s="20">
        <v>0</v>
      </c>
      <c r="AV306" s="20">
        <v>0</v>
      </c>
      <c r="AW306" s="20">
        <v>0</v>
      </c>
      <c r="AX306" s="20">
        <v>0</v>
      </c>
      <c r="AY306" s="20">
        <v>0</v>
      </c>
      <c r="AZ306" s="20">
        <v>0</v>
      </c>
      <c r="BA306" s="20">
        <v>0</v>
      </c>
      <c r="BB306" s="20">
        <v>0</v>
      </c>
      <c r="BC306" s="20">
        <v>0</v>
      </c>
      <c r="BD306" s="20">
        <v>0</v>
      </c>
      <c r="BE306" s="20">
        <v>0</v>
      </c>
      <c r="BF306" s="20">
        <v>0</v>
      </c>
      <c r="BG306" s="20">
        <v>0</v>
      </c>
      <c r="BH306" s="20">
        <v>0</v>
      </c>
      <c r="BI306" s="20">
        <v>0</v>
      </c>
      <c r="BJ306" s="20">
        <v>0</v>
      </c>
      <c r="BK306" s="20">
        <v>0</v>
      </c>
      <c r="BL306" s="20">
        <v>0</v>
      </c>
      <c r="BM306" s="20">
        <v>0</v>
      </c>
      <c r="BN306" s="20">
        <v>0</v>
      </c>
      <c r="BO306" s="20">
        <v>0</v>
      </c>
      <c r="BP306" s="20">
        <v>0</v>
      </c>
      <c r="BQ306" s="20">
        <v>0</v>
      </c>
    </row>
    <row r="307" spans="1:69" x14ac:dyDescent="0.35">
      <c r="A307" s="61" t="s">
        <v>322</v>
      </c>
      <c r="B307" s="61" t="s">
        <v>106</v>
      </c>
      <c r="C307" s="61">
        <v>230</v>
      </c>
      <c r="D307" s="61" t="str" cm="1">
        <f t="array" ref="D307">INDEX(SubList_ResAreas!$D$5:$D$332,MATCH(1,(B307=SubList_ResAreas!$B$5:$B$332)*(C307=SubList_ResAreas!$C$5:$C$332),0))</f>
        <v>Greater_Tehachapi</v>
      </c>
      <c r="E307" s="20">
        <v>0</v>
      </c>
      <c r="F307">
        <v>0</v>
      </c>
      <c r="G307">
        <v>60.3</v>
      </c>
      <c r="H307">
        <v>0</v>
      </c>
      <c r="I307">
        <v>0</v>
      </c>
      <c r="J307">
        <v>0</v>
      </c>
      <c r="K307">
        <v>0</v>
      </c>
      <c r="L307">
        <v>0</v>
      </c>
      <c r="M307">
        <v>0</v>
      </c>
      <c r="N307">
        <v>0</v>
      </c>
      <c r="O307">
        <v>0</v>
      </c>
      <c r="P307">
        <v>0</v>
      </c>
      <c r="Q307">
        <v>0</v>
      </c>
      <c r="R307" s="75">
        <v>0</v>
      </c>
      <c r="S307" s="10">
        <v>0</v>
      </c>
      <c r="T307" s="10">
        <v>0</v>
      </c>
      <c r="U307" s="10">
        <v>0</v>
      </c>
      <c r="V307" s="10">
        <v>0</v>
      </c>
      <c r="W307" s="10">
        <v>0</v>
      </c>
      <c r="X307" s="10">
        <v>0</v>
      </c>
      <c r="Y307" s="10">
        <v>0</v>
      </c>
      <c r="Z307" s="10">
        <v>0</v>
      </c>
      <c r="AA307" s="10">
        <v>0</v>
      </c>
      <c r="AB307" s="10">
        <v>0</v>
      </c>
      <c r="AC307" s="10">
        <v>500</v>
      </c>
      <c r="AD307" s="10">
        <v>0</v>
      </c>
      <c r="AE307" s="87">
        <v>0</v>
      </c>
      <c r="AF307" s="17">
        <v>0</v>
      </c>
      <c r="AG307" s="17">
        <v>0</v>
      </c>
      <c r="AH307" s="17">
        <v>0</v>
      </c>
      <c r="AI307" s="17">
        <v>0</v>
      </c>
      <c r="AJ307" s="17">
        <v>0</v>
      </c>
      <c r="AK307" s="17">
        <v>0</v>
      </c>
      <c r="AL307" s="17">
        <v>0</v>
      </c>
      <c r="AM307" s="17">
        <v>0</v>
      </c>
      <c r="AN307" s="17">
        <v>0</v>
      </c>
      <c r="AO307" s="17">
        <v>1151</v>
      </c>
      <c r="AP307" s="17">
        <v>638.59000000000015</v>
      </c>
      <c r="AQ307" s="17">
        <v>0</v>
      </c>
      <c r="AR307" s="20">
        <v>0</v>
      </c>
      <c r="AS307" s="20">
        <v>0</v>
      </c>
      <c r="AT307" s="20">
        <v>0</v>
      </c>
      <c r="AU307" s="20">
        <v>0</v>
      </c>
      <c r="AV307" s="20">
        <v>0</v>
      </c>
      <c r="AW307" s="20">
        <v>0</v>
      </c>
      <c r="AX307" s="20">
        <v>0</v>
      </c>
      <c r="AY307" s="20">
        <v>0</v>
      </c>
      <c r="AZ307" s="20">
        <v>0</v>
      </c>
      <c r="BA307" s="20">
        <v>0</v>
      </c>
      <c r="BB307" s="20">
        <v>1151</v>
      </c>
      <c r="BC307" s="20">
        <v>1138.5900000000001</v>
      </c>
      <c r="BD307" s="20">
        <v>0</v>
      </c>
      <c r="BE307" s="20">
        <v>0</v>
      </c>
      <c r="BF307" s="20">
        <v>0</v>
      </c>
      <c r="BG307" s="20">
        <v>60.3</v>
      </c>
      <c r="BH307" s="20">
        <v>0</v>
      </c>
      <c r="BI307" s="20">
        <v>0</v>
      </c>
      <c r="BJ307" s="20">
        <v>0</v>
      </c>
      <c r="BK307" s="20">
        <v>0</v>
      </c>
      <c r="BL307" s="20">
        <v>0</v>
      </c>
      <c r="BM307" s="20">
        <v>0</v>
      </c>
      <c r="BN307" s="20">
        <v>0</v>
      </c>
      <c r="BO307" s="20">
        <v>1151</v>
      </c>
      <c r="BP307" s="20">
        <v>1138.5900000000001</v>
      </c>
      <c r="BQ307" s="20">
        <v>0</v>
      </c>
    </row>
    <row r="308" spans="1:69" x14ac:dyDescent="0.35">
      <c r="A308" s="61" t="s">
        <v>348</v>
      </c>
      <c r="B308" s="61" t="s">
        <v>88</v>
      </c>
      <c r="C308" s="61">
        <v>230</v>
      </c>
      <c r="D308" s="61" t="str" cm="1">
        <f t="array" ref="D308">INDEX(SubList_ResAreas!$D$5:$D$332,MATCH(1,(B308=SubList_ResAreas!$B$5:$B$332)*(C308=SubList_ResAreas!$C$5:$C$332),0))</f>
        <v>Riverside</v>
      </c>
      <c r="E308" s="20">
        <v>0</v>
      </c>
      <c r="F308">
        <v>0</v>
      </c>
      <c r="G308">
        <v>0</v>
      </c>
      <c r="H308">
        <v>0</v>
      </c>
      <c r="I308">
        <v>0</v>
      </c>
      <c r="J308">
        <v>0</v>
      </c>
      <c r="K308">
        <v>0</v>
      </c>
      <c r="L308">
        <v>0</v>
      </c>
      <c r="M308">
        <v>0</v>
      </c>
      <c r="N308">
        <v>0</v>
      </c>
      <c r="O308">
        <v>0</v>
      </c>
      <c r="P308">
        <v>0</v>
      </c>
      <c r="Q308">
        <v>0</v>
      </c>
      <c r="R308" s="75">
        <v>0</v>
      </c>
      <c r="S308" s="10">
        <v>2.6</v>
      </c>
      <c r="T308" s="10">
        <v>0</v>
      </c>
      <c r="U308" s="10">
        <v>0</v>
      </c>
      <c r="V308" s="10">
        <v>0</v>
      </c>
      <c r="W308" s="10">
        <v>0</v>
      </c>
      <c r="X308" s="10">
        <v>0</v>
      </c>
      <c r="Y308" s="10">
        <v>0</v>
      </c>
      <c r="Z308" s="10">
        <v>0</v>
      </c>
      <c r="AA308" s="10">
        <v>0</v>
      </c>
      <c r="AB308" s="10">
        <v>0</v>
      </c>
      <c r="AC308" s="10">
        <v>200</v>
      </c>
      <c r="AD308" s="10">
        <v>0</v>
      </c>
      <c r="AE308" s="87">
        <v>0</v>
      </c>
      <c r="AF308" s="17">
        <v>0</v>
      </c>
      <c r="AG308" s="17">
        <v>0</v>
      </c>
      <c r="AH308" s="17">
        <v>0</v>
      </c>
      <c r="AI308" s="17">
        <v>0</v>
      </c>
      <c r="AJ308" s="17">
        <v>0</v>
      </c>
      <c r="AK308" s="17">
        <v>0</v>
      </c>
      <c r="AL308" s="17">
        <v>0</v>
      </c>
      <c r="AM308" s="17">
        <v>0</v>
      </c>
      <c r="AN308" s="17">
        <v>0</v>
      </c>
      <c r="AO308" s="17">
        <v>0</v>
      </c>
      <c r="AP308" s="17">
        <v>0</v>
      </c>
      <c r="AQ308" s="17">
        <v>0</v>
      </c>
      <c r="AR308" s="20">
        <v>0</v>
      </c>
      <c r="AS308" s="20">
        <v>2.6</v>
      </c>
      <c r="AT308" s="20">
        <v>0</v>
      </c>
      <c r="AU308" s="20">
        <v>0</v>
      </c>
      <c r="AV308" s="20">
        <v>0</v>
      </c>
      <c r="AW308" s="20">
        <v>0</v>
      </c>
      <c r="AX308" s="20">
        <v>0</v>
      </c>
      <c r="AY308" s="20">
        <v>0</v>
      </c>
      <c r="AZ308" s="20">
        <v>0</v>
      </c>
      <c r="BA308" s="20">
        <v>0</v>
      </c>
      <c r="BB308" s="20">
        <v>0</v>
      </c>
      <c r="BC308" s="20">
        <v>200</v>
      </c>
      <c r="BD308" s="20">
        <v>0</v>
      </c>
      <c r="BE308" s="20">
        <v>0</v>
      </c>
      <c r="BF308" s="20">
        <v>2.6</v>
      </c>
      <c r="BG308" s="20">
        <v>0</v>
      </c>
      <c r="BH308" s="20">
        <v>0</v>
      </c>
      <c r="BI308" s="20">
        <v>0</v>
      </c>
      <c r="BJ308" s="20">
        <v>0</v>
      </c>
      <c r="BK308" s="20">
        <v>0</v>
      </c>
      <c r="BL308" s="20">
        <v>0</v>
      </c>
      <c r="BM308" s="20">
        <v>0</v>
      </c>
      <c r="BN308" s="20">
        <v>0</v>
      </c>
      <c r="BO308" s="20">
        <v>0</v>
      </c>
      <c r="BP308" s="20">
        <v>200</v>
      </c>
      <c r="BQ308" s="20">
        <v>0</v>
      </c>
    </row>
    <row r="309" spans="1:69" x14ac:dyDescent="0.35">
      <c r="A309" s="61" t="s">
        <v>329</v>
      </c>
      <c r="B309" s="61" t="s">
        <v>183</v>
      </c>
      <c r="C309" s="61">
        <v>138</v>
      </c>
      <c r="D309" s="61" t="str" cm="1">
        <f t="array" ref="D309">INDEX(SubList_ResAreas!$D$5:$D$332,MATCH(1,(B309=SubList_ResAreas!$B$5:$B$332)*(C309=SubList_ResAreas!$C$5:$C$332),0))</f>
        <v>SouthernNV_Desert</v>
      </c>
      <c r="E309" s="20">
        <v>0</v>
      </c>
      <c r="F309">
        <v>0</v>
      </c>
      <c r="G309">
        <v>0</v>
      </c>
      <c r="H309">
        <v>0</v>
      </c>
      <c r="I309">
        <v>0</v>
      </c>
      <c r="J309">
        <v>0</v>
      </c>
      <c r="K309">
        <v>0</v>
      </c>
      <c r="L309">
        <v>0</v>
      </c>
      <c r="M309">
        <v>0</v>
      </c>
      <c r="N309">
        <v>0</v>
      </c>
      <c r="O309">
        <v>0</v>
      </c>
      <c r="P309">
        <v>0</v>
      </c>
      <c r="Q309">
        <v>0</v>
      </c>
      <c r="R309" s="75">
        <v>0</v>
      </c>
      <c r="S309" s="10">
        <v>0</v>
      </c>
      <c r="T309" s="10">
        <v>0</v>
      </c>
      <c r="U309" s="10">
        <v>0</v>
      </c>
      <c r="V309" s="10">
        <v>0</v>
      </c>
      <c r="W309" s="10">
        <v>0</v>
      </c>
      <c r="X309" s="10">
        <v>0</v>
      </c>
      <c r="Y309" s="10">
        <v>0</v>
      </c>
      <c r="Z309" s="10">
        <v>0</v>
      </c>
      <c r="AA309" s="10">
        <v>0</v>
      </c>
      <c r="AB309" s="10">
        <v>0</v>
      </c>
      <c r="AC309" s="10">
        <v>0</v>
      </c>
      <c r="AD309" s="10">
        <v>0</v>
      </c>
      <c r="AE309" s="87">
        <v>0</v>
      </c>
      <c r="AF309" s="17">
        <v>0</v>
      </c>
      <c r="AG309" s="17">
        <v>0</v>
      </c>
      <c r="AH309" s="17">
        <v>0</v>
      </c>
      <c r="AI309" s="17">
        <v>0</v>
      </c>
      <c r="AJ309" s="17">
        <v>0</v>
      </c>
      <c r="AK309" s="17">
        <v>0</v>
      </c>
      <c r="AL309" s="17">
        <v>0</v>
      </c>
      <c r="AM309" s="17">
        <v>0</v>
      </c>
      <c r="AN309" s="17">
        <v>200</v>
      </c>
      <c r="AO309" s="17">
        <v>0</v>
      </c>
      <c r="AP309" s="17">
        <v>0</v>
      </c>
      <c r="AQ309" s="17">
        <v>0</v>
      </c>
      <c r="AR309" s="20">
        <v>0</v>
      </c>
      <c r="AS309" s="20">
        <v>0</v>
      </c>
      <c r="AT309" s="20">
        <v>0</v>
      </c>
      <c r="AU309" s="20">
        <v>0</v>
      </c>
      <c r="AV309" s="20">
        <v>0</v>
      </c>
      <c r="AW309" s="20">
        <v>0</v>
      </c>
      <c r="AX309" s="20">
        <v>0</v>
      </c>
      <c r="AY309" s="20">
        <v>0</v>
      </c>
      <c r="AZ309" s="20">
        <v>0</v>
      </c>
      <c r="BA309" s="20">
        <v>200</v>
      </c>
      <c r="BB309" s="20">
        <v>0</v>
      </c>
      <c r="BC309" s="20">
        <v>0</v>
      </c>
      <c r="BD309" s="20">
        <v>0</v>
      </c>
      <c r="BE309" s="20">
        <v>0</v>
      </c>
      <c r="BF309" s="20">
        <v>0</v>
      </c>
      <c r="BG309" s="20">
        <v>0</v>
      </c>
      <c r="BH309" s="20">
        <v>0</v>
      </c>
      <c r="BI309" s="20">
        <v>0</v>
      </c>
      <c r="BJ309" s="20">
        <v>0</v>
      </c>
      <c r="BK309" s="20">
        <v>0</v>
      </c>
      <c r="BL309" s="20">
        <v>0</v>
      </c>
      <c r="BM309" s="20">
        <v>0</v>
      </c>
      <c r="BN309" s="20">
        <v>200</v>
      </c>
      <c r="BO309" s="20">
        <v>0</v>
      </c>
      <c r="BP309" s="20">
        <v>0</v>
      </c>
      <c r="BQ309" s="20">
        <v>0</v>
      </c>
    </row>
    <row r="310" spans="1:69" x14ac:dyDescent="0.35">
      <c r="A310" s="61" t="s">
        <v>321</v>
      </c>
      <c r="B310" s="61" t="s">
        <v>195</v>
      </c>
      <c r="C310" s="61">
        <v>115</v>
      </c>
      <c r="D310" s="61" t="str" cm="1">
        <f t="array" ref="D310">INDEX(SubList_ResAreas!$D$5:$D$332,MATCH(1,(B310=SubList_ResAreas!$B$5:$B$332)*(C310=SubList_ResAreas!$C$5:$C$332),0))</f>
        <v>SPGE_Westlands_Fresno</v>
      </c>
      <c r="E310" s="20">
        <v>0</v>
      </c>
      <c r="F310">
        <v>0</v>
      </c>
      <c r="G310">
        <v>0</v>
      </c>
      <c r="H310">
        <v>0</v>
      </c>
      <c r="I310">
        <v>0</v>
      </c>
      <c r="J310">
        <v>0</v>
      </c>
      <c r="K310">
        <v>0</v>
      </c>
      <c r="L310">
        <v>0</v>
      </c>
      <c r="M310">
        <v>0</v>
      </c>
      <c r="N310">
        <v>0</v>
      </c>
      <c r="O310">
        <v>0</v>
      </c>
      <c r="P310">
        <v>0</v>
      </c>
      <c r="Q310">
        <v>0</v>
      </c>
      <c r="R310" s="75">
        <v>0</v>
      </c>
      <c r="S310" s="10">
        <v>0</v>
      </c>
      <c r="T310" s="10">
        <v>0</v>
      </c>
      <c r="U310" s="10">
        <v>0</v>
      </c>
      <c r="V310" s="10">
        <v>0</v>
      </c>
      <c r="W310" s="10">
        <v>0</v>
      </c>
      <c r="X310" s="10">
        <v>0</v>
      </c>
      <c r="Y310" s="10">
        <v>0</v>
      </c>
      <c r="Z310" s="10">
        <v>0</v>
      </c>
      <c r="AA310" s="10">
        <v>0</v>
      </c>
      <c r="AB310" s="10">
        <v>0</v>
      </c>
      <c r="AC310" s="10">
        <v>0</v>
      </c>
      <c r="AD310" s="10">
        <v>0</v>
      </c>
      <c r="AE310" s="87">
        <v>0</v>
      </c>
      <c r="AF310" s="17">
        <v>0</v>
      </c>
      <c r="AG310" s="17">
        <v>0</v>
      </c>
      <c r="AH310" s="17">
        <v>0</v>
      </c>
      <c r="AI310" s="17">
        <v>0</v>
      </c>
      <c r="AJ310" s="17">
        <v>0</v>
      </c>
      <c r="AK310" s="17">
        <v>0</v>
      </c>
      <c r="AL310" s="17">
        <v>0</v>
      </c>
      <c r="AM310" s="17">
        <v>0</v>
      </c>
      <c r="AN310" s="17">
        <v>0</v>
      </c>
      <c r="AO310" s="17">
        <v>0</v>
      </c>
      <c r="AP310" s="17">
        <v>0</v>
      </c>
      <c r="AQ310" s="17">
        <v>0</v>
      </c>
      <c r="AR310" s="20">
        <v>0</v>
      </c>
      <c r="AS310" s="20">
        <v>0</v>
      </c>
      <c r="AT310" s="20">
        <v>0</v>
      </c>
      <c r="AU310" s="20">
        <v>0</v>
      </c>
      <c r="AV310" s="20">
        <v>0</v>
      </c>
      <c r="AW310" s="20">
        <v>0</v>
      </c>
      <c r="AX310" s="20">
        <v>0</v>
      </c>
      <c r="AY310" s="20">
        <v>0</v>
      </c>
      <c r="AZ310" s="20">
        <v>0</v>
      </c>
      <c r="BA310" s="20">
        <v>0</v>
      </c>
      <c r="BB310" s="20">
        <v>0</v>
      </c>
      <c r="BC310" s="20">
        <v>0</v>
      </c>
      <c r="BD310" s="20">
        <v>0</v>
      </c>
      <c r="BE310" s="20">
        <v>0</v>
      </c>
      <c r="BF310" s="20">
        <v>0</v>
      </c>
      <c r="BG310" s="20">
        <v>0</v>
      </c>
      <c r="BH310" s="20">
        <v>0</v>
      </c>
      <c r="BI310" s="20">
        <v>0</v>
      </c>
      <c r="BJ310" s="20">
        <v>0</v>
      </c>
      <c r="BK310" s="20">
        <v>0</v>
      </c>
      <c r="BL310" s="20">
        <v>0</v>
      </c>
      <c r="BM310" s="20">
        <v>0</v>
      </c>
      <c r="BN310" s="20">
        <v>0</v>
      </c>
      <c r="BO310" s="20">
        <v>0</v>
      </c>
      <c r="BP310" s="20">
        <v>0</v>
      </c>
      <c r="BQ310" s="20">
        <v>0</v>
      </c>
    </row>
    <row r="311" spans="1:69" x14ac:dyDescent="0.35">
      <c r="A311" s="61" t="s">
        <v>318</v>
      </c>
      <c r="B311" s="61" t="s">
        <v>86</v>
      </c>
      <c r="C311" s="61">
        <v>230</v>
      </c>
      <c r="D311" s="61" t="str" cm="1">
        <f t="array" ref="D311">INDEX(SubList_ResAreas!$D$5:$D$332,MATCH(1,(B311=SubList_ResAreas!$B$5:$B$332)*(C311=SubList_ResAreas!$C$5:$C$332),0))</f>
        <v>Greater_LA</v>
      </c>
      <c r="E311" s="20">
        <v>0</v>
      </c>
      <c r="F311">
        <v>0</v>
      </c>
      <c r="G311">
        <v>0</v>
      </c>
      <c r="H311">
        <v>0</v>
      </c>
      <c r="I311">
        <v>0</v>
      </c>
      <c r="J311">
        <v>0</v>
      </c>
      <c r="K311">
        <v>0</v>
      </c>
      <c r="L311">
        <v>0</v>
      </c>
      <c r="M311">
        <v>0</v>
      </c>
      <c r="N311">
        <v>0</v>
      </c>
      <c r="O311">
        <v>0</v>
      </c>
      <c r="P311">
        <v>0</v>
      </c>
      <c r="Q311">
        <v>0</v>
      </c>
      <c r="R311" s="75">
        <v>0</v>
      </c>
      <c r="S311" s="10">
        <v>0</v>
      </c>
      <c r="T311" s="10">
        <v>0</v>
      </c>
      <c r="U311" s="10">
        <v>0</v>
      </c>
      <c r="V311" s="10">
        <v>0</v>
      </c>
      <c r="W311" s="10">
        <v>0</v>
      </c>
      <c r="X311" s="10">
        <v>0</v>
      </c>
      <c r="Y311" s="10">
        <v>0</v>
      </c>
      <c r="Z311" s="10">
        <v>0</v>
      </c>
      <c r="AA311" s="10">
        <v>0</v>
      </c>
      <c r="AB311" s="10">
        <v>0</v>
      </c>
      <c r="AC311" s="10">
        <v>0</v>
      </c>
      <c r="AD311" s="10">
        <v>0</v>
      </c>
      <c r="AE311" s="87">
        <v>0</v>
      </c>
      <c r="AF311" s="17">
        <v>0</v>
      </c>
      <c r="AG311" s="17">
        <v>0</v>
      </c>
      <c r="AH311" s="17">
        <v>0</v>
      </c>
      <c r="AI311" s="17">
        <v>0</v>
      </c>
      <c r="AJ311" s="17">
        <v>0</v>
      </c>
      <c r="AK311" s="17">
        <v>0</v>
      </c>
      <c r="AL311" s="17">
        <v>0</v>
      </c>
      <c r="AM311" s="17">
        <v>0</v>
      </c>
      <c r="AN311" s="17">
        <v>0</v>
      </c>
      <c r="AO311" s="17">
        <v>0</v>
      </c>
      <c r="AP311" s="17">
        <v>250</v>
      </c>
      <c r="AQ311" s="17">
        <v>0</v>
      </c>
      <c r="AR311" s="20">
        <v>0</v>
      </c>
      <c r="AS311" s="20">
        <v>0</v>
      </c>
      <c r="AT311" s="20">
        <v>0</v>
      </c>
      <c r="AU311" s="20">
        <v>0</v>
      </c>
      <c r="AV311" s="20">
        <v>0</v>
      </c>
      <c r="AW311" s="20">
        <v>0</v>
      </c>
      <c r="AX311" s="20">
        <v>0</v>
      </c>
      <c r="AY311" s="20">
        <v>0</v>
      </c>
      <c r="AZ311" s="20">
        <v>0</v>
      </c>
      <c r="BA311" s="20">
        <v>0</v>
      </c>
      <c r="BB311" s="20">
        <v>0</v>
      </c>
      <c r="BC311" s="20">
        <v>250</v>
      </c>
      <c r="BD311" s="20">
        <v>0</v>
      </c>
      <c r="BE311" s="20">
        <v>0</v>
      </c>
      <c r="BF311" s="20">
        <v>0</v>
      </c>
      <c r="BG311" s="20">
        <v>0</v>
      </c>
      <c r="BH311" s="20">
        <v>0</v>
      </c>
      <c r="BI311" s="20">
        <v>0</v>
      </c>
      <c r="BJ311" s="20">
        <v>0</v>
      </c>
      <c r="BK311" s="20">
        <v>0</v>
      </c>
      <c r="BL311" s="20">
        <v>0</v>
      </c>
      <c r="BM311" s="20">
        <v>0</v>
      </c>
      <c r="BN311" s="20">
        <v>0</v>
      </c>
      <c r="BO311" s="20">
        <v>0</v>
      </c>
      <c r="BP311" s="20">
        <v>250</v>
      </c>
      <c r="BQ311" s="20">
        <v>0</v>
      </c>
    </row>
    <row r="312" spans="1:69" x14ac:dyDescent="0.35">
      <c r="A312" s="61" t="s">
        <v>321</v>
      </c>
      <c r="B312" s="61" t="s">
        <v>222</v>
      </c>
      <c r="C312" s="61">
        <v>230</v>
      </c>
      <c r="D312" s="61" t="str" cm="1">
        <f t="array" ref="D312">INDEX(SubList_ResAreas!$D$5:$D$332,MATCH(1,(B312=SubList_ResAreas!$B$5:$B$332)*(C312=SubList_ResAreas!$C$5:$C$332),0))</f>
        <v>Central_Valley_LosBanos</v>
      </c>
      <c r="E312" s="20">
        <v>0</v>
      </c>
      <c r="F312">
        <v>0</v>
      </c>
      <c r="G312">
        <v>0</v>
      </c>
      <c r="H312">
        <v>0</v>
      </c>
      <c r="I312">
        <v>0</v>
      </c>
      <c r="J312">
        <v>0</v>
      </c>
      <c r="K312">
        <v>0</v>
      </c>
      <c r="L312">
        <v>0</v>
      </c>
      <c r="M312">
        <v>0</v>
      </c>
      <c r="N312">
        <v>0</v>
      </c>
      <c r="O312">
        <v>0</v>
      </c>
      <c r="P312">
        <v>0</v>
      </c>
      <c r="Q312">
        <v>0</v>
      </c>
      <c r="R312" s="75">
        <v>0</v>
      </c>
      <c r="S312" s="10">
        <v>0</v>
      </c>
      <c r="T312" s="10">
        <v>0</v>
      </c>
      <c r="U312" s="10">
        <v>0</v>
      </c>
      <c r="V312" s="10">
        <v>0</v>
      </c>
      <c r="W312" s="10">
        <v>0</v>
      </c>
      <c r="X312" s="10">
        <v>0</v>
      </c>
      <c r="Y312" s="10">
        <v>0</v>
      </c>
      <c r="Z312" s="10">
        <v>0</v>
      </c>
      <c r="AA312" s="10">
        <v>226.21</v>
      </c>
      <c r="AB312" s="10">
        <v>14.11</v>
      </c>
      <c r="AC312" s="10">
        <v>169</v>
      </c>
      <c r="AD312" s="10">
        <v>0</v>
      </c>
      <c r="AE312" s="87">
        <v>0</v>
      </c>
      <c r="AF312" s="17">
        <v>2</v>
      </c>
      <c r="AG312" s="17">
        <v>0</v>
      </c>
      <c r="AH312" s="17">
        <v>0</v>
      </c>
      <c r="AI312" s="17">
        <v>0</v>
      </c>
      <c r="AJ312" s="17">
        <v>0</v>
      </c>
      <c r="AK312" s="17">
        <v>0</v>
      </c>
      <c r="AL312" s="17">
        <v>0</v>
      </c>
      <c r="AM312" s="17">
        <v>0</v>
      </c>
      <c r="AN312" s="17">
        <v>0.79000000000002046</v>
      </c>
      <c r="AO312" s="17">
        <v>8.8899999999999935</v>
      </c>
      <c r="AP312" s="17">
        <v>1</v>
      </c>
      <c r="AQ312" s="17">
        <v>0</v>
      </c>
      <c r="AR312" s="20">
        <v>0</v>
      </c>
      <c r="AS312" s="20">
        <v>2</v>
      </c>
      <c r="AT312" s="20">
        <v>0</v>
      </c>
      <c r="AU312" s="20">
        <v>0</v>
      </c>
      <c r="AV312" s="20">
        <v>0</v>
      </c>
      <c r="AW312" s="20">
        <v>0</v>
      </c>
      <c r="AX312" s="20">
        <v>0</v>
      </c>
      <c r="AY312" s="20">
        <v>0</v>
      </c>
      <c r="AZ312" s="20">
        <v>0</v>
      </c>
      <c r="BA312" s="20">
        <v>227.00000000000003</v>
      </c>
      <c r="BB312" s="20">
        <v>22.999999999999993</v>
      </c>
      <c r="BC312" s="20">
        <v>170</v>
      </c>
      <c r="BD312" s="20">
        <v>0</v>
      </c>
      <c r="BE312" s="20">
        <v>0</v>
      </c>
      <c r="BF312" s="20">
        <v>2</v>
      </c>
      <c r="BG312" s="20">
        <v>0</v>
      </c>
      <c r="BH312" s="20">
        <v>0</v>
      </c>
      <c r="BI312" s="20">
        <v>0</v>
      </c>
      <c r="BJ312" s="20">
        <v>0</v>
      </c>
      <c r="BK312" s="20">
        <v>0</v>
      </c>
      <c r="BL312" s="20">
        <v>0</v>
      </c>
      <c r="BM312" s="20">
        <v>0</v>
      </c>
      <c r="BN312" s="20">
        <v>227.00000000000003</v>
      </c>
      <c r="BO312" s="20">
        <v>22.999999999999993</v>
      </c>
      <c r="BP312" s="20">
        <v>170</v>
      </c>
      <c r="BQ312" s="20">
        <v>0</v>
      </c>
    </row>
    <row r="313" spans="1:69" x14ac:dyDescent="0.35">
      <c r="A313" s="61" t="s">
        <v>321</v>
      </c>
      <c r="B313" s="61" t="s">
        <v>202</v>
      </c>
      <c r="C313" s="61">
        <v>115</v>
      </c>
      <c r="D313" s="61" t="str" cm="1">
        <f t="array" ref="D313">INDEX(SubList_ResAreas!$D$5:$D$332,MATCH(1,(B313=SubList_ResAreas!$B$5:$B$332)*(C313=SubList_ResAreas!$C$5:$C$332),0))</f>
        <v>SPGE_Westlands_Fresno</v>
      </c>
      <c r="E313" s="20">
        <v>0</v>
      </c>
      <c r="F313">
        <v>0</v>
      </c>
      <c r="G313">
        <v>0</v>
      </c>
      <c r="H313">
        <v>0</v>
      </c>
      <c r="I313">
        <v>0</v>
      </c>
      <c r="J313">
        <v>0</v>
      </c>
      <c r="K313">
        <v>0</v>
      </c>
      <c r="L313">
        <v>0</v>
      </c>
      <c r="M313">
        <v>0</v>
      </c>
      <c r="N313">
        <v>0</v>
      </c>
      <c r="O313">
        <v>0</v>
      </c>
      <c r="P313">
        <v>0</v>
      </c>
      <c r="Q313">
        <v>0</v>
      </c>
      <c r="R313" s="75">
        <v>0</v>
      </c>
      <c r="S313" s="10">
        <v>0</v>
      </c>
      <c r="T313" s="10">
        <v>0</v>
      </c>
      <c r="U313" s="10">
        <v>0</v>
      </c>
      <c r="V313" s="10">
        <v>0</v>
      </c>
      <c r="W313" s="10">
        <v>0</v>
      </c>
      <c r="X313" s="10">
        <v>0</v>
      </c>
      <c r="Y313" s="10">
        <v>0</v>
      </c>
      <c r="Z313" s="10">
        <v>0</v>
      </c>
      <c r="AA313" s="10">
        <v>0</v>
      </c>
      <c r="AB313" s="10">
        <v>0</v>
      </c>
      <c r="AC313" s="10">
        <v>0</v>
      </c>
      <c r="AD313" s="10">
        <v>0</v>
      </c>
      <c r="AE313" s="87">
        <v>0</v>
      </c>
      <c r="AF313" s="17">
        <v>0</v>
      </c>
      <c r="AG313" s="17">
        <v>0</v>
      </c>
      <c r="AH313" s="17">
        <v>0</v>
      </c>
      <c r="AI313" s="17">
        <v>0</v>
      </c>
      <c r="AJ313" s="17">
        <v>0</v>
      </c>
      <c r="AK313" s="17">
        <v>0</v>
      </c>
      <c r="AL313" s="17">
        <v>0</v>
      </c>
      <c r="AM313" s="17">
        <v>0</v>
      </c>
      <c r="AN313" s="17">
        <v>0</v>
      </c>
      <c r="AO313" s="17">
        <v>0</v>
      </c>
      <c r="AP313" s="17">
        <v>0</v>
      </c>
      <c r="AQ313" s="17">
        <v>0</v>
      </c>
      <c r="AR313" s="20">
        <v>0</v>
      </c>
      <c r="AS313" s="20">
        <v>0</v>
      </c>
      <c r="AT313" s="20">
        <v>0</v>
      </c>
      <c r="AU313" s="20">
        <v>0</v>
      </c>
      <c r="AV313" s="20">
        <v>0</v>
      </c>
      <c r="AW313" s="20">
        <v>0</v>
      </c>
      <c r="AX313" s="20">
        <v>0</v>
      </c>
      <c r="AY313" s="20">
        <v>0</v>
      </c>
      <c r="AZ313" s="20">
        <v>0</v>
      </c>
      <c r="BA313" s="20">
        <v>0</v>
      </c>
      <c r="BB313" s="20">
        <v>0</v>
      </c>
      <c r="BC313" s="20">
        <v>0</v>
      </c>
      <c r="BD313" s="20">
        <v>0</v>
      </c>
      <c r="BE313" s="20">
        <v>0</v>
      </c>
      <c r="BF313" s="20">
        <v>0</v>
      </c>
      <c r="BG313" s="20">
        <v>0</v>
      </c>
      <c r="BH313" s="20">
        <v>0</v>
      </c>
      <c r="BI313" s="20">
        <v>0</v>
      </c>
      <c r="BJ313" s="20">
        <v>0</v>
      </c>
      <c r="BK313" s="20">
        <v>0</v>
      </c>
      <c r="BL313" s="20">
        <v>0</v>
      </c>
      <c r="BM313" s="20">
        <v>0</v>
      </c>
      <c r="BN313" s="20">
        <v>0</v>
      </c>
      <c r="BO313" s="20">
        <v>0</v>
      </c>
      <c r="BP313" s="20">
        <v>0</v>
      </c>
      <c r="BQ313" s="20">
        <v>0</v>
      </c>
    </row>
    <row r="314" spans="1:69" x14ac:dyDescent="0.35">
      <c r="A314" s="61" t="s">
        <v>315</v>
      </c>
      <c r="B314" s="61" t="s">
        <v>140</v>
      </c>
      <c r="C314" s="61">
        <v>115</v>
      </c>
      <c r="D314" s="61" t="str" cm="1">
        <f t="array" ref="D314">INDEX(SubList_ResAreas!$D$5:$D$332,MATCH(1,(B314=SubList_ResAreas!$B$5:$B$332)*(C314=SubList_ResAreas!$C$5:$C$332),0))</f>
        <v>SPGE_Kern</v>
      </c>
      <c r="E314" s="20">
        <v>0</v>
      </c>
      <c r="F314">
        <v>0</v>
      </c>
      <c r="G314">
        <v>0</v>
      </c>
      <c r="H314">
        <v>0</v>
      </c>
      <c r="I314">
        <v>0</v>
      </c>
      <c r="J314">
        <v>0</v>
      </c>
      <c r="K314">
        <v>0</v>
      </c>
      <c r="L314">
        <v>0</v>
      </c>
      <c r="M314">
        <v>0</v>
      </c>
      <c r="N314">
        <v>0</v>
      </c>
      <c r="O314">
        <v>0</v>
      </c>
      <c r="P314">
        <v>0</v>
      </c>
      <c r="Q314">
        <v>0</v>
      </c>
      <c r="R314" s="75">
        <v>0</v>
      </c>
      <c r="S314" s="10">
        <v>0</v>
      </c>
      <c r="T314" s="10">
        <v>0</v>
      </c>
      <c r="U314" s="10">
        <v>0</v>
      </c>
      <c r="V314" s="10">
        <v>0</v>
      </c>
      <c r="W314" s="10">
        <v>0</v>
      </c>
      <c r="X314" s="10">
        <v>0</v>
      </c>
      <c r="Y314" s="10">
        <v>0</v>
      </c>
      <c r="Z314" s="10">
        <v>0</v>
      </c>
      <c r="AA314" s="10">
        <v>0</v>
      </c>
      <c r="AB314" s="10">
        <v>0</v>
      </c>
      <c r="AC314" s="10">
        <v>0</v>
      </c>
      <c r="AD314" s="10">
        <v>0</v>
      </c>
      <c r="AE314" s="87">
        <v>0</v>
      </c>
      <c r="AF314" s="17">
        <v>0</v>
      </c>
      <c r="AG314" s="17">
        <v>0</v>
      </c>
      <c r="AH314" s="17">
        <v>0</v>
      </c>
      <c r="AI314" s="17">
        <v>0</v>
      </c>
      <c r="AJ314" s="17">
        <v>0</v>
      </c>
      <c r="AK314" s="17">
        <v>0</v>
      </c>
      <c r="AL314" s="17">
        <v>0</v>
      </c>
      <c r="AM314" s="17">
        <v>0</v>
      </c>
      <c r="AN314" s="17">
        <v>0</v>
      </c>
      <c r="AO314" s="17">
        <v>0</v>
      </c>
      <c r="AP314" s="17">
        <v>0</v>
      </c>
      <c r="AQ314" s="17">
        <v>0</v>
      </c>
      <c r="AR314" s="20">
        <v>0</v>
      </c>
      <c r="AS314" s="20">
        <v>0</v>
      </c>
      <c r="AT314" s="20">
        <v>0</v>
      </c>
      <c r="AU314" s="20">
        <v>0</v>
      </c>
      <c r="AV314" s="20">
        <v>0</v>
      </c>
      <c r="AW314" s="20">
        <v>0</v>
      </c>
      <c r="AX314" s="20">
        <v>0</v>
      </c>
      <c r="AY314" s="20">
        <v>0</v>
      </c>
      <c r="AZ314" s="20">
        <v>0</v>
      </c>
      <c r="BA314" s="20">
        <v>0</v>
      </c>
      <c r="BB314" s="20">
        <v>0</v>
      </c>
      <c r="BC314" s="20">
        <v>0</v>
      </c>
      <c r="BD314" s="20">
        <v>0</v>
      </c>
      <c r="BE314" s="20">
        <v>0</v>
      </c>
      <c r="BF314" s="20">
        <v>0</v>
      </c>
      <c r="BG314" s="20">
        <v>0</v>
      </c>
      <c r="BH314" s="20">
        <v>0</v>
      </c>
      <c r="BI314" s="20">
        <v>0</v>
      </c>
      <c r="BJ314" s="20">
        <v>0</v>
      </c>
      <c r="BK314" s="20">
        <v>0</v>
      </c>
      <c r="BL314" s="20">
        <v>0</v>
      </c>
      <c r="BM314" s="20">
        <v>0</v>
      </c>
      <c r="BN314" s="20">
        <v>0</v>
      </c>
      <c r="BO314" s="20">
        <v>0</v>
      </c>
      <c r="BP314" s="20">
        <v>0</v>
      </c>
      <c r="BQ314" s="20">
        <v>0</v>
      </c>
    </row>
    <row r="315" spans="1:69" x14ac:dyDescent="0.35">
      <c r="A315" s="61" t="s">
        <v>315</v>
      </c>
      <c r="B315" s="61" t="s">
        <v>123</v>
      </c>
      <c r="C315" s="61">
        <v>115</v>
      </c>
      <c r="D315" s="61" t="str" cm="1">
        <f t="array" ref="D315">INDEX(SubList_ResAreas!$D$5:$D$332,MATCH(1,(B315=SubList_ResAreas!$B$5:$B$332)*(C315=SubList_ResAreas!$C$5:$C$332),0))</f>
        <v>SPGE_Kern</v>
      </c>
      <c r="E315" s="20">
        <v>0</v>
      </c>
      <c r="F315">
        <v>0</v>
      </c>
      <c r="G315">
        <v>0</v>
      </c>
      <c r="H315">
        <v>0</v>
      </c>
      <c r="I315">
        <v>0</v>
      </c>
      <c r="J315">
        <v>0</v>
      </c>
      <c r="K315">
        <v>0</v>
      </c>
      <c r="L315">
        <v>0</v>
      </c>
      <c r="M315">
        <v>0</v>
      </c>
      <c r="N315">
        <v>0</v>
      </c>
      <c r="O315">
        <v>0</v>
      </c>
      <c r="P315">
        <v>0</v>
      </c>
      <c r="Q315">
        <v>0</v>
      </c>
      <c r="R315" s="75">
        <v>0</v>
      </c>
      <c r="S315" s="10">
        <v>0</v>
      </c>
      <c r="T315" s="10">
        <v>0</v>
      </c>
      <c r="U315" s="10">
        <v>0</v>
      </c>
      <c r="V315" s="10">
        <v>0</v>
      </c>
      <c r="W315" s="10">
        <v>0</v>
      </c>
      <c r="X315" s="10">
        <v>0</v>
      </c>
      <c r="Y315" s="10">
        <v>0</v>
      </c>
      <c r="Z315" s="10">
        <v>0</v>
      </c>
      <c r="AA315" s="10">
        <v>100</v>
      </c>
      <c r="AB315" s="10">
        <v>70</v>
      </c>
      <c r="AC315" s="10">
        <v>70</v>
      </c>
      <c r="AD315" s="10">
        <v>0</v>
      </c>
      <c r="AE315" s="87">
        <v>0</v>
      </c>
      <c r="AF315" s="17">
        <v>0</v>
      </c>
      <c r="AG315" s="17">
        <v>0</v>
      </c>
      <c r="AH315" s="17">
        <v>0</v>
      </c>
      <c r="AI315" s="17">
        <v>0</v>
      </c>
      <c r="AJ315" s="17">
        <v>0</v>
      </c>
      <c r="AK315" s="17">
        <v>0</v>
      </c>
      <c r="AL315" s="17">
        <v>0</v>
      </c>
      <c r="AM315" s="17">
        <v>2.4</v>
      </c>
      <c r="AN315" s="17">
        <v>0</v>
      </c>
      <c r="AO315" s="17">
        <v>5.3209999999999997</v>
      </c>
      <c r="AP315" s="17">
        <v>87</v>
      </c>
      <c r="AQ315" s="17">
        <v>0</v>
      </c>
      <c r="AR315" s="20">
        <v>0</v>
      </c>
      <c r="AS315" s="20">
        <v>0</v>
      </c>
      <c r="AT315" s="20">
        <v>0</v>
      </c>
      <c r="AU315" s="20">
        <v>0</v>
      </c>
      <c r="AV315" s="20">
        <v>0</v>
      </c>
      <c r="AW315" s="20">
        <v>0</v>
      </c>
      <c r="AX315" s="20">
        <v>0</v>
      </c>
      <c r="AY315" s="20">
        <v>0</v>
      </c>
      <c r="AZ315" s="20">
        <v>2.4</v>
      </c>
      <c r="BA315" s="20">
        <v>100</v>
      </c>
      <c r="BB315" s="20">
        <v>75.320999999999998</v>
      </c>
      <c r="BC315" s="20">
        <v>157</v>
      </c>
      <c r="BD315" s="20">
        <v>0</v>
      </c>
      <c r="BE315" s="20">
        <v>0</v>
      </c>
      <c r="BF315" s="20">
        <v>0</v>
      </c>
      <c r="BG315" s="20">
        <v>0</v>
      </c>
      <c r="BH315" s="20">
        <v>0</v>
      </c>
      <c r="BI315" s="20">
        <v>0</v>
      </c>
      <c r="BJ315" s="20">
        <v>0</v>
      </c>
      <c r="BK315" s="20">
        <v>0</v>
      </c>
      <c r="BL315" s="20">
        <v>0</v>
      </c>
      <c r="BM315" s="20">
        <v>2.4</v>
      </c>
      <c r="BN315" s="20">
        <v>100</v>
      </c>
      <c r="BO315" s="20">
        <v>75.320999999999998</v>
      </c>
      <c r="BP315" s="20">
        <v>157</v>
      </c>
      <c r="BQ315" s="20">
        <v>0</v>
      </c>
    </row>
    <row r="316" spans="1:69" x14ac:dyDescent="0.35">
      <c r="A316" s="61" t="s">
        <v>315</v>
      </c>
      <c r="B316" s="61" t="s">
        <v>123</v>
      </c>
      <c r="C316" s="61">
        <v>230</v>
      </c>
      <c r="D316" s="61" t="str" cm="1">
        <f t="array" ref="D316">INDEX(SubList_ResAreas!$D$5:$D$332,MATCH(1,(B316=SubList_ResAreas!$B$5:$B$332)*(C316=SubList_ResAreas!$C$5:$C$332),0))</f>
        <v>SPGE_Kern</v>
      </c>
      <c r="E316" s="20">
        <v>0</v>
      </c>
      <c r="F316">
        <v>0</v>
      </c>
      <c r="G316">
        <v>0</v>
      </c>
      <c r="H316">
        <v>0</v>
      </c>
      <c r="I316">
        <v>0</v>
      </c>
      <c r="J316">
        <v>0</v>
      </c>
      <c r="K316">
        <v>0</v>
      </c>
      <c r="L316">
        <v>0</v>
      </c>
      <c r="M316">
        <v>0</v>
      </c>
      <c r="N316">
        <v>0</v>
      </c>
      <c r="O316">
        <v>0</v>
      </c>
      <c r="P316">
        <v>0</v>
      </c>
      <c r="Q316">
        <v>0</v>
      </c>
      <c r="R316" s="75">
        <v>0</v>
      </c>
      <c r="S316" s="10">
        <v>0</v>
      </c>
      <c r="T316" s="10">
        <v>0</v>
      </c>
      <c r="U316" s="10">
        <v>0</v>
      </c>
      <c r="V316" s="10">
        <v>0</v>
      </c>
      <c r="W316" s="10">
        <v>0</v>
      </c>
      <c r="X316" s="10">
        <v>0</v>
      </c>
      <c r="Y316" s="10">
        <v>0</v>
      </c>
      <c r="Z316" s="10">
        <v>0</v>
      </c>
      <c r="AA316" s="10">
        <v>200</v>
      </c>
      <c r="AB316" s="10">
        <v>0</v>
      </c>
      <c r="AC316" s="10">
        <v>0</v>
      </c>
      <c r="AD316" s="10">
        <v>0</v>
      </c>
      <c r="AE316" s="87">
        <v>0</v>
      </c>
      <c r="AF316" s="17">
        <v>0</v>
      </c>
      <c r="AG316" s="17">
        <v>0</v>
      </c>
      <c r="AH316" s="17">
        <v>0</v>
      </c>
      <c r="AI316" s="17">
        <v>0</v>
      </c>
      <c r="AJ316" s="17">
        <v>0</v>
      </c>
      <c r="AK316" s="17">
        <v>0</v>
      </c>
      <c r="AL316" s="17">
        <v>0</v>
      </c>
      <c r="AM316" s="17">
        <v>0</v>
      </c>
      <c r="AN316" s="17">
        <v>10</v>
      </c>
      <c r="AO316" s="17">
        <v>280</v>
      </c>
      <c r="AP316" s="17">
        <v>70</v>
      </c>
      <c r="AQ316" s="17">
        <v>0</v>
      </c>
      <c r="AR316" s="20">
        <v>0</v>
      </c>
      <c r="AS316" s="20">
        <v>0</v>
      </c>
      <c r="AT316" s="20">
        <v>0</v>
      </c>
      <c r="AU316" s="20">
        <v>0</v>
      </c>
      <c r="AV316" s="20">
        <v>0</v>
      </c>
      <c r="AW316" s="20">
        <v>0</v>
      </c>
      <c r="AX316" s="20">
        <v>0</v>
      </c>
      <c r="AY316" s="20">
        <v>0</v>
      </c>
      <c r="AZ316" s="20">
        <v>0</v>
      </c>
      <c r="BA316" s="20">
        <v>210</v>
      </c>
      <c r="BB316" s="20">
        <v>280</v>
      </c>
      <c r="BC316" s="20">
        <v>70</v>
      </c>
      <c r="BD316" s="20">
        <v>0</v>
      </c>
      <c r="BE316" s="20">
        <v>0</v>
      </c>
      <c r="BF316" s="20">
        <v>0</v>
      </c>
      <c r="BG316" s="20">
        <v>0</v>
      </c>
      <c r="BH316" s="20">
        <v>0</v>
      </c>
      <c r="BI316" s="20">
        <v>0</v>
      </c>
      <c r="BJ316" s="20">
        <v>0</v>
      </c>
      <c r="BK316" s="20">
        <v>0</v>
      </c>
      <c r="BL316" s="20">
        <v>0</v>
      </c>
      <c r="BM316" s="20">
        <v>0</v>
      </c>
      <c r="BN316" s="20">
        <v>210</v>
      </c>
      <c r="BO316" s="20">
        <v>280</v>
      </c>
      <c r="BP316" s="20">
        <v>70</v>
      </c>
      <c r="BQ316" s="20">
        <v>0</v>
      </c>
    </row>
    <row r="317" spans="1:69" x14ac:dyDescent="0.35">
      <c r="A317" s="61" t="s">
        <v>322</v>
      </c>
      <c r="B317" s="61" t="s">
        <v>116</v>
      </c>
      <c r="C317" s="61">
        <v>500</v>
      </c>
      <c r="D317" s="61" t="str" cm="1">
        <f t="array" ref="D317">INDEX(SubList_ResAreas!$D$5:$D$332,MATCH(1,(B317=SubList_ResAreas!$B$5:$B$332)*(C317=SubList_ResAreas!$C$5:$C$332),0))</f>
        <v>Greater_Tehachapi</v>
      </c>
      <c r="E317" s="20">
        <v>0</v>
      </c>
      <c r="F317">
        <v>0</v>
      </c>
      <c r="G317">
        <v>0</v>
      </c>
      <c r="H317">
        <v>0</v>
      </c>
      <c r="I317">
        <v>0</v>
      </c>
      <c r="J317">
        <v>0</v>
      </c>
      <c r="K317">
        <v>0</v>
      </c>
      <c r="L317">
        <v>0</v>
      </c>
      <c r="M317">
        <v>0</v>
      </c>
      <c r="N317">
        <v>0</v>
      </c>
      <c r="O317">
        <v>0</v>
      </c>
      <c r="P317">
        <v>0</v>
      </c>
      <c r="Q317">
        <v>0</v>
      </c>
      <c r="R317" s="75">
        <v>0</v>
      </c>
      <c r="S317" s="10">
        <v>0</v>
      </c>
      <c r="T317" s="10">
        <v>0</v>
      </c>
      <c r="U317" s="10">
        <v>0</v>
      </c>
      <c r="V317" s="10">
        <v>0</v>
      </c>
      <c r="W317" s="10">
        <v>0</v>
      </c>
      <c r="X317" s="10">
        <v>0</v>
      </c>
      <c r="Y317" s="10">
        <v>0</v>
      </c>
      <c r="Z317" s="10">
        <v>0</v>
      </c>
      <c r="AA317" s="10">
        <v>0</v>
      </c>
      <c r="AB317" s="10">
        <v>0</v>
      </c>
      <c r="AC317" s="10">
        <v>0</v>
      </c>
      <c r="AD317" s="10">
        <v>0</v>
      </c>
      <c r="AE317" s="87">
        <v>0</v>
      </c>
      <c r="AF317" s="17">
        <v>0</v>
      </c>
      <c r="AG317" s="17">
        <v>0</v>
      </c>
      <c r="AH317" s="17">
        <v>0</v>
      </c>
      <c r="AI317" s="17">
        <v>0</v>
      </c>
      <c r="AJ317" s="17">
        <v>0</v>
      </c>
      <c r="AK317" s="17">
        <v>0</v>
      </c>
      <c r="AL317" s="17">
        <v>0</v>
      </c>
      <c r="AM317" s="17">
        <v>0</v>
      </c>
      <c r="AN317" s="17">
        <v>0</v>
      </c>
      <c r="AO317" s="17">
        <v>0</v>
      </c>
      <c r="AP317" s="17">
        <v>0</v>
      </c>
      <c r="AQ317" s="17">
        <v>0</v>
      </c>
      <c r="AR317" s="20">
        <v>0</v>
      </c>
      <c r="AS317" s="20">
        <v>0</v>
      </c>
      <c r="AT317" s="20">
        <v>0</v>
      </c>
      <c r="AU317" s="20">
        <v>0</v>
      </c>
      <c r="AV317" s="20">
        <v>0</v>
      </c>
      <c r="AW317" s="20">
        <v>0</v>
      </c>
      <c r="AX317" s="20">
        <v>0</v>
      </c>
      <c r="AY317" s="20">
        <v>0</v>
      </c>
      <c r="AZ317" s="20">
        <v>0</v>
      </c>
      <c r="BA317" s="20">
        <v>0</v>
      </c>
      <c r="BB317" s="20">
        <v>0</v>
      </c>
      <c r="BC317" s="20">
        <v>0</v>
      </c>
      <c r="BD317" s="20">
        <v>0</v>
      </c>
      <c r="BE317" s="20">
        <v>0</v>
      </c>
      <c r="BF317" s="20">
        <v>0</v>
      </c>
      <c r="BG317" s="20">
        <v>0</v>
      </c>
      <c r="BH317" s="20">
        <v>0</v>
      </c>
      <c r="BI317" s="20">
        <v>0</v>
      </c>
      <c r="BJ317" s="20">
        <v>0</v>
      </c>
      <c r="BK317" s="20">
        <v>0</v>
      </c>
      <c r="BL317" s="20">
        <v>0</v>
      </c>
      <c r="BM317" s="20">
        <v>0</v>
      </c>
      <c r="BN317" s="20">
        <v>0</v>
      </c>
      <c r="BO317" s="20">
        <v>0</v>
      </c>
      <c r="BP317" s="20">
        <v>0</v>
      </c>
      <c r="BQ317" s="20">
        <v>0</v>
      </c>
    </row>
    <row r="318" spans="1:69" x14ac:dyDescent="0.35">
      <c r="A318" s="61" t="s">
        <v>322</v>
      </c>
      <c r="B318" s="61" t="s">
        <v>116</v>
      </c>
      <c r="C318" s="61">
        <v>230</v>
      </c>
      <c r="D318" s="61" t="str" cm="1">
        <f t="array" ref="D318">INDEX(SubList_ResAreas!$D$5:$D$332,MATCH(1,(B318=SubList_ResAreas!$B$5:$B$332)*(C318=SubList_ResAreas!$C$5:$C$332),0))</f>
        <v>Greater_Tehachapi</v>
      </c>
      <c r="E318" s="20">
        <v>0</v>
      </c>
      <c r="F318">
        <v>0</v>
      </c>
      <c r="G318">
        <v>0</v>
      </c>
      <c r="H318">
        <v>0</v>
      </c>
      <c r="I318">
        <v>0</v>
      </c>
      <c r="J318">
        <v>0</v>
      </c>
      <c r="K318">
        <v>0</v>
      </c>
      <c r="L318">
        <v>0</v>
      </c>
      <c r="M318">
        <v>0</v>
      </c>
      <c r="N318">
        <v>313.40000000000009</v>
      </c>
      <c r="O318">
        <v>10.199999999999999</v>
      </c>
      <c r="P318">
        <v>128</v>
      </c>
      <c r="Q318">
        <v>0</v>
      </c>
      <c r="R318" s="75">
        <v>0</v>
      </c>
      <c r="S318" s="10">
        <v>0</v>
      </c>
      <c r="T318" s="10">
        <v>0</v>
      </c>
      <c r="U318" s="10">
        <v>0</v>
      </c>
      <c r="V318" s="10">
        <v>0</v>
      </c>
      <c r="W318" s="10">
        <v>0</v>
      </c>
      <c r="X318" s="10">
        <v>0</v>
      </c>
      <c r="Y318" s="10">
        <v>0</v>
      </c>
      <c r="Z318" s="10">
        <v>0</v>
      </c>
      <c r="AA318" s="10">
        <v>147.59999999999997</v>
      </c>
      <c r="AB318" s="10">
        <v>510</v>
      </c>
      <c r="AC318" s="10">
        <v>889</v>
      </c>
      <c r="AD318" s="10">
        <v>0</v>
      </c>
      <c r="AE318" s="87">
        <v>0</v>
      </c>
      <c r="AF318" s="17">
        <v>0</v>
      </c>
      <c r="AG318" s="17">
        <v>100.9</v>
      </c>
      <c r="AH318" s="17">
        <v>0</v>
      </c>
      <c r="AI318" s="17">
        <v>0</v>
      </c>
      <c r="AJ318" s="17">
        <v>0</v>
      </c>
      <c r="AK318" s="17">
        <v>0</v>
      </c>
      <c r="AL318" s="17">
        <v>0</v>
      </c>
      <c r="AM318" s="17">
        <v>0</v>
      </c>
      <c r="AN318" s="17">
        <v>507.63</v>
      </c>
      <c r="AO318" s="17">
        <v>215.99499999999989</v>
      </c>
      <c r="AP318" s="17">
        <v>69.619999999999891</v>
      </c>
      <c r="AQ318" s="17">
        <v>500</v>
      </c>
      <c r="AR318" s="20">
        <v>0</v>
      </c>
      <c r="AS318" s="20">
        <v>0</v>
      </c>
      <c r="AT318" s="20">
        <v>100.9</v>
      </c>
      <c r="AU318" s="20">
        <v>0</v>
      </c>
      <c r="AV318" s="20">
        <v>0</v>
      </c>
      <c r="AW318" s="20">
        <v>0</v>
      </c>
      <c r="AX318" s="20">
        <v>0</v>
      </c>
      <c r="AY318" s="20">
        <v>0</v>
      </c>
      <c r="AZ318" s="20">
        <v>0</v>
      </c>
      <c r="BA318" s="20">
        <v>655.23</v>
      </c>
      <c r="BB318" s="20">
        <v>725.99499999999989</v>
      </c>
      <c r="BC318" s="20">
        <v>958.61999999999989</v>
      </c>
      <c r="BD318" s="20">
        <v>500</v>
      </c>
      <c r="BE318" s="20">
        <v>0</v>
      </c>
      <c r="BF318" s="20">
        <v>0</v>
      </c>
      <c r="BG318" s="20">
        <v>100.9</v>
      </c>
      <c r="BH318" s="20">
        <v>0</v>
      </c>
      <c r="BI318" s="20">
        <v>0</v>
      </c>
      <c r="BJ318" s="20">
        <v>0</v>
      </c>
      <c r="BK318" s="20">
        <v>0</v>
      </c>
      <c r="BL318" s="20">
        <v>0</v>
      </c>
      <c r="BM318" s="20">
        <v>0</v>
      </c>
      <c r="BN318" s="20">
        <v>968.63000000000011</v>
      </c>
      <c r="BO318" s="20">
        <v>736.19499999999994</v>
      </c>
      <c r="BP318" s="20">
        <v>1086.6199999999999</v>
      </c>
      <c r="BQ318" s="20">
        <v>500</v>
      </c>
    </row>
    <row r="319" spans="1:69" x14ac:dyDescent="0.35">
      <c r="A319" s="61" t="s">
        <v>322</v>
      </c>
      <c r="B319" s="61" t="s">
        <v>122</v>
      </c>
      <c r="C319" s="61">
        <v>500</v>
      </c>
      <c r="D319" s="61" t="str" cm="1">
        <f t="array" ref="D319">INDEX(SubList_ResAreas!$D$5:$D$332,MATCH(1,(B319=SubList_ResAreas!$B$5:$B$332)*(C319=SubList_ResAreas!$C$5:$C$332),0))</f>
        <v>Greater_Tehachapi</v>
      </c>
      <c r="E319" s="20">
        <v>0</v>
      </c>
      <c r="F319">
        <v>0</v>
      </c>
      <c r="G319">
        <v>0</v>
      </c>
      <c r="H319">
        <v>0</v>
      </c>
      <c r="I319">
        <v>0</v>
      </c>
      <c r="J319">
        <v>0</v>
      </c>
      <c r="K319">
        <v>0</v>
      </c>
      <c r="L319">
        <v>0</v>
      </c>
      <c r="M319">
        <v>0</v>
      </c>
      <c r="N319">
        <v>0</v>
      </c>
      <c r="O319">
        <v>0</v>
      </c>
      <c r="P319">
        <v>0</v>
      </c>
      <c r="Q319">
        <v>0</v>
      </c>
      <c r="R319" s="75">
        <v>0</v>
      </c>
      <c r="S319" s="10">
        <v>0</v>
      </c>
      <c r="T319" s="10">
        <v>0</v>
      </c>
      <c r="U319" s="10">
        <v>0</v>
      </c>
      <c r="V319" s="10">
        <v>0</v>
      </c>
      <c r="W319" s="10">
        <v>0</v>
      </c>
      <c r="X319" s="10">
        <v>0</v>
      </c>
      <c r="Y319" s="10">
        <v>0</v>
      </c>
      <c r="Z319" s="10">
        <v>0</v>
      </c>
      <c r="AA319" s="10">
        <v>0</v>
      </c>
      <c r="AB319" s="10">
        <v>0</v>
      </c>
      <c r="AC319" s="10">
        <v>0</v>
      </c>
      <c r="AD319" s="10">
        <v>0</v>
      </c>
      <c r="AE319" s="87">
        <v>0</v>
      </c>
      <c r="AF319" s="17">
        <v>0</v>
      </c>
      <c r="AG319" s="17">
        <v>0</v>
      </c>
      <c r="AH319" s="17">
        <v>0</v>
      </c>
      <c r="AI319" s="17">
        <v>0</v>
      </c>
      <c r="AJ319" s="17">
        <v>0</v>
      </c>
      <c r="AK319" s="17">
        <v>0</v>
      </c>
      <c r="AL319" s="17">
        <v>0</v>
      </c>
      <c r="AM319" s="17">
        <v>0</v>
      </c>
      <c r="AN319" s="17">
        <v>780</v>
      </c>
      <c r="AO319" s="17">
        <v>0</v>
      </c>
      <c r="AP319" s="17">
        <v>412</v>
      </c>
      <c r="AQ319" s="17">
        <v>0</v>
      </c>
      <c r="AR319" s="20">
        <v>0</v>
      </c>
      <c r="AS319" s="20">
        <v>0</v>
      </c>
      <c r="AT319" s="20">
        <v>0</v>
      </c>
      <c r="AU319" s="20">
        <v>0</v>
      </c>
      <c r="AV319" s="20">
        <v>0</v>
      </c>
      <c r="AW319" s="20">
        <v>0</v>
      </c>
      <c r="AX319" s="20">
        <v>0</v>
      </c>
      <c r="AY319" s="20">
        <v>0</v>
      </c>
      <c r="AZ319" s="20">
        <v>0</v>
      </c>
      <c r="BA319" s="20">
        <v>780</v>
      </c>
      <c r="BB319" s="20">
        <v>0</v>
      </c>
      <c r="BC319" s="20">
        <v>412</v>
      </c>
      <c r="BD319" s="20">
        <v>0</v>
      </c>
      <c r="BE319" s="20">
        <v>0</v>
      </c>
      <c r="BF319" s="20">
        <v>0</v>
      </c>
      <c r="BG319" s="20">
        <v>0</v>
      </c>
      <c r="BH319" s="20">
        <v>0</v>
      </c>
      <c r="BI319" s="20">
        <v>0</v>
      </c>
      <c r="BJ319" s="20">
        <v>0</v>
      </c>
      <c r="BK319" s="20">
        <v>0</v>
      </c>
      <c r="BL319" s="20">
        <v>0</v>
      </c>
      <c r="BM319" s="20">
        <v>0</v>
      </c>
      <c r="BN319" s="20">
        <v>780</v>
      </c>
      <c r="BO319" s="20">
        <v>0</v>
      </c>
      <c r="BP319" s="20">
        <v>412</v>
      </c>
      <c r="BQ319" s="20">
        <v>0</v>
      </c>
    </row>
    <row r="320" spans="1:69" x14ac:dyDescent="0.35">
      <c r="A320" s="61" t="s">
        <v>322</v>
      </c>
      <c r="B320" s="61" t="s">
        <v>122</v>
      </c>
      <c r="C320" s="61">
        <v>230</v>
      </c>
      <c r="D320" s="61" t="str" cm="1">
        <f t="array" ref="D320">INDEX(SubList_ResAreas!$D$5:$D$332,MATCH(1,(B320=SubList_ResAreas!$B$5:$B$332)*(C320=SubList_ResAreas!$C$5:$C$332),0))</f>
        <v>Greater_Tehachapi</v>
      </c>
      <c r="E320" s="20">
        <v>0</v>
      </c>
      <c r="F320">
        <v>0</v>
      </c>
      <c r="G320">
        <v>157.9</v>
      </c>
      <c r="H320">
        <v>0</v>
      </c>
      <c r="I320">
        <v>0</v>
      </c>
      <c r="J320">
        <v>0</v>
      </c>
      <c r="K320">
        <v>0</v>
      </c>
      <c r="L320">
        <v>0</v>
      </c>
      <c r="M320">
        <v>0</v>
      </c>
      <c r="N320">
        <v>292.7</v>
      </c>
      <c r="O320">
        <v>0</v>
      </c>
      <c r="P320">
        <v>216.5</v>
      </c>
      <c r="Q320">
        <v>0</v>
      </c>
      <c r="R320" s="75">
        <v>0</v>
      </c>
      <c r="S320" s="10">
        <v>0</v>
      </c>
      <c r="T320" s="10">
        <v>0</v>
      </c>
      <c r="U320" s="10">
        <v>0</v>
      </c>
      <c r="V320" s="10">
        <v>0</v>
      </c>
      <c r="W320" s="10">
        <v>0</v>
      </c>
      <c r="X320" s="10">
        <v>0</v>
      </c>
      <c r="Y320" s="10">
        <v>0</v>
      </c>
      <c r="Z320" s="10">
        <v>0</v>
      </c>
      <c r="AA320" s="10">
        <v>455.2</v>
      </c>
      <c r="AB320" s="10">
        <v>500</v>
      </c>
      <c r="AC320" s="10">
        <v>937</v>
      </c>
      <c r="AD320" s="10">
        <v>0</v>
      </c>
      <c r="AE320" s="87">
        <v>0</v>
      </c>
      <c r="AF320" s="17">
        <v>0</v>
      </c>
      <c r="AG320" s="17">
        <v>22.999999999999993</v>
      </c>
      <c r="AH320" s="17">
        <v>0</v>
      </c>
      <c r="AI320" s="17">
        <v>0</v>
      </c>
      <c r="AJ320" s="17">
        <v>0</v>
      </c>
      <c r="AK320" s="17">
        <v>0</v>
      </c>
      <c r="AL320" s="17">
        <v>0</v>
      </c>
      <c r="AM320" s="17">
        <v>0</v>
      </c>
      <c r="AN320" s="17">
        <v>97.8</v>
      </c>
      <c r="AO320" s="17">
        <v>568.29999999999995</v>
      </c>
      <c r="AP320" s="17">
        <v>101.70500000000015</v>
      </c>
      <c r="AQ320" s="17">
        <v>0</v>
      </c>
      <c r="AR320" s="20">
        <v>0</v>
      </c>
      <c r="AS320" s="20">
        <v>0</v>
      </c>
      <c r="AT320" s="20">
        <v>22.999999999999993</v>
      </c>
      <c r="AU320" s="20">
        <v>0</v>
      </c>
      <c r="AV320" s="20">
        <v>0</v>
      </c>
      <c r="AW320" s="20">
        <v>0</v>
      </c>
      <c r="AX320" s="20">
        <v>0</v>
      </c>
      <c r="AY320" s="20">
        <v>0</v>
      </c>
      <c r="AZ320" s="20">
        <v>0</v>
      </c>
      <c r="BA320" s="20">
        <v>553</v>
      </c>
      <c r="BB320" s="20">
        <v>1068.3</v>
      </c>
      <c r="BC320" s="20">
        <v>1038.7050000000002</v>
      </c>
      <c r="BD320" s="20">
        <v>0</v>
      </c>
      <c r="BE320" s="20">
        <v>0</v>
      </c>
      <c r="BF320" s="20">
        <v>0</v>
      </c>
      <c r="BG320" s="20">
        <v>180.9</v>
      </c>
      <c r="BH320" s="20">
        <v>0</v>
      </c>
      <c r="BI320" s="20">
        <v>0</v>
      </c>
      <c r="BJ320" s="20">
        <v>0</v>
      </c>
      <c r="BK320" s="20">
        <v>0</v>
      </c>
      <c r="BL320" s="20">
        <v>0</v>
      </c>
      <c r="BM320" s="20">
        <v>0</v>
      </c>
      <c r="BN320" s="20">
        <v>845.7</v>
      </c>
      <c r="BO320" s="20">
        <v>1068.3</v>
      </c>
      <c r="BP320" s="20">
        <v>1255.2050000000002</v>
      </c>
      <c r="BQ320" s="20">
        <v>0</v>
      </c>
    </row>
    <row r="321" spans="1:69" x14ac:dyDescent="0.35">
      <c r="A321" s="61" t="s">
        <v>333</v>
      </c>
      <c r="B321" s="61" t="s">
        <v>256</v>
      </c>
      <c r="C321" s="61">
        <v>115</v>
      </c>
      <c r="D321" s="61" t="str" cm="1">
        <f t="array" ref="D321">INDEX(SubList_ResAreas!$D$5:$D$332,MATCH(1,(B321=SubList_ResAreas!$B$5:$B$332)*(C321=SubList_ResAreas!$C$5:$C$332),0))</f>
        <v>Northern_CA</v>
      </c>
      <c r="E321" s="20">
        <v>0</v>
      </c>
      <c r="F321">
        <v>0</v>
      </c>
      <c r="G321">
        <v>0</v>
      </c>
      <c r="H321">
        <v>0</v>
      </c>
      <c r="I321">
        <v>0</v>
      </c>
      <c r="J321">
        <v>0</v>
      </c>
      <c r="K321">
        <v>0</v>
      </c>
      <c r="L321">
        <v>0</v>
      </c>
      <c r="M321">
        <v>0</v>
      </c>
      <c r="N321">
        <v>0</v>
      </c>
      <c r="O321">
        <v>0</v>
      </c>
      <c r="P321">
        <v>0</v>
      </c>
      <c r="Q321">
        <v>0</v>
      </c>
      <c r="R321" s="75">
        <v>0</v>
      </c>
      <c r="S321" s="10">
        <v>0</v>
      </c>
      <c r="T321" s="10">
        <v>0</v>
      </c>
      <c r="U321" s="10">
        <v>0</v>
      </c>
      <c r="V321" s="10">
        <v>0</v>
      </c>
      <c r="W321" s="10">
        <v>0</v>
      </c>
      <c r="X321" s="10">
        <v>0</v>
      </c>
      <c r="Y321" s="10">
        <v>0</v>
      </c>
      <c r="Z321" s="10">
        <v>0</v>
      </c>
      <c r="AA321" s="10">
        <v>0</v>
      </c>
      <c r="AB321" s="10">
        <v>12</v>
      </c>
      <c r="AC321" s="10">
        <v>12</v>
      </c>
      <c r="AD321" s="10">
        <v>0</v>
      </c>
      <c r="AE321" s="87">
        <v>0</v>
      </c>
      <c r="AF321" s="17">
        <v>0</v>
      </c>
      <c r="AG321" s="17">
        <v>0</v>
      </c>
      <c r="AH321" s="17">
        <v>0</v>
      </c>
      <c r="AI321" s="17">
        <v>0</v>
      </c>
      <c r="AJ321" s="17">
        <v>0</v>
      </c>
      <c r="AK321" s="17">
        <v>0</v>
      </c>
      <c r="AL321" s="17">
        <v>0</v>
      </c>
      <c r="AM321" s="17">
        <v>0</v>
      </c>
      <c r="AN321" s="17">
        <v>0</v>
      </c>
      <c r="AO321" s="17">
        <v>40</v>
      </c>
      <c r="AP321" s="17">
        <v>24</v>
      </c>
      <c r="AQ321" s="17">
        <v>0</v>
      </c>
      <c r="AR321" s="20">
        <v>0</v>
      </c>
      <c r="AS321" s="20">
        <v>0</v>
      </c>
      <c r="AT321" s="20">
        <v>0</v>
      </c>
      <c r="AU321" s="20">
        <v>0</v>
      </c>
      <c r="AV321" s="20">
        <v>0</v>
      </c>
      <c r="AW321" s="20">
        <v>0</v>
      </c>
      <c r="AX321" s="20">
        <v>0</v>
      </c>
      <c r="AY321" s="20">
        <v>0</v>
      </c>
      <c r="AZ321" s="20">
        <v>0</v>
      </c>
      <c r="BA321" s="20">
        <v>0</v>
      </c>
      <c r="BB321" s="20">
        <v>52</v>
      </c>
      <c r="BC321" s="20">
        <v>36</v>
      </c>
      <c r="BD321" s="20">
        <v>0</v>
      </c>
      <c r="BE321" s="20">
        <v>0</v>
      </c>
      <c r="BF321" s="20">
        <v>0</v>
      </c>
      <c r="BG321" s="20">
        <v>0</v>
      </c>
      <c r="BH321" s="20">
        <v>0</v>
      </c>
      <c r="BI321" s="20">
        <v>0</v>
      </c>
      <c r="BJ321" s="20">
        <v>0</v>
      </c>
      <c r="BK321" s="20">
        <v>0</v>
      </c>
      <c r="BL321" s="20">
        <v>0</v>
      </c>
      <c r="BM321" s="20">
        <v>0</v>
      </c>
      <c r="BN321" s="20">
        <v>0</v>
      </c>
      <c r="BO321" s="20">
        <v>52</v>
      </c>
      <c r="BP321" s="20">
        <v>36</v>
      </c>
      <c r="BQ321" s="20">
        <v>0</v>
      </c>
    </row>
    <row r="322" spans="1:69" x14ac:dyDescent="0.35">
      <c r="A322" s="61" t="s">
        <v>333</v>
      </c>
      <c r="B322" s="61" t="s">
        <v>274</v>
      </c>
      <c r="C322" s="61">
        <v>115</v>
      </c>
      <c r="D322" s="61" t="str" cm="1">
        <f t="array" ref="D322">INDEX(SubList_ResAreas!$D$5:$D$332,MATCH(1,(B322=SubList_ResAreas!$B$5:$B$332)*(C322=SubList_ResAreas!$C$5:$C$332),0))</f>
        <v>Northern_CA</v>
      </c>
      <c r="E322" s="20">
        <v>0</v>
      </c>
      <c r="F322">
        <v>0</v>
      </c>
      <c r="G322">
        <v>0</v>
      </c>
      <c r="H322">
        <v>0</v>
      </c>
      <c r="I322">
        <v>0</v>
      </c>
      <c r="J322">
        <v>0</v>
      </c>
      <c r="K322">
        <v>0</v>
      </c>
      <c r="L322">
        <v>0</v>
      </c>
      <c r="M322">
        <v>0</v>
      </c>
      <c r="N322">
        <v>0</v>
      </c>
      <c r="O322">
        <v>0</v>
      </c>
      <c r="P322">
        <v>0</v>
      </c>
      <c r="Q322">
        <v>0</v>
      </c>
      <c r="R322" s="75">
        <v>0</v>
      </c>
      <c r="S322" s="10">
        <v>0</v>
      </c>
      <c r="T322" s="10">
        <v>0</v>
      </c>
      <c r="U322" s="10">
        <v>0</v>
      </c>
      <c r="V322" s="10">
        <v>0</v>
      </c>
      <c r="W322" s="10">
        <v>0</v>
      </c>
      <c r="X322" s="10">
        <v>0</v>
      </c>
      <c r="Y322" s="10">
        <v>0</v>
      </c>
      <c r="Z322" s="10">
        <v>0</v>
      </c>
      <c r="AA322" s="10">
        <v>0</v>
      </c>
      <c r="AB322" s="10">
        <v>0</v>
      </c>
      <c r="AC322" s="10">
        <v>0</v>
      </c>
      <c r="AD322" s="10">
        <v>0</v>
      </c>
      <c r="AE322" s="87">
        <v>0</v>
      </c>
      <c r="AF322" s="17">
        <v>3.6</v>
      </c>
      <c r="AG322" s="17">
        <v>0</v>
      </c>
      <c r="AH322" s="17">
        <v>0</v>
      </c>
      <c r="AI322" s="17">
        <v>0</v>
      </c>
      <c r="AJ322" s="17">
        <v>0</v>
      </c>
      <c r="AK322" s="17">
        <v>0</v>
      </c>
      <c r="AL322" s="17">
        <v>0</v>
      </c>
      <c r="AM322" s="17">
        <v>0</v>
      </c>
      <c r="AN322" s="17">
        <v>0</v>
      </c>
      <c r="AO322" s="17">
        <v>0</v>
      </c>
      <c r="AP322" s="17">
        <v>0</v>
      </c>
      <c r="AQ322" s="17">
        <v>0</v>
      </c>
      <c r="AR322" s="20">
        <v>0</v>
      </c>
      <c r="AS322" s="20">
        <v>3.6</v>
      </c>
      <c r="AT322" s="20">
        <v>0</v>
      </c>
      <c r="AU322" s="20">
        <v>0</v>
      </c>
      <c r="AV322" s="20">
        <v>0</v>
      </c>
      <c r="AW322" s="20">
        <v>0</v>
      </c>
      <c r="AX322" s="20">
        <v>0</v>
      </c>
      <c r="AY322" s="20">
        <v>0</v>
      </c>
      <c r="AZ322" s="20">
        <v>0</v>
      </c>
      <c r="BA322" s="20">
        <v>0</v>
      </c>
      <c r="BB322" s="20">
        <v>0</v>
      </c>
      <c r="BC322" s="20">
        <v>0</v>
      </c>
      <c r="BD322" s="20">
        <v>0</v>
      </c>
      <c r="BE322" s="20">
        <v>0</v>
      </c>
      <c r="BF322" s="20">
        <v>3.6</v>
      </c>
      <c r="BG322" s="20">
        <v>0</v>
      </c>
      <c r="BH322" s="20">
        <v>0</v>
      </c>
      <c r="BI322" s="20">
        <v>0</v>
      </c>
      <c r="BJ322" s="20">
        <v>0</v>
      </c>
      <c r="BK322" s="20">
        <v>0</v>
      </c>
      <c r="BL322" s="20">
        <v>0</v>
      </c>
      <c r="BM322" s="20">
        <v>0</v>
      </c>
      <c r="BN322" s="20">
        <v>0</v>
      </c>
      <c r="BO322" s="20">
        <v>0</v>
      </c>
      <c r="BP322" s="20">
        <v>0</v>
      </c>
      <c r="BQ322" s="20">
        <v>0</v>
      </c>
    </row>
    <row r="325" spans="1:69" x14ac:dyDescent="0.35">
      <c r="BN325" s="20"/>
      <c r="BO325" s="20"/>
      <c r="BP325" s="20"/>
    </row>
    <row r="326" spans="1:69" x14ac:dyDescent="0.35">
      <c r="BN326" s="20"/>
      <c r="BO326" s="20"/>
      <c r="BP326" s="20"/>
    </row>
    <row r="333" spans="1:69" x14ac:dyDescent="0.35">
      <c r="AR333" s="80"/>
      <c r="BE333" s="80"/>
    </row>
    <row r="334" spans="1:69" x14ac:dyDescent="0.35">
      <c r="AR334" s="80"/>
      <c r="BE334" s="80"/>
    </row>
    <row r="335" spans="1:69" x14ac:dyDescent="0.35">
      <c r="AR335" s="80"/>
      <c r="BE335" s="80"/>
    </row>
  </sheetData>
  <autoFilter ref="A4:BQ322" xr:uid="{7C35326A-4CBA-45EE-BA77-C182B0B5750C}"/>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7DC8-FA4E-4EB3-BF15-2F1BA84524A8}">
  <sheetPr>
    <tabColor theme="9" tint="0.39997558519241921"/>
  </sheetPr>
  <dimension ref="A3:F325"/>
  <sheetViews>
    <sheetView workbookViewId="0">
      <selection activeCell="J39" sqref="J39"/>
    </sheetView>
  </sheetViews>
  <sheetFormatPr defaultRowHeight="14.5" x14ac:dyDescent="0.35"/>
  <cols>
    <col min="2" max="2" width="15.6328125" customWidth="1"/>
    <col min="4" max="4" width="26.453125" customWidth="1"/>
  </cols>
  <sheetData>
    <row r="3" spans="1:6" x14ac:dyDescent="0.35">
      <c r="D3" s="24" t="s">
        <v>453</v>
      </c>
    </row>
    <row r="4" spans="1:6" x14ac:dyDescent="0.35">
      <c r="A4" s="3" t="s">
        <v>297</v>
      </c>
      <c r="B4" s="3" t="s">
        <v>298</v>
      </c>
      <c r="C4" s="3" t="s">
        <v>7</v>
      </c>
      <c r="D4" s="21"/>
    </row>
    <row r="5" spans="1:6" x14ac:dyDescent="0.35">
      <c r="A5" t="s">
        <v>315</v>
      </c>
      <c r="B5" t="s">
        <v>150</v>
      </c>
      <c r="C5">
        <v>115</v>
      </c>
      <c r="E5" t="str" cm="1">
        <f t="array" ref="E5">INDEX(SubList_ResAreas!$F$5:$F$332,MATCH(1,($B5=SubList_ResAreas!$B$5:$B$332)*($C5=SubList_ResAreas!$C$5:$C$332),0))</f>
        <v>Southern_PGAE_Solar</v>
      </c>
      <c r="F5" t="str" cm="1">
        <f t="array" ref="F5">INDEX(SubList_ResAreas!$D$5:$D$332,MATCH(1,($B5=SubList_ResAreas!$B$5:$B$332)*($C5=SubList_ResAreas!$C$5:$C$332),0))</f>
        <v>SPGE_Kern</v>
      </c>
    </row>
    <row r="6" spans="1:6" x14ac:dyDescent="0.35">
      <c r="A6" t="s">
        <v>318</v>
      </c>
      <c r="B6" t="s">
        <v>62</v>
      </c>
      <c r="C6">
        <v>230</v>
      </c>
      <c r="E6" t="str" cm="1">
        <f t="array" ref="E6">INDEX(SubList_ResAreas!$F$5:$F$332,MATCH(1,($B6=SubList_ResAreas!$B$5:$B$332)*($C6=SubList_ResAreas!$C$5:$C$332),0))</f>
        <v>Greater_LA_Solar</v>
      </c>
      <c r="F6" t="str" cm="1">
        <f t="array" ref="F6">INDEX(SubList_ResAreas!$D$5:$D$332,MATCH(1,($B6=SubList_ResAreas!$B$5:$B$332)*($C6=SubList_ResAreas!$C$5:$C$332),0))</f>
        <v>Greater_LA</v>
      </c>
    </row>
    <row r="7" spans="1:6" x14ac:dyDescent="0.35">
      <c r="A7" t="s">
        <v>321</v>
      </c>
      <c r="B7" t="s">
        <v>169</v>
      </c>
      <c r="C7">
        <v>115</v>
      </c>
      <c r="E7" t="str" cm="1">
        <f t="array" ref="E7">INDEX(SubList_ResAreas!$F$5:$F$332,MATCH(1,($B7=SubList_ResAreas!$B$5:$B$332)*($C7=SubList_ResAreas!$C$5:$C$332),0))</f>
        <v>Southern_PGAE_Solar</v>
      </c>
      <c r="F7" t="str" cm="1">
        <f t="array" ref="F7">INDEX(SubList_ResAreas!$D$5:$D$332,MATCH(1,($B7=SubList_ResAreas!$B$5:$B$332)*($C7=SubList_ResAreas!$C$5:$C$332),0))</f>
        <v>SPGE_Kern</v>
      </c>
    </row>
    <row r="8" spans="1:6" x14ac:dyDescent="0.35">
      <c r="A8" t="s">
        <v>322</v>
      </c>
      <c r="B8" t="s">
        <v>112</v>
      </c>
      <c r="C8">
        <v>500</v>
      </c>
      <c r="E8" t="str" cm="1">
        <f t="array" ref="E8">INDEX(SubList_ResAreas!$F$5:$F$332,MATCH(1,($B8=SubList_ResAreas!$B$5:$B$332)*($C8=SubList_ResAreas!$C$5:$C$332),0))</f>
        <v>Tehachapi_Solar</v>
      </c>
      <c r="F8" t="str" cm="1">
        <f t="array" ref="F8">INDEX(SubList_ResAreas!$D$5:$D$332,MATCH(1,($B8=SubList_ResAreas!$B$5:$B$332)*($C8=SubList_ResAreas!$C$5:$C$332),0))</f>
        <v>Greater_Tehachapi</v>
      </c>
    </row>
    <row r="9" spans="1:6" x14ac:dyDescent="0.35">
      <c r="A9" t="s">
        <v>322</v>
      </c>
      <c r="B9" t="s">
        <v>112</v>
      </c>
      <c r="C9">
        <v>230</v>
      </c>
      <c r="D9">
        <v>2500</v>
      </c>
      <c r="E9" t="str" cm="1">
        <f t="array" ref="E9">INDEX(SubList_ResAreas!$F$5:$F$332,MATCH(1,($B9=SubList_ResAreas!$B$5:$B$332)*($C9=SubList_ResAreas!$C$5:$C$332),0))</f>
        <v>Tehachapi_Solar</v>
      </c>
      <c r="F9" t="str" cm="1">
        <f t="array" ref="F9">INDEX(SubList_ResAreas!$D$5:$D$332,MATCH(1,($B9=SubList_ResAreas!$B$5:$B$332)*($C9=SubList_ResAreas!$C$5:$C$332),0))</f>
        <v>Greater_Tehachapi</v>
      </c>
    </row>
    <row r="10" spans="1:6" x14ac:dyDescent="0.35">
      <c r="A10" t="s">
        <v>315</v>
      </c>
      <c r="B10" t="s">
        <v>165</v>
      </c>
      <c r="C10">
        <v>230</v>
      </c>
      <c r="D10">
        <v>700</v>
      </c>
      <c r="E10" t="str" cm="1">
        <f t="array" ref="E10">INDEX(SubList_ResAreas!$F$5:$F$332,MATCH(1,($B10=SubList_ResAreas!$B$5:$B$332)*($C10=SubList_ResAreas!$C$5:$C$332),0))</f>
        <v>Southern_PGAE_Solar</v>
      </c>
      <c r="F10" t="str" cm="1">
        <f t="array" ref="F10">INDEX(SubList_ResAreas!$D$5:$D$332,MATCH(1,($B10=SubList_ResAreas!$B$5:$B$332)*($C10=SubList_ResAreas!$C$5:$C$332),0))</f>
        <v>SPGE_Kern</v>
      </c>
    </row>
    <row r="11" spans="1:6" x14ac:dyDescent="0.35">
      <c r="A11" t="s">
        <v>318</v>
      </c>
      <c r="B11" t="s">
        <v>67</v>
      </c>
      <c r="C11">
        <v>230</v>
      </c>
      <c r="E11" t="str" cm="1">
        <f t="array" ref="E11">INDEX(SubList_ResAreas!$F$5:$F$332,MATCH(1,($B11=SubList_ResAreas!$B$5:$B$332)*($C11=SubList_ResAreas!$C$5:$C$332),0))</f>
        <v>Greater_LA_Solar</v>
      </c>
      <c r="F11" t="str" cm="1">
        <f t="array" ref="F11">INDEX(SubList_ResAreas!$D$5:$D$332,MATCH(1,($B11=SubList_ResAreas!$B$5:$B$332)*($C11=SubList_ResAreas!$C$5:$C$332),0))</f>
        <v>Greater_LA</v>
      </c>
    </row>
    <row r="12" spans="1:6" x14ac:dyDescent="0.35">
      <c r="A12" t="s">
        <v>315</v>
      </c>
      <c r="B12" t="s">
        <v>170</v>
      </c>
      <c r="C12">
        <v>115</v>
      </c>
      <c r="E12" t="str" cm="1">
        <f t="array" ref="E12">INDEX(SubList_ResAreas!$F$5:$F$332,MATCH(1,($B12=SubList_ResAreas!$B$5:$B$332)*($C12=SubList_ResAreas!$C$5:$C$332),0))</f>
        <v>Southern_PGAE_Solar</v>
      </c>
      <c r="F12" t="str" cm="1">
        <f t="array" ref="F12">INDEX(SubList_ResAreas!$D$5:$D$332,MATCH(1,($B12=SubList_ResAreas!$B$5:$B$332)*($C12=SubList_ResAreas!$C$5:$C$332),0))</f>
        <v>SPGE_Kern</v>
      </c>
    </row>
    <row r="13" spans="1:6" x14ac:dyDescent="0.35">
      <c r="A13" t="s">
        <v>322</v>
      </c>
      <c r="B13" t="s">
        <v>114</v>
      </c>
      <c r="C13">
        <v>230</v>
      </c>
      <c r="E13" t="str" cm="1">
        <f t="array" ref="E13">INDEX(SubList_ResAreas!$F$5:$F$332,MATCH(1,($B13=SubList_ResAreas!$B$5:$B$332)*($C13=SubList_ResAreas!$C$5:$C$332),0))</f>
        <v>Tehachapi_Solar</v>
      </c>
      <c r="F13" t="str" cm="1">
        <f t="array" ref="F13">INDEX(SubList_ResAreas!$D$5:$D$332,MATCH(1,($B13=SubList_ResAreas!$B$5:$B$332)*($C13=SubList_ResAreas!$C$5:$C$332),0))</f>
        <v>Greater_Tehachapi</v>
      </c>
    </row>
    <row r="14" spans="1:6" x14ac:dyDescent="0.35">
      <c r="A14" t="s">
        <v>315</v>
      </c>
      <c r="B14" t="s">
        <v>145</v>
      </c>
      <c r="C14">
        <v>230</v>
      </c>
      <c r="E14" t="str" cm="1">
        <f t="array" ref="E14">INDEX(SubList_ResAreas!$F$5:$F$332,MATCH(1,($B14=SubList_ResAreas!$B$5:$B$332)*($C14=SubList_ResAreas!$C$5:$C$332),0))</f>
        <v>Southern_PGAE_Solar</v>
      </c>
      <c r="F14" t="str" cm="1">
        <f t="array" ref="F14">INDEX(SubList_ResAreas!$D$5:$D$332,MATCH(1,($B14=SubList_ResAreas!$B$5:$B$332)*($C14=SubList_ResAreas!$C$5:$C$332),0))</f>
        <v>SPGE_Kern</v>
      </c>
    </row>
    <row r="15" spans="1:6" x14ac:dyDescent="0.35">
      <c r="A15" t="s">
        <v>318</v>
      </c>
      <c r="B15" t="s">
        <v>64</v>
      </c>
      <c r="C15">
        <v>230</v>
      </c>
      <c r="E15" t="str" cm="1">
        <f t="array" ref="E15">INDEX(SubList_ResAreas!$F$5:$F$332,MATCH(1,($B15=SubList_ResAreas!$B$5:$B$332)*($C15=SubList_ResAreas!$C$5:$C$332),0))</f>
        <v>Greater_LA_Solar</v>
      </c>
      <c r="F15" t="str" cm="1">
        <f t="array" ref="F15">INDEX(SubList_ResAreas!$D$5:$D$332,MATCH(1,($B15=SubList_ResAreas!$B$5:$B$332)*($C15=SubList_ResAreas!$C$5:$C$332),0))</f>
        <v>Greater_LA</v>
      </c>
    </row>
    <row r="16" spans="1:6" x14ac:dyDescent="0.35">
      <c r="A16" t="s">
        <v>326</v>
      </c>
      <c r="B16" t="s">
        <v>23</v>
      </c>
      <c r="C16">
        <v>230</v>
      </c>
      <c r="E16" t="str" cm="1">
        <f t="array" ref="E16">INDEX(SubList_ResAreas!$F$5:$F$332,MATCH(1,($B16=SubList_ResAreas!$B$5:$B$332)*($C16=SubList_ResAreas!$C$5:$C$332),0))</f>
        <v>San_Diego_Solar</v>
      </c>
      <c r="F16" t="str" cm="1">
        <f t="array" ref="F16">INDEX(SubList_ResAreas!$D$5:$D$332,MATCH(1,($B16=SubList_ResAreas!$B$5:$B$332)*($C16=SubList_ResAreas!$C$5:$C$332),0))</f>
        <v>San_Diego</v>
      </c>
    </row>
    <row r="17" spans="1:6" x14ac:dyDescent="0.35">
      <c r="A17" t="s">
        <v>329</v>
      </c>
      <c r="B17" t="s">
        <v>208</v>
      </c>
      <c r="C17">
        <v>138</v>
      </c>
      <c r="E17" t="str" cm="1">
        <f t="array" ref="E17">INDEX(SubList_ResAreas!$F$5:$F$332,MATCH(1,($B17=SubList_ResAreas!$B$5:$B$332)*($C17=SubList_ResAreas!$C$5:$C$332),0))</f>
        <v>Southern_NV_Eldorado_Solar</v>
      </c>
      <c r="F17" t="str" cm="1">
        <f t="array" ref="F17">INDEX(SubList_ResAreas!$D$5:$D$332,MATCH(1,($B17=SubList_ResAreas!$B$5:$B$332)*($C17=SubList_ResAreas!$C$5:$C$332),0))</f>
        <v>SouthernNV_Desert</v>
      </c>
    </row>
    <row r="18" spans="1:6" x14ac:dyDescent="0.35">
      <c r="A18" t="s">
        <v>333</v>
      </c>
      <c r="B18" t="s">
        <v>240</v>
      </c>
      <c r="C18">
        <v>230</v>
      </c>
      <c r="E18" t="str" cm="1">
        <f t="array" ref="E18">INDEX(SubList_ResAreas!$F$5:$F$332,MATCH(1,($B18=SubList_ResAreas!$B$5:$B$332)*($C18=SubList_ResAreas!$C$5:$C$332),0))</f>
        <v>Northern_California_Solar</v>
      </c>
      <c r="F18" t="str" cm="1">
        <f t="array" ref="F18">INDEX(SubList_ResAreas!$D$5:$D$332,MATCH(1,($B18=SubList_ResAreas!$B$5:$B$332)*($C18=SubList_ResAreas!$C$5:$C$332),0))</f>
        <v>Central_Valley_LosBanos</v>
      </c>
    </row>
    <row r="19" spans="1:6" x14ac:dyDescent="0.35">
      <c r="A19" t="s">
        <v>333</v>
      </c>
      <c r="B19" t="s">
        <v>240</v>
      </c>
      <c r="C19">
        <v>115</v>
      </c>
      <c r="E19" t="str" cm="1">
        <f t="array" ref="E19">INDEX(SubList_ResAreas!$F$5:$F$332,MATCH(1,($B19=SubList_ResAreas!$B$5:$B$332)*($C19=SubList_ResAreas!$C$5:$C$332),0))</f>
        <v>Northern_California_Solar</v>
      </c>
      <c r="F19" t="str" cm="1">
        <f t="array" ref="F19">INDEX(SubList_ResAreas!$D$5:$D$332,MATCH(1,($B19=SubList_ResAreas!$B$5:$B$332)*($C19=SubList_ResAreas!$C$5:$C$332),0))</f>
        <v>Central_Valley_LosBanos</v>
      </c>
    </row>
    <row r="20" spans="1:6" x14ac:dyDescent="0.35">
      <c r="A20" t="s">
        <v>333</v>
      </c>
      <c r="B20" t="s">
        <v>250</v>
      </c>
      <c r="C20">
        <v>115</v>
      </c>
      <c r="E20" t="str" cm="1">
        <f t="array" ref="E20">INDEX(SubList_ResAreas!$F$5:$F$332,MATCH(1,($B20=SubList_ResAreas!$B$5:$B$332)*($C20=SubList_ResAreas!$C$5:$C$332),0))</f>
        <v>Northern_California_Solar</v>
      </c>
      <c r="F20" t="str" cm="1">
        <f t="array" ref="F20">INDEX(SubList_ResAreas!$D$5:$D$332,MATCH(1,($B20=SubList_ResAreas!$B$5:$B$332)*($C20=SubList_ResAreas!$C$5:$C$332),0))</f>
        <v>Northern_CA</v>
      </c>
    </row>
    <row r="21" spans="1:6" x14ac:dyDescent="0.35">
      <c r="A21" t="s">
        <v>322</v>
      </c>
      <c r="B21" t="s">
        <v>214</v>
      </c>
      <c r="C21">
        <v>230</v>
      </c>
      <c r="E21" t="str" cm="1">
        <f t="array" ref="E21">INDEX(SubList_ResAreas!$F$5:$F$332,MATCH(1,($B21=SubList_ResAreas!$B$5:$B$332)*($C21=SubList_ResAreas!$C$5:$C$332),0))</f>
        <v>Tehachapi_Solar</v>
      </c>
      <c r="F21" t="str" cm="1">
        <f t="array" ref="F21">INDEX(SubList_ResAreas!$D$5:$D$332,MATCH(1,($B21=SubList_ResAreas!$B$5:$B$332)*($C21=SubList_ResAreas!$C$5:$C$332),0))</f>
        <v>Big_Creek-Magunden</v>
      </c>
    </row>
    <row r="22" spans="1:6" x14ac:dyDescent="0.35">
      <c r="A22" t="s">
        <v>333</v>
      </c>
      <c r="B22" t="s">
        <v>243</v>
      </c>
      <c r="C22">
        <v>230</v>
      </c>
      <c r="E22" t="str" cm="1">
        <f t="array" ref="E22">INDEX(SubList_ResAreas!$F$5:$F$332,MATCH(1,($B22=SubList_ResAreas!$B$5:$B$332)*($C22=SubList_ResAreas!$C$5:$C$332),0))</f>
        <v>Northern_California_Solar</v>
      </c>
      <c r="F22" t="str" cm="1">
        <f t="array" ref="F22">INDEX(SubList_ResAreas!$D$5:$D$332,MATCH(1,($B22=SubList_ResAreas!$B$5:$B$332)*($C22=SubList_ResAreas!$C$5:$C$332),0))</f>
        <v>Northern_CA</v>
      </c>
    </row>
    <row r="23" spans="1:6" x14ac:dyDescent="0.35">
      <c r="A23" t="s">
        <v>326</v>
      </c>
      <c r="B23" t="s">
        <v>54</v>
      </c>
      <c r="C23">
        <v>161</v>
      </c>
      <c r="E23" t="str" cm="1">
        <f t="array" ref="E23">INDEX(SubList_ResAreas!$F$5:$F$332,MATCH(1,($B23=SubList_ResAreas!$B$5:$B$332)*($C23=SubList_ResAreas!$C$5:$C$332),0))</f>
        <v>Imperial_Solar</v>
      </c>
      <c r="F23" t="str" cm="1">
        <f t="array" ref="F23">INDEX(SubList_ResAreas!$D$5:$D$332,MATCH(1,($B23=SubList_ResAreas!$B$5:$B$332)*($C23=SubList_ResAreas!$C$5:$C$332),0))</f>
        <v>Riverside</v>
      </c>
    </row>
    <row r="24" spans="1:6" x14ac:dyDescent="0.35">
      <c r="A24" t="s">
        <v>321</v>
      </c>
      <c r="B24" t="s">
        <v>209</v>
      </c>
      <c r="C24">
        <v>230</v>
      </c>
      <c r="D24">
        <v>270</v>
      </c>
      <c r="E24" t="str" cm="1">
        <f t="array" ref="E24">INDEX(SubList_ResAreas!$F$5:$F$332,MATCH(1,($B24=SubList_ResAreas!$B$5:$B$332)*($C24=SubList_ResAreas!$C$5:$C$332),0))</f>
        <v>Southern_PGAE_Solar</v>
      </c>
      <c r="F24" t="str" cm="1">
        <f t="array" ref="F24">INDEX(SubList_ResAreas!$D$5:$D$332,MATCH(1,($B24=SubList_ResAreas!$B$5:$B$332)*($C24=SubList_ResAreas!$C$5:$C$332),0))</f>
        <v>SPGE_Westlands_Fresno</v>
      </c>
    </row>
    <row r="25" spans="1:6" x14ac:dyDescent="0.35">
      <c r="A25" t="s">
        <v>333</v>
      </c>
      <c r="B25" t="s">
        <v>233</v>
      </c>
      <c r="C25">
        <v>230</v>
      </c>
      <c r="E25" t="str" cm="1">
        <f t="array" ref="E25">INDEX(SubList_ResAreas!$F$5:$F$332,MATCH(1,($B25=SubList_ResAreas!$B$5:$B$332)*($C25=SubList_ResAreas!$C$5:$C$332),0))</f>
        <v>Northern_California_Solar</v>
      </c>
      <c r="F25" t="str" cm="1">
        <f t="array" ref="F25">INDEX(SubList_ResAreas!$D$5:$D$332,MATCH(1,($B25=SubList_ResAreas!$B$5:$B$332)*($C25=SubList_ResAreas!$C$5:$C$332),0))</f>
        <v>Greater_Bay</v>
      </c>
    </row>
    <row r="26" spans="1:6" x14ac:dyDescent="0.35">
      <c r="A26" t="s">
        <v>333</v>
      </c>
      <c r="B26" t="s">
        <v>281</v>
      </c>
      <c r="C26">
        <v>115</v>
      </c>
      <c r="E26" t="str" cm="1">
        <f t="array" ref="E26">INDEX(SubList_ResAreas!$F$5:$F$332,MATCH(1,($B26=SubList_ResAreas!$B$5:$B$332)*($C26=SubList_ResAreas!$C$5:$C$332),0))</f>
        <v>Northern_California_Solar</v>
      </c>
      <c r="F26" t="str" cm="1">
        <f t="array" ref="F26">INDEX(SubList_ResAreas!$D$5:$D$332,MATCH(1,($B26=SubList_ResAreas!$B$5:$B$332)*($C26=SubList_ResAreas!$C$5:$C$332),0))</f>
        <v>Northern_CA</v>
      </c>
    </row>
    <row r="27" spans="1:6" x14ac:dyDescent="0.35">
      <c r="A27" t="s">
        <v>321</v>
      </c>
      <c r="B27" t="s">
        <v>110</v>
      </c>
      <c r="C27">
        <v>115</v>
      </c>
      <c r="E27" t="str" cm="1">
        <f t="array" ref="E27">INDEX(SubList_ResAreas!$F$5:$F$332,MATCH(1,($B27=SubList_ResAreas!$B$5:$B$332)*($C27=SubList_ResAreas!$C$5:$C$332),0))</f>
        <v>Southern_PGAE_Solar</v>
      </c>
      <c r="F27" t="str" cm="1">
        <f t="array" ref="F27">INDEX(SubList_ResAreas!$D$5:$D$332,MATCH(1,($B27=SubList_ResAreas!$B$5:$B$332)*($C27=SubList_ResAreas!$C$5:$C$332),0))</f>
        <v>SPGE_Greater_Carrizo</v>
      </c>
    </row>
    <row r="28" spans="1:6" x14ac:dyDescent="0.35">
      <c r="A28" t="s">
        <v>321</v>
      </c>
      <c r="B28" t="s">
        <v>203</v>
      </c>
      <c r="C28">
        <v>115</v>
      </c>
      <c r="E28" t="str" cm="1">
        <f t="array" ref="E28">INDEX(SubList_ResAreas!$F$5:$F$332,MATCH(1,($B28=SubList_ResAreas!$B$5:$B$332)*($C28=SubList_ResAreas!$C$5:$C$332),0))</f>
        <v>Southern_PGAE_Solar</v>
      </c>
      <c r="F28" cm="1">
        <f t="array" ref="F28">INDEX(SubList_ResAreas!$D$5:$D$332,MATCH(1,($B28=SubList_ResAreas!$B$5:$B$332)*($C28=SubList_ResAreas!$C$5:$C$332),0))</f>
        <v>0</v>
      </c>
    </row>
    <row r="29" spans="1:6" x14ac:dyDescent="0.35">
      <c r="A29" t="s">
        <v>341</v>
      </c>
      <c r="B29" t="s">
        <v>108</v>
      </c>
      <c r="C29">
        <v>230</v>
      </c>
      <c r="D29">
        <v>200</v>
      </c>
      <c r="E29" t="str" cm="1">
        <f t="array" ref="E29">INDEX(SubList_ResAreas!$F$5:$F$332,MATCH(1,($B29=SubList_ResAreas!$B$5:$B$332)*($C29=SubList_ResAreas!$C$5:$C$332),0))</f>
        <v>Greater_Kramer_Solar</v>
      </c>
      <c r="F29" t="str" cm="1">
        <f t="array" ref="F29">INDEX(SubList_ResAreas!$D$5:$D$332,MATCH(1,($B29=SubList_ResAreas!$B$5:$B$332)*($C29=SubList_ResAreas!$C$5:$C$332),0))</f>
        <v>Greater_Kramer</v>
      </c>
    </row>
    <row r="30" spans="1:6" x14ac:dyDescent="0.35">
      <c r="A30" t="s">
        <v>315</v>
      </c>
      <c r="B30" t="s">
        <v>142</v>
      </c>
      <c r="C30">
        <v>230</v>
      </c>
      <c r="E30" t="str" cm="1">
        <f t="array" ref="E30">INDEX(SubList_ResAreas!$F$5:$F$332,MATCH(1,($B30=SubList_ResAreas!$B$5:$B$332)*($C30=SubList_ResAreas!$C$5:$C$332),0))</f>
        <v>Southern_PGAE_Solar</v>
      </c>
      <c r="F30" t="str" cm="1">
        <f t="array" ref="F30">INDEX(SubList_ResAreas!$D$5:$D$332,MATCH(1,($B30=SubList_ResAreas!$B$5:$B$332)*($C30=SubList_ResAreas!$C$5:$C$332),0))</f>
        <v>SPGE_Greater_Carrizo</v>
      </c>
    </row>
    <row r="31" spans="1:6" x14ac:dyDescent="0.35">
      <c r="A31" t="s">
        <v>315</v>
      </c>
      <c r="B31" t="s">
        <v>149</v>
      </c>
      <c r="C31">
        <v>115</v>
      </c>
      <c r="E31" t="str" cm="1">
        <f t="array" ref="E31">INDEX(SubList_ResAreas!$F$5:$F$332,MATCH(1,($B31=SubList_ResAreas!$B$5:$B$332)*($C31=SubList_ResAreas!$C$5:$C$332),0))</f>
        <v>Southern_PGAE_Solar</v>
      </c>
      <c r="F31" t="str" cm="1">
        <f t="array" ref="F31">INDEX(SubList_ResAreas!$D$5:$D$332,MATCH(1,($B31=SubList_ResAreas!$B$5:$B$332)*($C31=SubList_ResAreas!$C$5:$C$332),0))</f>
        <v>SPGE_Kern</v>
      </c>
    </row>
    <row r="32" spans="1:6" x14ac:dyDescent="0.35">
      <c r="A32" t="s">
        <v>321</v>
      </c>
      <c r="B32" t="s">
        <v>186</v>
      </c>
      <c r="C32">
        <v>115</v>
      </c>
      <c r="E32" t="str" cm="1">
        <f t="array" ref="E32">INDEX(SubList_ResAreas!$F$5:$F$332,MATCH(1,($B32=SubList_ResAreas!$B$5:$B$332)*($C32=SubList_ResAreas!$C$5:$C$332),0))</f>
        <v>Southern_PGAE_Solar</v>
      </c>
      <c r="F32" t="str" cm="1">
        <f t="array" ref="F32">INDEX(SubList_ResAreas!$D$5:$D$332,MATCH(1,($B32=SubList_ResAreas!$B$5:$B$332)*($C32=SubList_ResAreas!$C$5:$C$332),0))</f>
        <v>SPGE_Westlands_Fresno</v>
      </c>
    </row>
    <row r="33" spans="1:6" x14ac:dyDescent="0.35">
      <c r="A33" t="s">
        <v>345</v>
      </c>
      <c r="B33" t="s">
        <v>50</v>
      </c>
      <c r="C33">
        <v>230</v>
      </c>
      <c r="E33" t="str" cm="1">
        <f t="array" ref="E33">INDEX(SubList_ResAreas!$F$5:$F$332,MATCH(1,($B33=SubList_ResAreas!$B$5:$B$332)*($C33=SubList_ResAreas!$C$5:$C$332),0))</f>
        <v>Greater_LA_Solar</v>
      </c>
      <c r="F33" t="str" cm="1">
        <f t="array" ref="F33">INDEX(SubList_ResAreas!$D$5:$D$332,MATCH(1,($B33=SubList_ResAreas!$B$5:$B$332)*($C33=SubList_ResAreas!$C$5:$C$332),0))</f>
        <v>Greater_LA</v>
      </c>
    </row>
    <row r="34" spans="1:6" x14ac:dyDescent="0.35">
      <c r="A34" t="s">
        <v>345</v>
      </c>
      <c r="B34" t="s">
        <v>50</v>
      </c>
      <c r="C34">
        <v>138</v>
      </c>
      <c r="E34" t="str" cm="1">
        <f t="array" ref="E34">INDEX(SubList_ResAreas!$F$5:$F$332,MATCH(1,($B34=SubList_ResAreas!$B$5:$B$332)*($C34=SubList_ResAreas!$C$5:$C$332),0))</f>
        <v>Greater_LA_Solar</v>
      </c>
      <c r="F34" t="str" cm="1">
        <f t="array" ref="F34">INDEX(SubList_ResAreas!$D$5:$D$332,MATCH(1,($B34=SubList_ResAreas!$B$5:$B$332)*($C34=SubList_ResAreas!$C$5:$C$332),0))</f>
        <v>Greater_LA</v>
      </c>
    </row>
    <row r="35" spans="1:6" x14ac:dyDescent="0.35">
      <c r="A35" t="s">
        <v>329</v>
      </c>
      <c r="B35" t="s">
        <v>176</v>
      </c>
      <c r="C35">
        <v>230</v>
      </c>
      <c r="E35" t="str" cm="1">
        <f t="array" ref="E35">INDEX(SubList_ResAreas!$F$5:$F$332,MATCH(1,($B35=SubList_ResAreas!$B$5:$B$332)*($C35=SubList_ResAreas!$C$5:$C$332),0))</f>
        <v>Southern_NV_Eldorado_Solar</v>
      </c>
      <c r="F35" t="str" cm="1">
        <f t="array" ref="F35">INDEX(SubList_ResAreas!$D$5:$D$332,MATCH(1,($B35=SubList_ResAreas!$B$5:$B$332)*($C35=SubList_ResAreas!$C$5:$C$332),0))</f>
        <v>SouthernNV_Desert</v>
      </c>
    </row>
    <row r="36" spans="1:6" x14ac:dyDescent="0.35">
      <c r="A36" t="s">
        <v>333</v>
      </c>
      <c r="B36" t="s">
        <v>347</v>
      </c>
      <c r="C36">
        <v>115</v>
      </c>
      <c r="E36" t="str" cm="1">
        <f t="array" ref="E36">INDEX(SubList_ResAreas!$F$5:$F$332,MATCH(1,($B36=SubList_ResAreas!$B$5:$B$332)*($C36=SubList_ResAreas!$C$5:$C$332),0))</f>
        <v>Northern_California_Solar</v>
      </c>
      <c r="F36" t="str" cm="1">
        <f t="array" ref="F36">INDEX(SubList_ResAreas!$D$5:$D$332,MATCH(1,($B36=SubList_ResAreas!$B$5:$B$332)*($C36=SubList_ResAreas!$C$5:$C$332),0))</f>
        <v>Greater_Bay</v>
      </c>
    </row>
    <row r="37" spans="1:6" x14ac:dyDescent="0.35">
      <c r="A37" t="s">
        <v>333</v>
      </c>
      <c r="B37" t="s">
        <v>225</v>
      </c>
      <c r="C37">
        <v>230</v>
      </c>
      <c r="E37" t="str" cm="1">
        <f t="array" ref="E37">INDEX(SubList_ResAreas!$F$5:$F$332,MATCH(1,($B37=SubList_ResAreas!$B$5:$B$332)*($C37=SubList_ResAreas!$C$5:$C$332),0))</f>
        <v>Northern_California_Solar</v>
      </c>
      <c r="F37" t="str" cm="1">
        <f t="array" ref="F37">INDEX(SubList_ResAreas!$D$5:$D$332,MATCH(1,($B37=SubList_ResAreas!$B$5:$B$332)*($C37=SubList_ResAreas!$C$5:$C$332),0))</f>
        <v>Greater_Bay</v>
      </c>
    </row>
    <row r="38" spans="1:6" x14ac:dyDescent="0.35">
      <c r="A38" t="s">
        <v>318</v>
      </c>
      <c r="B38" t="s">
        <v>78</v>
      </c>
      <c r="C38">
        <v>230</v>
      </c>
      <c r="E38" t="str" cm="1">
        <f t="array" ref="E38">INDEX(SubList_ResAreas!$F$5:$F$332,MATCH(1,($B38=SubList_ResAreas!$B$5:$B$332)*($C38=SubList_ResAreas!$C$5:$C$332),0))</f>
        <v>Greater_LA_Solar</v>
      </c>
      <c r="F38" t="str" cm="1">
        <f t="array" ref="F38">INDEX(SubList_ResAreas!$D$5:$D$332,MATCH(1,($B38=SubList_ResAreas!$B$5:$B$332)*($C38=SubList_ResAreas!$C$5:$C$332),0))</f>
        <v>Greater_LA</v>
      </c>
    </row>
    <row r="39" spans="1:6" x14ac:dyDescent="0.35">
      <c r="A39" t="s">
        <v>321</v>
      </c>
      <c r="B39" t="s">
        <v>196</v>
      </c>
      <c r="C39">
        <v>115</v>
      </c>
      <c r="E39" t="str" cm="1">
        <f t="array" ref="E39">INDEX(SubList_ResAreas!$F$5:$F$332,MATCH(1,($B39=SubList_ResAreas!$B$5:$B$332)*($C39=SubList_ResAreas!$C$5:$C$332),0))</f>
        <v>Southern_PGAE_Solar</v>
      </c>
      <c r="F39" t="str" cm="1">
        <f t="array" ref="F39">INDEX(SubList_ResAreas!$D$5:$D$332,MATCH(1,($B39=SubList_ResAreas!$B$5:$B$332)*($C39=SubList_ResAreas!$C$5:$C$332),0))</f>
        <v>SPGE_Westlands_Fresno</v>
      </c>
    </row>
    <row r="40" spans="1:6" x14ac:dyDescent="0.35">
      <c r="A40" t="s">
        <v>318</v>
      </c>
      <c r="B40" t="s">
        <v>76</v>
      </c>
      <c r="C40">
        <v>230</v>
      </c>
      <c r="E40" t="str" cm="1">
        <f t="array" ref="E40">INDEX(SubList_ResAreas!$F$5:$F$332,MATCH(1,($B40=SubList_ResAreas!$B$5:$B$332)*($C40=SubList_ResAreas!$C$5:$C$332),0))</f>
        <v>Greater_LA_Solar</v>
      </c>
      <c r="F40" t="str" cm="1">
        <f t="array" ref="F40">INDEX(SubList_ResAreas!$D$5:$D$332,MATCH(1,($B40=SubList_ResAreas!$B$5:$B$332)*($C40=SubList_ResAreas!$C$5:$C$332),0))</f>
        <v>Greater_LA</v>
      </c>
    </row>
    <row r="41" spans="1:6" x14ac:dyDescent="0.35">
      <c r="A41" t="s">
        <v>318</v>
      </c>
      <c r="B41" t="s">
        <v>83</v>
      </c>
      <c r="C41">
        <v>230</v>
      </c>
      <c r="E41" t="str" cm="1">
        <f t="array" ref="E41">INDEX(SubList_ResAreas!$F$5:$F$332,MATCH(1,($B41=SubList_ResAreas!$B$5:$B$332)*($C41=SubList_ResAreas!$C$5:$C$332),0))</f>
        <v>Greater_LA_Solar</v>
      </c>
      <c r="F41" t="str" cm="1">
        <f t="array" ref="F41">INDEX(SubList_ResAreas!$D$5:$D$332,MATCH(1,($B41=SubList_ResAreas!$B$5:$B$332)*($C41=SubList_ResAreas!$C$5:$C$332),0))</f>
        <v>Greater_LA</v>
      </c>
    </row>
    <row r="42" spans="1:6" x14ac:dyDescent="0.35">
      <c r="A42" t="s">
        <v>315</v>
      </c>
      <c r="B42" t="s">
        <v>163</v>
      </c>
      <c r="C42">
        <v>70</v>
      </c>
      <c r="E42" t="str" cm="1">
        <f t="array" ref="E42">INDEX(SubList_ResAreas!$F$5:$F$332,MATCH(1,($B42=SubList_ResAreas!$B$5:$B$332)*($C42=SubList_ResAreas!$C$5:$C$332),0))</f>
        <v>Southern_PGAE_Solar</v>
      </c>
      <c r="F42" t="str" cm="1">
        <f t="array" ref="F42">INDEX(SubList_ResAreas!$D$5:$D$332,MATCH(1,($B42=SubList_ResAreas!$B$5:$B$332)*($C42=SubList_ResAreas!$C$5:$C$332),0))</f>
        <v>SPGE_Greater_Carrizo</v>
      </c>
    </row>
    <row r="43" spans="1:6" x14ac:dyDescent="0.35">
      <c r="A43" t="s">
        <v>333</v>
      </c>
      <c r="B43" t="s">
        <v>234</v>
      </c>
      <c r="C43">
        <v>115</v>
      </c>
      <c r="E43" t="str" cm="1">
        <f t="array" ref="E43">INDEX(SubList_ResAreas!$F$5:$F$332,MATCH(1,($B43=SubList_ResAreas!$B$5:$B$332)*($C43=SubList_ResAreas!$C$5:$C$332),0))</f>
        <v>Northern_California_Solar</v>
      </c>
      <c r="F43" t="str" cm="1">
        <f t="array" ref="F43">INDEX(SubList_ResAreas!$D$5:$D$332,MATCH(1,($B43=SubList_ResAreas!$B$5:$B$332)*($C43=SubList_ResAreas!$C$5:$C$332),0))</f>
        <v>Greater_Bay</v>
      </c>
    </row>
    <row r="44" spans="1:6" x14ac:dyDescent="0.35">
      <c r="A44" t="s">
        <v>333</v>
      </c>
      <c r="B44" t="s">
        <v>260</v>
      </c>
      <c r="C44">
        <v>115</v>
      </c>
      <c r="E44" t="str" cm="1">
        <f t="array" ref="E44">INDEX(SubList_ResAreas!$F$5:$F$332,MATCH(1,($B44=SubList_ResAreas!$B$5:$B$332)*($C44=SubList_ResAreas!$C$5:$C$332),0))</f>
        <v>Northern_California_Solar</v>
      </c>
      <c r="F44" t="str" cm="1">
        <f t="array" ref="F44">INDEX(SubList_ResAreas!$D$5:$D$332,MATCH(1,($B44=SubList_ResAreas!$B$5:$B$332)*($C44=SubList_ResAreas!$C$5:$C$332),0))</f>
        <v>Northern_CA</v>
      </c>
    </row>
    <row r="45" spans="1:6" x14ac:dyDescent="0.35">
      <c r="A45" t="s">
        <v>321</v>
      </c>
      <c r="B45" t="s">
        <v>180</v>
      </c>
      <c r="C45">
        <v>230</v>
      </c>
      <c r="E45" t="str" cm="1">
        <f t="array" ref="E45">INDEX(SubList_ResAreas!$F$5:$F$332,MATCH(1,($B45=SubList_ResAreas!$B$5:$B$332)*($C45=SubList_ResAreas!$C$5:$C$332),0))</f>
        <v>Southern_PGAE_Solar</v>
      </c>
      <c r="F45" t="str" cm="1">
        <f t="array" ref="F45">INDEX(SubList_ResAreas!$D$5:$D$332,MATCH(1,($B45=SubList_ResAreas!$B$5:$B$332)*($C45=SubList_ResAreas!$C$5:$C$332),0))</f>
        <v>SPGE_Westlands_Fresno</v>
      </c>
    </row>
    <row r="46" spans="1:6" x14ac:dyDescent="0.35">
      <c r="A46" t="s">
        <v>348</v>
      </c>
      <c r="B46" t="s">
        <v>52</v>
      </c>
      <c r="C46">
        <v>500</v>
      </c>
      <c r="D46">
        <v>2422</v>
      </c>
      <c r="E46" t="str" cm="1">
        <f t="array" ref="E46">INDEX(SubList_ResAreas!$F$5:$F$332,MATCH(1,($B46=SubList_ResAreas!$B$5:$B$332)*($C46=SubList_ResAreas!$C$5:$C$332),0))</f>
        <v>Riverside_Solar</v>
      </c>
      <c r="F46" t="str" cm="1">
        <f t="array" ref="F46">INDEX(SubList_ResAreas!$D$5:$D$332,MATCH(1,($B46=SubList_ResAreas!$B$5:$B$332)*($C46=SubList_ResAreas!$C$5:$C$332),0))</f>
        <v>Riverside</v>
      </c>
    </row>
    <row r="47" spans="1:6" x14ac:dyDescent="0.35">
      <c r="A47" t="s">
        <v>348</v>
      </c>
      <c r="B47" t="s">
        <v>52</v>
      </c>
      <c r="C47">
        <v>230</v>
      </c>
      <c r="E47" t="str" cm="1">
        <f t="array" ref="E47">INDEX(SubList_ResAreas!$F$5:$F$332,MATCH(1,($B47=SubList_ResAreas!$B$5:$B$332)*($C47=SubList_ResAreas!$C$5:$C$332),0))</f>
        <v>Riverside_Solar</v>
      </c>
      <c r="F47" t="str" cm="1">
        <f t="array" ref="F47">INDEX(SubList_ResAreas!$D$5:$D$332,MATCH(1,($B47=SubList_ResAreas!$B$5:$B$332)*($C47=SubList_ResAreas!$C$5:$C$332),0))</f>
        <v>Riverside</v>
      </c>
    </row>
    <row r="48" spans="1:6" x14ac:dyDescent="0.35">
      <c r="A48" t="s">
        <v>315</v>
      </c>
      <c r="B48" t="s">
        <v>147</v>
      </c>
      <c r="C48">
        <v>115</v>
      </c>
      <c r="E48" t="str" cm="1">
        <f t="array" ref="E48">INDEX(SubList_ResAreas!$F$5:$F$332,MATCH(1,($B48=SubList_ResAreas!$B$5:$B$332)*($C48=SubList_ResAreas!$C$5:$C$332),0))</f>
        <v>Southern_PGAE_Solar</v>
      </c>
      <c r="F48" t="str" cm="1">
        <f t="array" ref="F48">INDEX(SubList_ResAreas!$D$5:$D$332,MATCH(1,($B48=SubList_ResAreas!$B$5:$B$332)*($C48=SubList_ResAreas!$C$5:$C$332),0))</f>
        <v>SPGE_Kern</v>
      </c>
    </row>
    <row r="49" spans="1:6" x14ac:dyDescent="0.35">
      <c r="A49" t="s">
        <v>333</v>
      </c>
      <c r="B49" t="s">
        <v>238</v>
      </c>
      <c r="C49">
        <v>230</v>
      </c>
      <c r="E49" t="str" cm="1">
        <f t="array" ref="E49">INDEX(SubList_ResAreas!$F$5:$F$332,MATCH(1,($B49=SubList_ResAreas!$B$5:$B$332)*($C49=SubList_ResAreas!$C$5:$C$332),0))</f>
        <v>Northern_California_Solar</v>
      </c>
      <c r="F49" t="str" cm="1">
        <f t="array" ref="F49">INDEX(SubList_ResAreas!$D$5:$D$332,MATCH(1,($B49=SubList_ResAreas!$B$5:$B$332)*($C49=SubList_ResAreas!$C$5:$C$332),0))</f>
        <v>Greater_Bay</v>
      </c>
    </row>
    <row r="50" spans="1:6" x14ac:dyDescent="0.35">
      <c r="A50" t="s">
        <v>341</v>
      </c>
      <c r="B50" t="s">
        <v>218</v>
      </c>
      <c r="C50">
        <v>115</v>
      </c>
      <c r="E50" t="str" cm="1">
        <f t="array" ref="E50">INDEX(SubList_ResAreas!$F$5:$F$332,MATCH(1,($B50=SubList_ResAreas!$B$5:$B$332)*($C50=SubList_ResAreas!$C$5:$C$332),0))</f>
        <v>Greater_Kramer_Solar</v>
      </c>
      <c r="F50" t="str" cm="1">
        <f t="array" ref="F50">INDEX(SubList_ResAreas!$D$5:$D$332,MATCH(1,($B50=SubList_ResAreas!$B$5:$B$332)*($C50=SubList_ResAreas!$C$5:$C$332),0))</f>
        <v>Greater_Kramer</v>
      </c>
    </row>
    <row r="51" spans="1:6" x14ac:dyDescent="0.35">
      <c r="A51" t="s">
        <v>341</v>
      </c>
      <c r="B51" t="s">
        <v>117</v>
      </c>
      <c r="C51">
        <v>230</v>
      </c>
      <c r="D51">
        <v>224</v>
      </c>
      <c r="E51" t="str" cm="1">
        <f t="array" ref="E51">INDEX(SubList_ResAreas!$F$5:$F$332,MATCH(1,($B51=SubList_ResAreas!$B$5:$B$332)*($C51=SubList_ResAreas!$C$5:$C$332),0))</f>
        <v>Greater_Kramer_Solar</v>
      </c>
      <c r="F51" t="str" cm="1">
        <f t="array" ref="F51">INDEX(SubList_ResAreas!$D$5:$D$332,MATCH(1,($B51=SubList_ResAreas!$B$5:$B$332)*($C51=SubList_ResAreas!$C$5:$C$332),0))</f>
        <v>Greater_Kramer</v>
      </c>
    </row>
    <row r="52" spans="1:6" x14ac:dyDescent="0.35">
      <c r="A52" t="s">
        <v>341</v>
      </c>
      <c r="B52" t="s">
        <v>117</v>
      </c>
      <c r="C52">
        <v>115</v>
      </c>
      <c r="E52" t="str" cm="1">
        <f t="array" ref="E52">INDEX(SubList_ResAreas!$F$5:$F$332,MATCH(1,($B52=SubList_ResAreas!$B$5:$B$332)*($C52=SubList_ResAreas!$C$5:$C$332),0))</f>
        <v>Greater_Kramer_Solar</v>
      </c>
      <c r="F52" t="str" cm="1">
        <f t="array" ref="F52">INDEX(SubList_ResAreas!$D$5:$D$332,MATCH(1,($B52=SubList_ResAreas!$B$5:$B$332)*($C52=SubList_ResAreas!$C$5:$C$332),0))</f>
        <v>Greater_Kramer</v>
      </c>
    </row>
    <row r="53" spans="1:6" x14ac:dyDescent="0.35">
      <c r="A53" t="s">
        <v>315</v>
      </c>
      <c r="B53" t="s">
        <v>174</v>
      </c>
      <c r="C53">
        <v>115</v>
      </c>
      <c r="E53" t="str" cm="1">
        <f t="array" ref="E53">INDEX(SubList_ResAreas!$F$5:$F$332,MATCH(1,($B53=SubList_ResAreas!$B$5:$B$332)*($C53=SubList_ResAreas!$C$5:$C$332),0))</f>
        <v>Southern_PGAE_Solar</v>
      </c>
      <c r="F53" t="str" cm="1">
        <f t="array" ref="F53">INDEX(SubList_ResAreas!$D$5:$D$332,MATCH(1,($B53=SubList_ResAreas!$B$5:$B$332)*($C53=SubList_ResAreas!$C$5:$C$332),0))</f>
        <v>SPGE_Kern</v>
      </c>
    </row>
    <row r="54" spans="1:6" x14ac:dyDescent="0.35">
      <c r="A54" t="s">
        <v>333</v>
      </c>
      <c r="B54" t="s">
        <v>266</v>
      </c>
      <c r="C54">
        <v>115</v>
      </c>
      <c r="E54" t="str" cm="1">
        <f t="array" ref="E54">INDEX(SubList_ResAreas!$F$5:$F$332,MATCH(1,($B54=SubList_ResAreas!$B$5:$B$332)*($C54=SubList_ResAreas!$C$5:$C$332),0))</f>
        <v>Northern_California_Solar</v>
      </c>
      <c r="F54" t="str" cm="1">
        <f t="array" ref="F54">INDEX(SubList_ResAreas!$D$5:$D$332,MATCH(1,($B54=SubList_ResAreas!$B$5:$B$332)*($C54=SubList_ResAreas!$C$5:$C$332),0))</f>
        <v>Northern_CA</v>
      </c>
    </row>
    <row r="55" spans="1:6" x14ac:dyDescent="0.35">
      <c r="A55" t="s">
        <v>333</v>
      </c>
      <c r="B55" t="s">
        <v>278</v>
      </c>
      <c r="C55">
        <v>230</v>
      </c>
      <c r="E55" t="str" cm="1">
        <f t="array" ref="E55">INDEX(SubList_ResAreas!$F$5:$F$332,MATCH(1,($B55=SubList_ResAreas!$B$5:$B$332)*($C55=SubList_ResAreas!$C$5:$C$332),0))</f>
        <v>Northern_California_Solar</v>
      </c>
      <c r="F55" t="str" cm="1">
        <f t="array" ref="F55">INDEX(SubList_ResAreas!$D$5:$D$332,MATCH(1,($B55=SubList_ResAreas!$B$5:$B$332)*($C55=SubList_ResAreas!$C$5:$C$332),0))</f>
        <v>Northern_CA</v>
      </c>
    </row>
    <row r="56" spans="1:6" x14ac:dyDescent="0.35">
      <c r="A56" t="s">
        <v>321</v>
      </c>
      <c r="B56" t="s">
        <v>284</v>
      </c>
      <c r="C56">
        <v>230</v>
      </c>
      <c r="E56" t="str" cm="1">
        <f t="array" ref="E56">INDEX(SubList_ResAreas!$F$5:$F$332,MATCH(1,($B56=SubList_ResAreas!$B$5:$B$332)*($C56=SubList_ResAreas!$C$5:$C$332),0))</f>
        <v>Southern_PGAE_Solar</v>
      </c>
      <c r="F56" cm="1">
        <f t="array" ref="F56">INDEX(SubList_ResAreas!$D$5:$D$332,MATCH(1,($B56=SubList_ResAreas!$B$5:$B$332)*($C56=SubList_ResAreas!$C$5:$C$332),0))</f>
        <v>0</v>
      </c>
    </row>
    <row r="57" spans="1:6" x14ac:dyDescent="0.35">
      <c r="A57" t="s">
        <v>333</v>
      </c>
      <c r="B57" t="s">
        <v>236</v>
      </c>
      <c r="C57">
        <v>115</v>
      </c>
      <c r="E57" t="str" cm="1">
        <f t="array" ref="E57">INDEX(SubList_ResAreas!$F$5:$F$332,MATCH(1,($B57=SubList_ResAreas!$B$5:$B$332)*($C57=SubList_ResAreas!$C$5:$C$332),0))</f>
        <v>Northern_California_Solar</v>
      </c>
      <c r="F57" t="str" cm="1">
        <f t="array" ref="F57">INDEX(SubList_ResAreas!$D$5:$D$332,MATCH(1,($B57=SubList_ResAreas!$B$5:$B$332)*($C57=SubList_ResAreas!$C$5:$C$332),0))</f>
        <v>Central_Valley_LosBanos</v>
      </c>
    </row>
    <row r="58" spans="1:6" x14ac:dyDescent="0.35">
      <c r="A58" t="s">
        <v>321</v>
      </c>
      <c r="B58" t="s">
        <v>211</v>
      </c>
      <c r="C58">
        <v>115</v>
      </c>
      <c r="E58" t="str" cm="1">
        <f t="array" ref="E58">INDEX(SubList_ResAreas!$F$5:$F$332,MATCH(1,($B58=SubList_ResAreas!$B$5:$B$332)*($C58=SubList_ResAreas!$C$5:$C$332),0))</f>
        <v>Southern_PGAE_Solar</v>
      </c>
      <c r="F58" t="str" cm="1">
        <f t="array" ref="F58">INDEX(SubList_ResAreas!$D$5:$D$332,MATCH(1,($B58=SubList_ResAreas!$B$5:$B$332)*($C58=SubList_ResAreas!$C$5:$C$332),0))</f>
        <v>Central_Valley_LosBanos</v>
      </c>
    </row>
    <row r="59" spans="1:6" x14ac:dyDescent="0.35">
      <c r="A59" t="s">
        <v>333</v>
      </c>
      <c r="B59" t="s">
        <v>254</v>
      </c>
      <c r="C59">
        <v>115</v>
      </c>
      <c r="E59" t="str" cm="1">
        <f t="array" ref="E59">INDEX(SubList_ResAreas!$F$5:$F$332,MATCH(1,($B59=SubList_ResAreas!$B$5:$B$332)*($C59=SubList_ResAreas!$C$5:$C$332),0))</f>
        <v>Northern_California_Solar</v>
      </c>
      <c r="F59" t="str" cm="1">
        <f t="array" ref="F59">INDEX(SubList_ResAreas!$D$5:$D$332,MATCH(1,($B59=SubList_ResAreas!$B$5:$B$332)*($C59=SubList_ResAreas!$C$5:$C$332),0))</f>
        <v>Northern_CA</v>
      </c>
    </row>
    <row r="60" spans="1:6" x14ac:dyDescent="0.35">
      <c r="A60" t="s">
        <v>318</v>
      </c>
      <c r="B60" t="s">
        <v>70</v>
      </c>
      <c r="C60">
        <v>230</v>
      </c>
      <c r="E60" t="str" cm="1">
        <f t="array" ref="E60">INDEX(SubList_ResAreas!$F$5:$F$332,MATCH(1,($B60=SubList_ResAreas!$B$5:$B$332)*($C60=SubList_ResAreas!$C$5:$C$332),0))</f>
        <v>Greater_LA_Solar</v>
      </c>
      <c r="F60" t="str" cm="1">
        <f t="array" ref="F60">INDEX(SubList_ResAreas!$D$5:$D$332,MATCH(1,($B60=SubList_ResAreas!$B$5:$B$332)*($C60=SubList_ResAreas!$C$5:$C$332),0))</f>
        <v>Greater_LA</v>
      </c>
    </row>
    <row r="61" spans="1:6" x14ac:dyDescent="0.35">
      <c r="A61" t="s">
        <v>348</v>
      </c>
      <c r="B61" t="s">
        <v>49</v>
      </c>
      <c r="C61">
        <v>500</v>
      </c>
      <c r="D61">
        <v>1482</v>
      </c>
      <c r="E61" t="str" cm="1">
        <f t="array" ref="E61">INDEX(SubList_ResAreas!$F$5:$F$332,MATCH(1,($B61=SubList_ResAreas!$B$5:$B$332)*($C61=SubList_ResAreas!$C$5:$C$332),0))</f>
        <v>Arizona_Solar</v>
      </c>
      <c r="F61" t="str" cm="1">
        <f t="array" ref="F61">INDEX(SubList_ResAreas!$D$5:$D$332,MATCH(1,($B61=SubList_ResAreas!$B$5:$B$332)*($C61=SubList_ResAreas!$C$5:$C$332),0))</f>
        <v>Arizona</v>
      </c>
    </row>
    <row r="62" spans="1:6" x14ac:dyDescent="0.35">
      <c r="A62" t="s">
        <v>333</v>
      </c>
      <c r="B62" t="s">
        <v>272</v>
      </c>
      <c r="C62">
        <v>230</v>
      </c>
      <c r="D62">
        <v>200</v>
      </c>
      <c r="E62" t="str" cm="1">
        <f t="array" ref="E62">INDEX(SubList_ResAreas!$F$5:$F$332,MATCH(1,($B62=SubList_ResAreas!$B$5:$B$332)*($C62=SubList_ResAreas!$C$5:$C$332),0))</f>
        <v>Northern_California_Solar</v>
      </c>
      <c r="F62" t="str" cm="1">
        <f t="array" ref="F62">INDEX(SubList_ResAreas!$D$5:$D$332,MATCH(1,($B62=SubList_ResAreas!$B$5:$B$332)*($C62=SubList_ResAreas!$C$5:$C$332),0))</f>
        <v>Northern_CA</v>
      </c>
    </row>
    <row r="63" spans="1:6" x14ac:dyDescent="0.35">
      <c r="A63" t="s">
        <v>333</v>
      </c>
      <c r="B63" t="s">
        <v>230</v>
      </c>
      <c r="C63">
        <v>230</v>
      </c>
      <c r="E63" t="str" cm="1">
        <f t="array" ref="E63">INDEX(SubList_ResAreas!$F$5:$F$332,MATCH(1,($B63=SubList_ResAreas!$B$5:$B$332)*($C63=SubList_ResAreas!$C$5:$C$332),0))</f>
        <v>Northern_California_Solar</v>
      </c>
      <c r="F63" t="str" cm="1">
        <f t="array" ref="F63">INDEX(SubList_ResAreas!$D$5:$D$332,MATCH(1,($B63=SubList_ResAreas!$B$5:$B$332)*($C63=SubList_ResAreas!$C$5:$C$332),0))</f>
        <v>Greater_Bay</v>
      </c>
    </row>
    <row r="64" spans="1:6" x14ac:dyDescent="0.35">
      <c r="A64" t="s">
        <v>329</v>
      </c>
      <c r="B64" t="s">
        <v>184</v>
      </c>
      <c r="C64">
        <v>230</v>
      </c>
      <c r="D64">
        <v>350</v>
      </c>
      <c r="E64" t="str" cm="1">
        <f t="array" ref="E64">INDEX(SubList_ResAreas!$F$5:$F$332,MATCH(1,($B64=SubList_ResAreas!$B$5:$B$332)*($C64=SubList_ResAreas!$C$5:$C$332),0))</f>
        <v>Southern_NV_Eldorado_Solar</v>
      </c>
      <c r="F64" t="str" cm="1">
        <f t="array" ref="F64">INDEX(SubList_ResAreas!$D$5:$D$332,MATCH(1,($B64=SubList_ResAreas!$B$5:$B$332)*($C64=SubList_ResAreas!$C$5:$C$332),0))</f>
        <v>SouthernNV_Desert</v>
      </c>
    </row>
    <row r="65" spans="1:6" x14ac:dyDescent="0.35">
      <c r="A65" t="s">
        <v>348</v>
      </c>
      <c r="B65" t="s">
        <v>79</v>
      </c>
      <c r="C65">
        <v>500</v>
      </c>
      <c r="E65" t="str" cm="1">
        <f t="array" ref="E65">INDEX(SubList_ResAreas!$F$5:$F$332,MATCH(1,($B65=SubList_ResAreas!$B$5:$B$332)*($C65=SubList_ResAreas!$C$5:$C$332),0))</f>
        <v>Riverside_Solar</v>
      </c>
      <c r="F65" t="str" cm="1">
        <f t="array" ref="F65">INDEX(SubList_ResAreas!$D$5:$D$332,MATCH(1,($B65=SubList_ResAreas!$B$5:$B$332)*($C65=SubList_ResAreas!$C$5:$C$332),0))</f>
        <v>Riverside</v>
      </c>
    </row>
    <row r="66" spans="1:6" x14ac:dyDescent="0.35">
      <c r="A66" t="s">
        <v>348</v>
      </c>
      <c r="B66" t="s">
        <v>79</v>
      </c>
      <c r="C66">
        <v>230</v>
      </c>
      <c r="E66" t="str" cm="1">
        <f t="array" ref="E66">INDEX(SubList_ResAreas!$F$5:$F$332,MATCH(1,($B66=SubList_ResAreas!$B$5:$B$332)*($C66=SubList_ResAreas!$C$5:$C$332),0))</f>
        <v>Riverside_Solar</v>
      </c>
      <c r="F66" t="str" cm="1">
        <f t="array" ref="F66">INDEX(SubList_ResAreas!$D$5:$D$332,MATCH(1,($B66=SubList_ResAreas!$B$5:$B$332)*($C66=SubList_ResAreas!$C$5:$C$332),0))</f>
        <v>Riverside</v>
      </c>
    </row>
    <row r="67" spans="1:6" x14ac:dyDescent="0.35">
      <c r="A67" t="s">
        <v>315</v>
      </c>
      <c r="B67" t="s">
        <v>128</v>
      </c>
      <c r="C67">
        <v>230</v>
      </c>
      <c r="E67" t="str" cm="1">
        <f t="array" ref="E67">INDEX(SubList_ResAreas!$F$5:$F$332,MATCH(1,($B67=SubList_ResAreas!$B$5:$B$332)*($C67=SubList_ResAreas!$C$5:$C$332),0))</f>
        <v>Southern_PGAE_Solar</v>
      </c>
      <c r="F67" t="str" cm="1">
        <f t="array" ref="F67">INDEX(SubList_ResAreas!$D$5:$D$332,MATCH(1,($B67=SubList_ResAreas!$B$5:$B$332)*($C67=SubList_ResAreas!$C$5:$C$332),0))</f>
        <v>SPGE_Greater_Carrizo</v>
      </c>
    </row>
    <row r="68" spans="1:6" x14ac:dyDescent="0.35">
      <c r="A68" t="s">
        <v>359</v>
      </c>
      <c r="B68" t="s">
        <v>128</v>
      </c>
      <c r="C68">
        <v>500</v>
      </c>
      <c r="E68" t="str" cm="1">
        <f t="array" ref="E68">INDEX(SubList_ResAreas!$F$5:$F$332,MATCH(1,($B68=SubList_ResAreas!$B$5:$B$332)*($C68=SubList_ResAreas!$C$5:$C$332),0))</f>
        <v>Southern_PGAE_Solar</v>
      </c>
      <c r="F68" t="str" cm="1">
        <f t="array" ref="F68">INDEX(SubList_ResAreas!$D$5:$D$332,MATCH(1,($B68=SubList_ResAreas!$B$5:$B$332)*($C68=SubList_ResAreas!$C$5:$C$332),0))</f>
        <v>SPGE_Greater_Carrizo</v>
      </c>
    </row>
    <row r="69" spans="1:6" x14ac:dyDescent="0.35">
      <c r="A69" t="s">
        <v>333</v>
      </c>
      <c r="B69" t="s">
        <v>246</v>
      </c>
      <c r="C69">
        <v>115</v>
      </c>
      <c r="E69" t="str" cm="1">
        <f t="array" ref="E69">INDEX(SubList_ResAreas!$F$5:$F$332,MATCH(1,($B69=SubList_ResAreas!$B$5:$B$332)*($C69=SubList_ResAreas!$C$5:$C$332),0))</f>
        <v>Northern_California_Solar</v>
      </c>
      <c r="F69" t="str" cm="1">
        <f t="array" ref="F69">INDEX(SubList_ResAreas!$D$5:$D$332,MATCH(1,($B69=SubList_ResAreas!$B$5:$B$332)*($C69=SubList_ResAreas!$C$5:$C$332),0))</f>
        <v>Central_Valley_LosBanos</v>
      </c>
    </row>
    <row r="70" spans="1:6" x14ac:dyDescent="0.35">
      <c r="A70" t="s">
        <v>322</v>
      </c>
      <c r="B70" t="s">
        <v>262</v>
      </c>
      <c r="C70">
        <v>230</v>
      </c>
      <c r="E70" t="str" cm="1">
        <f t="array" ref="E70">INDEX(SubList_ResAreas!$F$5:$F$332,MATCH(1,($B70=SubList_ResAreas!$B$5:$B$332)*($C70=SubList_ResAreas!$C$5:$C$332),0))</f>
        <v>Greater_LA_Solar</v>
      </c>
      <c r="F70" t="str" cm="1">
        <f t="array" ref="F70">INDEX(SubList_ResAreas!$D$5:$D$332,MATCH(1,($B70=SubList_ResAreas!$B$5:$B$332)*($C70=SubList_ResAreas!$C$5:$C$332),0))</f>
        <v>Greater_LA</v>
      </c>
    </row>
    <row r="71" spans="1:6" x14ac:dyDescent="0.35">
      <c r="A71" t="s">
        <v>333</v>
      </c>
      <c r="B71" t="s">
        <v>262</v>
      </c>
      <c r="C71">
        <v>115</v>
      </c>
      <c r="E71" t="str" cm="1">
        <f t="array" ref="E71">INDEX(SubList_ResAreas!$F$5:$F$332,MATCH(1,($B71=SubList_ResAreas!$B$5:$B$332)*($C71=SubList_ResAreas!$C$5:$C$332),0))</f>
        <v>Northern_California_Solar</v>
      </c>
      <c r="F71" t="str" cm="1">
        <f t="array" ref="F71">INDEX(SubList_ResAreas!$D$5:$D$332,MATCH(1,($B71=SubList_ResAreas!$B$5:$B$332)*($C71=SubList_ResAreas!$C$5:$C$332),0))</f>
        <v>Northern_CA</v>
      </c>
    </row>
    <row r="72" spans="1:6" x14ac:dyDescent="0.35">
      <c r="A72" t="s">
        <v>333</v>
      </c>
      <c r="B72" t="s">
        <v>267</v>
      </c>
      <c r="C72">
        <v>115</v>
      </c>
      <c r="E72" t="str" cm="1">
        <f t="array" ref="E72">INDEX(SubList_ResAreas!$F$5:$F$332,MATCH(1,($B72=SubList_ResAreas!$B$5:$B$332)*($C72=SubList_ResAreas!$C$5:$C$332),0))</f>
        <v>Northern_California_Solar</v>
      </c>
      <c r="F72" t="str" cm="1">
        <f t="array" ref="F72">INDEX(SubList_ResAreas!$D$5:$D$332,MATCH(1,($B72=SubList_ResAreas!$B$5:$B$332)*($C72=SubList_ResAreas!$C$5:$C$332),0))</f>
        <v>Northern_CA</v>
      </c>
    </row>
    <row r="73" spans="1:6" x14ac:dyDescent="0.35">
      <c r="A73" t="s">
        <v>326</v>
      </c>
      <c r="B73" t="s">
        <v>24</v>
      </c>
      <c r="C73">
        <v>500</v>
      </c>
      <c r="D73">
        <v>1600</v>
      </c>
      <c r="E73" t="str" cm="1">
        <f t="array" ref="E73">INDEX(SubList_ResAreas!$F$5:$F$332,MATCH(1,($B73=SubList_ResAreas!$B$5:$B$332)*($C73=SubList_ResAreas!$C$5:$C$332),0))</f>
        <v>Imperial_Solar</v>
      </c>
      <c r="F73" t="str" cm="1">
        <f t="array" ref="F73">INDEX(SubList_ResAreas!$D$5:$D$332,MATCH(1,($B73=SubList_ResAreas!$B$5:$B$332)*($C73=SubList_ResAreas!$C$5:$C$332),0))</f>
        <v>Greater_Imperial</v>
      </c>
    </row>
    <row r="74" spans="1:6" x14ac:dyDescent="0.35">
      <c r="A74" t="s">
        <v>326</v>
      </c>
      <c r="B74" t="s">
        <v>24</v>
      </c>
      <c r="C74">
        <v>230</v>
      </c>
      <c r="E74" t="str" cm="1">
        <f t="array" ref="E74">INDEX(SubList_ResAreas!$F$5:$F$332,MATCH(1,($B74=SubList_ResAreas!$B$5:$B$332)*($C74=SubList_ResAreas!$C$5:$C$332),0))</f>
        <v>Imperial_Solar</v>
      </c>
      <c r="F74" t="str" cm="1">
        <f t="array" ref="F74">INDEX(SubList_ResAreas!$D$5:$D$332,MATCH(1,($B74=SubList_ResAreas!$B$5:$B$332)*($C74=SubList_ResAreas!$C$5:$C$332),0))</f>
        <v>Greater_Imperial</v>
      </c>
    </row>
    <row r="75" spans="1:6" x14ac:dyDescent="0.35">
      <c r="A75" t="s">
        <v>326</v>
      </c>
      <c r="B75" t="s">
        <v>24</v>
      </c>
      <c r="C75">
        <v>115</v>
      </c>
      <c r="E75" t="str" cm="1">
        <f t="array" ref="E75">INDEX(SubList_ResAreas!$F$5:$F$332,MATCH(1,($B75=SubList_ResAreas!$B$5:$B$332)*($C75=SubList_ResAreas!$C$5:$C$332),0))</f>
        <v>Imperial_Solar</v>
      </c>
      <c r="F75" t="str" cm="1">
        <f t="array" ref="F75">INDEX(SubList_ResAreas!$D$5:$D$332,MATCH(1,($B75=SubList_ResAreas!$B$5:$B$332)*($C75=SubList_ResAreas!$C$5:$C$332),0))</f>
        <v>Greater_Imperial</v>
      </c>
    </row>
    <row r="76" spans="1:6" x14ac:dyDescent="0.35">
      <c r="A76" t="s">
        <v>333</v>
      </c>
      <c r="B76" t="s">
        <v>415</v>
      </c>
      <c r="C76">
        <v>230</v>
      </c>
      <c r="D76">
        <v>269</v>
      </c>
      <c r="E76" t="str" cm="1">
        <f t="array" ref="E76">INDEX(SubList_ResAreas!$F$5:$F$332,MATCH(1,($B76=SubList_ResAreas!$B$5:$B$332)*($C76=SubList_ResAreas!$C$5:$C$332),0))</f>
        <v>Northern_California_Solar</v>
      </c>
      <c r="F76" t="str" cm="1">
        <f t="array" ref="F76">INDEX(SubList_ResAreas!$D$5:$D$332,MATCH(1,($B76=SubList_ResAreas!$B$5:$B$332)*($C76=SubList_ResAreas!$C$5:$C$332),0))</f>
        <v>Central_Valley_LosBanos</v>
      </c>
    </row>
    <row r="77" spans="1:6" x14ac:dyDescent="0.35">
      <c r="A77" t="s">
        <v>348</v>
      </c>
      <c r="B77" t="s">
        <v>81</v>
      </c>
      <c r="C77">
        <v>230</v>
      </c>
      <c r="E77" t="str" cm="1">
        <f t="array" ref="E77">INDEX(SubList_ResAreas!$F$5:$F$332,MATCH(1,($B77=SubList_ResAreas!$B$5:$B$332)*($C77=SubList_ResAreas!$C$5:$C$332),0))</f>
        <v>Riverside_Solar</v>
      </c>
      <c r="F77" t="str" cm="1">
        <f t="array" ref="F77">INDEX(SubList_ResAreas!$D$5:$D$332,MATCH(1,($B77=SubList_ResAreas!$B$5:$B$332)*($C77=SubList_ResAreas!$C$5:$C$332),0))</f>
        <v>Riverside</v>
      </c>
    </row>
    <row r="78" spans="1:6" x14ac:dyDescent="0.35">
      <c r="A78" t="s">
        <v>318</v>
      </c>
      <c r="B78" t="s">
        <v>75</v>
      </c>
      <c r="C78">
        <v>230</v>
      </c>
      <c r="E78" t="str" cm="1">
        <f t="array" ref="E78">INDEX(SubList_ResAreas!$F$5:$F$332,MATCH(1,($B78=SubList_ResAreas!$B$5:$B$332)*($C78=SubList_ResAreas!$C$5:$C$332),0))</f>
        <v>Greater_LA_Solar</v>
      </c>
      <c r="F78" t="str" cm="1">
        <f t="array" ref="F78">INDEX(SubList_ResAreas!$D$5:$D$332,MATCH(1,($B78=SubList_ResAreas!$B$5:$B$332)*($C78=SubList_ResAreas!$C$5:$C$332),0))</f>
        <v>Greater_LA</v>
      </c>
    </row>
    <row r="79" spans="1:6" x14ac:dyDescent="0.35">
      <c r="A79" t="s">
        <v>318</v>
      </c>
      <c r="B79" t="s">
        <v>77</v>
      </c>
      <c r="C79">
        <v>230</v>
      </c>
      <c r="E79" t="str" cm="1">
        <f t="array" ref="E79">INDEX(SubList_ResAreas!$F$5:$F$332,MATCH(1,($B79=SubList_ResAreas!$B$5:$B$332)*($C79=SubList_ResAreas!$C$5:$C$332),0))</f>
        <v>Greater_LA_Solar</v>
      </c>
      <c r="F79" t="str" cm="1">
        <f t="array" ref="F79">INDEX(SubList_ResAreas!$D$5:$D$332,MATCH(1,($B79=SubList_ResAreas!$B$5:$B$332)*($C79=SubList_ResAreas!$C$5:$C$332),0))</f>
        <v>Greater_LA</v>
      </c>
    </row>
    <row r="80" spans="1:6" x14ac:dyDescent="0.35">
      <c r="A80" t="s">
        <v>329</v>
      </c>
      <c r="B80" t="s">
        <v>259</v>
      </c>
      <c r="C80">
        <v>500</v>
      </c>
      <c r="D80">
        <v>168</v>
      </c>
      <c r="E80" t="str" cm="1">
        <f t="array" ref="E80">INDEX(SubList_ResAreas!$F$5:$F$332,MATCH(1,($B80=SubList_ResAreas!$B$5:$B$332)*($C80=SubList_ResAreas!$C$5:$C$332),0))</f>
        <v>Southern_NV_Eldorado_Solar</v>
      </c>
      <c r="F80" t="str" cm="1">
        <f t="array" ref="F80">INDEX(SubList_ResAreas!$D$5:$D$332,MATCH(1,($B80=SubList_ResAreas!$B$5:$B$332)*($C80=SubList_ResAreas!$C$5:$C$332),0))</f>
        <v>SouthernNV_Desert</v>
      </c>
    </row>
    <row r="81" spans="1:6" x14ac:dyDescent="0.35">
      <c r="A81" t="s">
        <v>329</v>
      </c>
      <c r="B81" t="s">
        <v>259</v>
      </c>
      <c r="C81">
        <v>230</v>
      </c>
      <c r="D81">
        <v>80</v>
      </c>
      <c r="E81" t="str" cm="1">
        <f t="array" ref="E81">INDEX(SubList_ResAreas!$F$5:$F$332,MATCH(1,($B81=SubList_ResAreas!$B$5:$B$332)*($C81=SubList_ResAreas!$C$5:$C$332),0))</f>
        <v>Southern_NV_Eldorado_Solar</v>
      </c>
      <c r="F81" t="str" cm="1">
        <f t="array" ref="F81">INDEX(SubList_ResAreas!$D$5:$D$332,MATCH(1,($B81=SubList_ResAreas!$B$5:$B$332)*($C81=SubList_ResAreas!$C$5:$C$332),0))</f>
        <v>SouthernNV_Desert</v>
      </c>
    </row>
    <row r="82" spans="1:6" x14ac:dyDescent="0.35">
      <c r="A82" t="s">
        <v>321</v>
      </c>
      <c r="B82" t="s">
        <v>129</v>
      </c>
      <c r="C82">
        <v>230</v>
      </c>
      <c r="E82" t="str" cm="1">
        <f t="array" ref="E82">INDEX(SubList_ResAreas!$F$5:$F$332,MATCH(1,($B82=SubList_ResAreas!$B$5:$B$332)*($C82=SubList_ResAreas!$C$5:$C$332),0))</f>
        <v>Southern_PGAE_Solar</v>
      </c>
      <c r="F82" t="str" cm="1">
        <f t="array" ref="F82">INDEX(SubList_ResAreas!$D$5:$D$332,MATCH(1,($B82=SubList_ResAreas!$B$5:$B$332)*($C82=SubList_ResAreas!$C$5:$C$332),0))</f>
        <v>SPGE_Kern</v>
      </c>
    </row>
    <row r="83" spans="1:6" x14ac:dyDescent="0.35">
      <c r="A83" t="s">
        <v>318</v>
      </c>
      <c r="B83" t="s">
        <v>57</v>
      </c>
      <c r="C83">
        <v>230</v>
      </c>
      <c r="E83" t="str" cm="1">
        <f t="array" ref="E83">INDEX(SubList_ResAreas!$F$5:$F$332,MATCH(1,($B83=SubList_ResAreas!$B$5:$B$332)*($C83=SubList_ResAreas!$C$5:$C$332),0))</f>
        <v>Greater_LA_Solar</v>
      </c>
      <c r="F83" t="str" cm="1">
        <f t="array" ref="F83">INDEX(SubList_ResAreas!$D$5:$D$332,MATCH(1,($B83=SubList_ResAreas!$B$5:$B$332)*($C83=SubList_ResAreas!$C$5:$C$332),0))</f>
        <v>Greater_LA</v>
      </c>
    </row>
    <row r="84" spans="1:6" x14ac:dyDescent="0.35">
      <c r="A84" t="s">
        <v>326</v>
      </c>
      <c r="B84" t="s">
        <v>40</v>
      </c>
      <c r="C84">
        <v>230</v>
      </c>
      <c r="E84" t="str" cm="1">
        <f t="array" ref="E84">INDEX(SubList_ResAreas!$F$5:$F$332,MATCH(1,($B84=SubList_ResAreas!$B$5:$B$332)*($C84=SubList_ResAreas!$C$5:$C$332),0))</f>
        <v>San_Diego_Solar</v>
      </c>
      <c r="F84" t="str" cm="1">
        <f t="array" ref="F84">INDEX(SubList_ResAreas!$D$5:$D$332,MATCH(1,($B84=SubList_ResAreas!$B$5:$B$332)*($C84=SubList_ResAreas!$C$5:$C$332),0))</f>
        <v>San_Diego</v>
      </c>
    </row>
    <row r="85" spans="1:6" x14ac:dyDescent="0.35">
      <c r="A85" t="s">
        <v>326</v>
      </c>
      <c r="B85" t="s">
        <v>40</v>
      </c>
      <c r="C85">
        <v>115</v>
      </c>
      <c r="E85" t="str" cm="1">
        <f t="array" ref="E85">INDEX(SubList_ResAreas!$F$5:$F$332,MATCH(1,($B85=SubList_ResAreas!$B$5:$B$332)*($C85=SubList_ResAreas!$C$5:$C$332),0))</f>
        <v>San_Diego_Solar</v>
      </c>
      <c r="F85" t="str" cm="1">
        <f t="array" ref="F85">INDEX(SubList_ResAreas!$D$5:$D$332,MATCH(1,($B85=SubList_ResAreas!$B$5:$B$332)*($C85=SubList_ResAreas!$C$5:$C$332),0))</f>
        <v>San_Diego</v>
      </c>
    </row>
    <row r="86" spans="1:6" x14ac:dyDescent="0.35">
      <c r="A86" t="s">
        <v>326</v>
      </c>
      <c r="B86" t="s">
        <v>39</v>
      </c>
      <c r="C86">
        <v>230</v>
      </c>
      <c r="E86" t="str" cm="1">
        <f t="array" ref="E86">INDEX(SubList_ResAreas!$F$5:$F$332,MATCH(1,($B86=SubList_ResAreas!$B$5:$B$332)*($C86=SubList_ResAreas!$C$5:$C$332),0))</f>
        <v>San_Diego_Solar</v>
      </c>
      <c r="F86" t="str" cm="1">
        <f t="array" ref="F86">INDEX(SubList_ResAreas!$D$5:$D$332,MATCH(1,($B86=SubList_ResAreas!$B$5:$B$332)*($C86=SubList_ResAreas!$C$5:$C$332),0))</f>
        <v>San_Diego</v>
      </c>
    </row>
    <row r="87" spans="1:6" x14ac:dyDescent="0.35">
      <c r="A87" t="s">
        <v>318</v>
      </c>
      <c r="B87" t="s">
        <v>91</v>
      </c>
      <c r="C87">
        <v>230</v>
      </c>
      <c r="E87" t="str" cm="1">
        <f t="array" ref="E87">INDEX(SubList_ResAreas!$F$5:$F$332,MATCH(1,($B87=SubList_ResAreas!$B$5:$B$332)*($C87=SubList_ResAreas!$C$5:$C$332),0))</f>
        <v>Greater_LA_Solar</v>
      </c>
      <c r="F87" t="str" cm="1">
        <f t="array" ref="F87">INDEX(SubList_ResAreas!$D$5:$D$332,MATCH(1,($B87=SubList_ResAreas!$B$5:$B$332)*($C87=SubList_ResAreas!$C$5:$C$332),0))</f>
        <v>Greater_LA</v>
      </c>
    </row>
    <row r="88" spans="1:6" x14ac:dyDescent="0.35">
      <c r="A88" t="s">
        <v>333</v>
      </c>
      <c r="B88" t="s">
        <v>252</v>
      </c>
      <c r="C88">
        <v>230</v>
      </c>
      <c r="D88">
        <v>169</v>
      </c>
      <c r="E88" t="str" cm="1">
        <f t="array" ref="E88">INDEX(SubList_ResAreas!$F$5:$F$332,MATCH(1,($B88=SubList_ResAreas!$B$5:$B$332)*($C88=SubList_ResAreas!$C$5:$C$332),0))</f>
        <v>Northern_California_Solar</v>
      </c>
      <c r="F88" t="str" cm="1">
        <f t="array" ref="F88">INDEX(SubList_ResAreas!$D$5:$D$332,MATCH(1,($B88=SubList_ResAreas!$B$5:$B$332)*($C88=SubList_ResAreas!$C$5:$C$332),0))</f>
        <v>Northern_CA</v>
      </c>
    </row>
    <row r="89" spans="1:6" x14ac:dyDescent="0.35">
      <c r="A89" t="s">
        <v>329</v>
      </c>
      <c r="B89" t="s">
        <v>365</v>
      </c>
      <c r="C89">
        <v>115</v>
      </c>
      <c r="E89" t="str" cm="1">
        <f t="array" ref="E89">INDEX(SubList_ResAreas!$F$5:$F$332,MATCH(1,($B89=SubList_ResAreas!$B$5:$B$332)*($C89=SubList_ResAreas!$C$5:$C$332),0))</f>
        <v>Southern_NV_Eldorado_Solar</v>
      </c>
      <c r="F89" t="str" cm="1">
        <f t="array" ref="F89">INDEX(SubList_ResAreas!$D$5:$D$332,MATCH(1,($B89=SubList_ResAreas!$B$5:$B$332)*($C89=SubList_ResAreas!$C$5:$C$332),0))</f>
        <v>SouthernNV_Desert</v>
      </c>
    </row>
    <row r="90" spans="1:6" x14ac:dyDescent="0.35">
      <c r="A90" t="s">
        <v>359</v>
      </c>
      <c r="B90" t="s">
        <v>175</v>
      </c>
      <c r="C90">
        <v>500</v>
      </c>
      <c r="D90">
        <v>3500</v>
      </c>
      <c r="E90" t="str" cm="1">
        <f t="array" ref="E90">INDEX(SubList_ResAreas!$F$5:$F$332,MATCH(1,($B90=SubList_ResAreas!$B$5:$B$332)*($C90=SubList_ResAreas!$C$5:$C$332),0))</f>
        <v>Southern_PGAE_Solar</v>
      </c>
      <c r="F90" t="str" cm="1">
        <f t="array" ref="F90">INDEX(SubList_ResAreas!$D$5:$D$332,MATCH(1,($B90=SubList_ResAreas!$B$5:$B$332)*($C90=SubList_ResAreas!$C$5:$C$332),0))</f>
        <v>SPGE_Westlands_Fresno</v>
      </c>
    </row>
    <row r="91" spans="1:6" x14ac:dyDescent="0.35">
      <c r="A91" t="s">
        <v>315</v>
      </c>
      <c r="B91" t="s">
        <v>175</v>
      </c>
      <c r="C91">
        <v>230</v>
      </c>
      <c r="D91">
        <v>1955</v>
      </c>
      <c r="E91" t="str" cm="1">
        <f t="array" ref="E91">INDEX(SubList_ResAreas!$F$5:$F$332,MATCH(1,($B91=SubList_ResAreas!$B$5:$B$332)*($C91=SubList_ResAreas!$C$5:$C$332),0))</f>
        <v>Southern_PGAE_Solar</v>
      </c>
      <c r="F91" t="str" cm="1">
        <f t="array" ref="F91">INDEX(SubList_ResAreas!$D$5:$D$332,MATCH(1,($B91=SubList_ResAreas!$B$5:$B$332)*($C91=SubList_ResAreas!$C$5:$C$332),0))</f>
        <v>SPGE_Westlands_Fresno</v>
      </c>
    </row>
    <row r="92" spans="1:6" x14ac:dyDescent="0.35">
      <c r="A92" t="s">
        <v>333</v>
      </c>
      <c r="B92" t="s">
        <v>258</v>
      </c>
      <c r="C92">
        <v>230</v>
      </c>
      <c r="E92" t="str" cm="1">
        <f t="array" ref="E92">INDEX(SubList_ResAreas!$F$5:$F$332,MATCH(1,($B92=SubList_ResAreas!$B$5:$B$332)*($C92=SubList_ResAreas!$C$5:$C$332),0))</f>
        <v>Northern_California_Solar</v>
      </c>
      <c r="F92" t="str" cm="1">
        <f t="array" ref="F92">INDEX(SubList_ResAreas!$D$5:$D$332,MATCH(1,($B92=SubList_ResAreas!$B$5:$B$332)*($C92=SubList_ResAreas!$C$5:$C$332),0))</f>
        <v>Northern_CA</v>
      </c>
    </row>
    <row r="93" spans="1:6" x14ac:dyDescent="0.35">
      <c r="A93" t="s">
        <v>333</v>
      </c>
      <c r="B93" t="s">
        <v>277</v>
      </c>
      <c r="C93">
        <v>230</v>
      </c>
      <c r="D93">
        <v>200</v>
      </c>
      <c r="E93" t="str" cm="1">
        <f t="array" ref="E93">INDEX(SubList_ResAreas!$F$5:$F$332,MATCH(1,($B93=SubList_ResAreas!$B$5:$B$332)*($C93=SubList_ResAreas!$C$5:$C$332),0))</f>
        <v>Northern_California_Solar</v>
      </c>
      <c r="F93" t="str" cm="1">
        <f t="array" ref="F93">INDEX(SubList_ResAreas!$D$5:$D$332,MATCH(1,($B93=SubList_ResAreas!$B$5:$B$332)*($C93=SubList_ResAreas!$C$5:$C$332),0))</f>
        <v>Northern_CA</v>
      </c>
    </row>
    <row r="94" spans="1:6" x14ac:dyDescent="0.35">
      <c r="A94" t="s">
        <v>333</v>
      </c>
      <c r="B94" t="s">
        <v>255</v>
      </c>
      <c r="C94">
        <v>115</v>
      </c>
      <c r="E94" t="str" cm="1">
        <f t="array" ref="E94">INDEX(SubList_ResAreas!$F$5:$F$332,MATCH(1,($B94=SubList_ResAreas!$B$5:$B$332)*($C94=SubList_ResAreas!$C$5:$C$332),0))</f>
        <v>Northern_California_Solar</v>
      </c>
      <c r="F94" t="str" cm="1">
        <f t="array" ref="F94">INDEX(SubList_ResAreas!$D$5:$D$332,MATCH(1,($B94=SubList_ResAreas!$B$5:$B$332)*($C94=SubList_ResAreas!$C$5:$C$332),0))</f>
        <v>Northern_CA</v>
      </c>
    </row>
    <row r="95" spans="1:6" x14ac:dyDescent="0.35">
      <c r="A95" t="s">
        <v>322</v>
      </c>
      <c r="B95" t="s">
        <v>105</v>
      </c>
      <c r="C95">
        <v>230</v>
      </c>
      <c r="E95" t="str" cm="1">
        <f t="array" ref="E95">INDEX(SubList_ResAreas!$F$5:$F$332,MATCH(1,($B95=SubList_ResAreas!$B$5:$B$332)*($C95=SubList_ResAreas!$C$5:$C$332),0))</f>
        <v>Greater_LA_Solar</v>
      </c>
      <c r="F95" t="str" cm="1">
        <f t="array" ref="F95">INDEX(SubList_ResAreas!$D$5:$D$332,MATCH(1,($B95=SubList_ResAreas!$B$5:$B$332)*($C95=SubList_ResAreas!$C$5:$C$332),0))</f>
        <v>Ventura_Area</v>
      </c>
    </row>
    <row r="96" spans="1:6" x14ac:dyDescent="0.35">
      <c r="A96" t="s">
        <v>322</v>
      </c>
      <c r="B96" t="s">
        <v>94</v>
      </c>
      <c r="C96">
        <v>230</v>
      </c>
      <c r="E96" t="str" cm="1">
        <f t="array" ref="E96">INDEX(SubList_ResAreas!$F$5:$F$332,MATCH(1,($B96=SubList_ResAreas!$B$5:$B$332)*($C96=SubList_ResAreas!$C$5:$C$332),0))</f>
        <v>Greater_LA_Solar</v>
      </c>
      <c r="F96" t="str" cm="1">
        <f t="array" ref="F96">INDEX(SubList_ResAreas!$D$5:$D$332,MATCH(1,($B96=SubList_ResAreas!$B$5:$B$332)*($C96=SubList_ResAreas!$C$5:$C$332),0))</f>
        <v>Greater_LA</v>
      </c>
    </row>
    <row r="97" spans="1:6" x14ac:dyDescent="0.35">
      <c r="A97" t="s">
        <v>315</v>
      </c>
      <c r="B97" t="s">
        <v>160</v>
      </c>
      <c r="C97">
        <v>115</v>
      </c>
      <c r="E97" t="str" cm="1">
        <f t="array" ref="E97">INDEX(SubList_ResAreas!$F$5:$F$332,MATCH(1,($B97=SubList_ResAreas!$B$5:$B$332)*($C97=SubList_ResAreas!$C$5:$C$332),0))</f>
        <v>Southern_PGAE_Solar</v>
      </c>
      <c r="F97" t="str" cm="1">
        <f t="array" ref="F97">INDEX(SubList_ResAreas!$D$5:$D$332,MATCH(1,($B97=SubList_ResAreas!$B$5:$B$332)*($C97=SubList_ResAreas!$C$5:$C$332),0))</f>
        <v>SPGE_Kern</v>
      </c>
    </row>
    <row r="98" spans="1:6" x14ac:dyDescent="0.35">
      <c r="A98" t="s">
        <v>322</v>
      </c>
      <c r="B98" t="s">
        <v>96</v>
      </c>
      <c r="C98">
        <v>230</v>
      </c>
      <c r="E98" t="str" cm="1">
        <f t="array" ref="E98">INDEX(SubList_ResAreas!$F$5:$F$332,MATCH(1,($B98=SubList_ResAreas!$B$5:$B$332)*($C98=SubList_ResAreas!$C$5:$C$332),0))</f>
        <v>Greater_LA_Solar</v>
      </c>
      <c r="F98" t="str" cm="1">
        <f t="array" ref="F98">INDEX(SubList_ResAreas!$D$5:$D$332,MATCH(1,($B98=SubList_ResAreas!$B$5:$B$332)*($C98=SubList_ResAreas!$C$5:$C$332),0))</f>
        <v>Greater_LA</v>
      </c>
    </row>
    <row r="99" spans="1:6" x14ac:dyDescent="0.35">
      <c r="A99" t="s">
        <v>333</v>
      </c>
      <c r="B99" t="s">
        <v>245</v>
      </c>
      <c r="C99">
        <v>115</v>
      </c>
      <c r="E99" t="str" cm="1">
        <f t="array" ref="E99">INDEX(SubList_ResAreas!$F$5:$F$332,MATCH(1,($B99=SubList_ResAreas!$B$5:$B$332)*($C99=SubList_ResAreas!$C$5:$C$332),0))</f>
        <v>Northern_California_Solar</v>
      </c>
      <c r="F99" t="str" cm="1">
        <f t="array" ref="F99">INDEX(SubList_ResAreas!$D$5:$D$332,MATCH(1,($B99=SubList_ResAreas!$B$5:$B$332)*($C99=SubList_ResAreas!$C$5:$C$332),0))</f>
        <v>Northern_CA</v>
      </c>
    </row>
    <row r="100" spans="1:6" x14ac:dyDescent="0.35">
      <c r="A100" t="s">
        <v>333</v>
      </c>
      <c r="B100" t="s">
        <v>366</v>
      </c>
      <c r="C100">
        <v>115</v>
      </c>
      <c r="E100" t="str" cm="1">
        <f t="array" ref="E100">INDEX(SubList_ResAreas!$F$5:$F$332,MATCH(1,($B100=SubList_ResAreas!$B$5:$B$332)*($C100=SubList_ResAreas!$C$5:$C$332),0))</f>
        <v>Northern_California_Solar</v>
      </c>
      <c r="F100" t="str" cm="1">
        <f t="array" ref="F100">INDEX(SubList_ResAreas!$D$5:$D$332,MATCH(1,($B100=SubList_ResAreas!$B$5:$B$332)*($C100=SubList_ResAreas!$C$5:$C$332),0))</f>
        <v>Northern_CA</v>
      </c>
    </row>
    <row r="101" spans="1:6" x14ac:dyDescent="0.35">
      <c r="A101" t="s">
        <v>315</v>
      </c>
      <c r="B101" t="s">
        <v>205</v>
      </c>
      <c r="C101">
        <v>230</v>
      </c>
      <c r="E101" t="str" cm="1">
        <f t="array" ref="E101">INDEX(SubList_ResAreas!$F$5:$F$332,MATCH(1,($B101=SubList_ResAreas!$B$5:$B$332)*($C101=SubList_ResAreas!$C$5:$C$332),0))</f>
        <v>Southern_PGAE_Solar</v>
      </c>
      <c r="F101" t="str" cm="1">
        <f t="array" ref="F101">INDEX(SubList_ResAreas!$D$5:$D$332,MATCH(1,($B101=SubList_ResAreas!$B$5:$B$332)*($C101=SubList_ResAreas!$C$5:$C$332),0))</f>
        <v>SPGE_Westlands_Fresno</v>
      </c>
    </row>
    <row r="102" spans="1:6" x14ac:dyDescent="0.35">
      <c r="A102" t="s">
        <v>321</v>
      </c>
      <c r="B102" t="s">
        <v>130</v>
      </c>
      <c r="C102">
        <v>115</v>
      </c>
      <c r="E102" t="str" cm="1">
        <f t="array" ref="E102">INDEX(SubList_ResAreas!$F$5:$F$332,MATCH(1,($B102=SubList_ResAreas!$B$5:$B$332)*($C102=SubList_ResAreas!$C$5:$C$332),0))</f>
        <v>Southern_PGAE_Solar</v>
      </c>
      <c r="F102" cm="1">
        <f t="array" ref="F102">INDEX(SubList_ResAreas!$D$5:$D$332,MATCH(1,($B102=SubList_ResAreas!$B$5:$B$332)*($C102=SubList_ResAreas!$C$5:$C$332),0))</f>
        <v>0</v>
      </c>
    </row>
    <row r="103" spans="1:6" x14ac:dyDescent="0.35">
      <c r="A103" t="s">
        <v>315</v>
      </c>
      <c r="B103" t="s">
        <v>181</v>
      </c>
      <c r="C103">
        <v>115</v>
      </c>
      <c r="E103" t="str" cm="1">
        <f t="array" ref="E103">INDEX(SubList_ResAreas!$F$5:$F$332,MATCH(1,($B103=SubList_ResAreas!$B$5:$B$332)*($C103=SubList_ResAreas!$C$5:$C$332),0))</f>
        <v>Southern_PGAE_Solar</v>
      </c>
      <c r="F103" t="str" cm="1">
        <f t="array" ref="F103">INDEX(SubList_ResAreas!$D$5:$D$332,MATCH(1,($B103=SubList_ResAreas!$B$5:$B$332)*($C103=SubList_ResAreas!$C$5:$C$332),0))</f>
        <v>SPGE_Kern</v>
      </c>
    </row>
    <row r="104" spans="1:6" x14ac:dyDescent="0.35">
      <c r="A104" t="s">
        <v>318</v>
      </c>
      <c r="B104" t="s">
        <v>63</v>
      </c>
      <c r="C104">
        <v>230</v>
      </c>
      <c r="E104" t="str" cm="1">
        <f t="array" ref="E104">INDEX(SubList_ResAreas!$F$5:$F$332,MATCH(1,($B104=SubList_ResAreas!$B$5:$B$332)*($C104=SubList_ResAreas!$C$5:$C$332),0))</f>
        <v>Greater_LA_Solar</v>
      </c>
      <c r="F104" t="str" cm="1">
        <f t="array" ref="F104">INDEX(SubList_ResAreas!$D$5:$D$332,MATCH(1,($B104=SubList_ResAreas!$B$5:$B$332)*($C104=SubList_ResAreas!$C$5:$C$332),0))</f>
        <v>Greater_LA</v>
      </c>
    </row>
    <row r="105" spans="1:6" x14ac:dyDescent="0.35">
      <c r="A105" t="s">
        <v>326</v>
      </c>
      <c r="B105" t="s">
        <v>44</v>
      </c>
      <c r="C105">
        <v>500</v>
      </c>
      <c r="D105">
        <v>870</v>
      </c>
      <c r="E105" t="str" cm="1">
        <f t="array" ref="E105">INDEX(SubList_ResAreas!$F$5:$F$332,MATCH(1,($B105=SubList_ResAreas!$B$5:$B$332)*($C105=SubList_ResAreas!$C$5:$C$332),0))</f>
        <v>Arizona_Solar</v>
      </c>
      <c r="F105" t="str" cm="1">
        <f t="array" ref="F105">INDEX(SubList_ResAreas!$D$5:$D$332,MATCH(1,($B105=SubList_ResAreas!$B$5:$B$332)*($C105=SubList_ResAreas!$C$5:$C$332),0))</f>
        <v>Arizona</v>
      </c>
    </row>
    <row r="106" spans="1:6" x14ac:dyDescent="0.35">
      <c r="A106" t="s">
        <v>321</v>
      </c>
      <c r="B106" t="s">
        <v>191</v>
      </c>
      <c r="C106">
        <v>230</v>
      </c>
      <c r="D106">
        <v>1000</v>
      </c>
      <c r="E106" t="str" cm="1">
        <f t="array" ref="E106">INDEX(SubList_ResAreas!$F$5:$F$332,MATCH(1,($B106=SubList_ResAreas!$B$5:$B$332)*($C106=SubList_ResAreas!$C$5:$C$332),0))</f>
        <v>Southern_PGAE_Solar</v>
      </c>
      <c r="F106" t="str" cm="1">
        <f t="array" ref="F106">INDEX(SubList_ResAreas!$D$5:$D$332,MATCH(1,($B106=SubList_ResAreas!$B$5:$B$332)*($C106=SubList_ResAreas!$C$5:$C$332),0))</f>
        <v>SPGE_Westlands_Fresno</v>
      </c>
    </row>
    <row r="107" spans="1:6" x14ac:dyDescent="0.35">
      <c r="A107" t="s">
        <v>321</v>
      </c>
      <c r="B107" t="s">
        <v>179</v>
      </c>
      <c r="C107">
        <v>230</v>
      </c>
      <c r="D107">
        <v>800</v>
      </c>
      <c r="E107" t="str" cm="1">
        <f t="array" ref="E107">INDEX(SubList_ResAreas!$F$5:$F$332,MATCH(1,($B107=SubList_ResAreas!$B$5:$B$332)*($C107=SubList_ResAreas!$C$5:$C$332),0))</f>
        <v>Southern_PGAE_Solar</v>
      </c>
      <c r="F107" t="str" cm="1">
        <f t="array" ref="F107">INDEX(SubList_ResAreas!$D$5:$D$332,MATCH(1,($B107=SubList_ResAreas!$B$5:$B$332)*($C107=SubList_ResAreas!$C$5:$C$332),0))</f>
        <v>SPGE_Westlands_Fresno</v>
      </c>
    </row>
    <row r="108" spans="1:6" x14ac:dyDescent="0.35">
      <c r="A108" t="s">
        <v>333</v>
      </c>
      <c r="B108" t="s">
        <v>264</v>
      </c>
      <c r="C108">
        <v>115</v>
      </c>
      <c r="E108" t="str" cm="1">
        <f t="array" ref="E108">INDEX(SubList_ResAreas!$F$5:$F$332,MATCH(1,($B108=SubList_ResAreas!$B$5:$B$332)*($C108=SubList_ResAreas!$C$5:$C$332),0))</f>
        <v>Northern_California_Solar</v>
      </c>
      <c r="F108" t="str" cm="1">
        <f t="array" ref="F108">INDEX(SubList_ResAreas!$D$5:$D$332,MATCH(1,($B108=SubList_ResAreas!$B$5:$B$332)*($C108=SubList_ResAreas!$C$5:$C$332),0))</f>
        <v>Northern_CA</v>
      </c>
    </row>
    <row r="109" spans="1:6" x14ac:dyDescent="0.35">
      <c r="A109" t="s">
        <v>322</v>
      </c>
      <c r="B109" t="s">
        <v>124</v>
      </c>
      <c r="C109">
        <v>230</v>
      </c>
      <c r="E109" t="str" cm="1">
        <f t="array" ref="E109">INDEX(SubList_ResAreas!$F$5:$F$332,MATCH(1,($B109=SubList_ResAreas!$B$5:$B$332)*($C109=SubList_ResAreas!$C$5:$C$332),0))</f>
        <v>Tehachapi_Solar</v>
      </c>
      <c r="F109" t="str" cm="1">
        <f t="array" ref="F109">INDEX(SubList_ResAreas!$D$5:$D$332,MATCH(1,($B109=SubList_ResAreas!$B$5:$B$332)*($C109=SubList_ResAreas!$C$5:$C$332),0))</f>
        <v>Greater_Tehachapi</v>
      </c>
    </row>
    <row r="110" spans="1:6" x14ac:dyDescent="0.35">
      <c r="A110" t="s">
        <v>318</v>
      </c>
      <c r="B110" t="s">
        <v>68</v>
      </c>
      <c r="C110">
        <v>230</v>
      </c>
      <c r="E110" t="str" cm="1">
        <f t="array" ref="E110">INDEX(SubList_ResAreas!$F$5:$F$332,MATCH(1,($B110=SubList_ResAreas!$B$5:$B$332)*($C110=SubList_ResAreas!$C$5:$C$332),0))</f>
        <v>Greater_LA_Solar</v>
      </c>
      <c r="F110" t="str" cm="1">
        <f t="array" ref="F110">INDEX(SubList_ResAreas!$D$5:$D$332,MATCH(1,($B110=SubList_ResAreas!$B$5:$B$332)*($C110=SubList_ResAreas!$C$5:$C$332),0))</f>
        <v>Greater_LA</v>
      </c>
    </row>
    <row r="111" spans="1:6" x14ac:dyDescent="0.35">
      <c r="A111" t="s">
        <v>333</v>
      </c>
      <c r="B111" t="s">
        <v>271</v>
      </c>
      <c r="C111">
        <v>115</v>
      </c>
      <c r="E111" t="str" cm="1">
        <f t="array" ref="E111">INDEX(SubList_ResAreas!$F$5:$F$332,MATCH(1,($B111=SubList_ResAreas!$B$5:$B$332)*($C111=SubList_ResAreas!$C$5:$C$332),0))</f>
        <v>Northern_California_Solar</v>
      </c>
      <c r="F111" t="str" cm="1">
        <f t="array" ref="F111">INDEX(SubList_ResAreas!$D$5:$D$332,MATCH(1,($B111=SubList_ResAreas!$B$5:$B$332)*($C111=SubList_ResAreas!$C$5:$C$332),0))</f>
        <v>Northern_CA</v>
      </c>
    </row>
    <row r="112" spans="1:6" x14ac:dyDescent="0.35">
      <c r="A112" t="s">
        <v>326</v>
      </c>
      <c r="B112" t="s">
        <v>37</v>
      </c>
      <c r="C112">
        <v>500</v>
      </c>
      <c r="D112">
        <v>1600</v>
      </c>
      <c r="E112" t="str" cm="1">
        <f t="array" ref="E112">INDEX(SubList_ResAreas!$F$5:$F$332,MATCH(1,($B112=SubList_ResAreas!$B$5:$B$332)*($C112=SubList_ResAreas!$C$5:$C$332),0))</f>
        <v>Arizona_Solar</v>
      </c>
      <c r="F112" t="str" cm="1">
        <f t="array" ref="F112">INDEX(SubList_ResAreas!$D$5:$D$332,MATCH(1,($B112=SubList_ResAreas!$B$5:$B$332)*($C112=SubList_ResAreas!$C$5:$C$332),0))</f>
        <v>Arizona</v>
      </c>
    </row>
    <row r="113" spans="1:6" x14ac:dyDescent="0.35">
      <c r="A113" t="s">
        <v>333</v>
      </c>
      <c r="B113" t="s">
        <v>282</v>
      </c>
      <c r="C113">
        <v>115</v>
      </c>
      <c r="E113" t="str" cm="1">
        <f t="array" ref="E113">INDEX(SubList_ResAreas!$F$5:$F$332,MATCH(1,($B113=SubList_ResAreas!$B$5:$B$332)*($C113=SubList_ResAreas!$C$5:$C$332),0))</f>
        <v>Northern_California_Solar</v>
      </c>
      <c r="F113" t="str" cm="1">
        <f t="array" ref="F113">INDEX(SubList_ResAreas!$D$5:$D$332,MATCH(1,($B113=SubList_ResAreas!$B$5:$B$332)*($C113=SubList_ResAreas!$C$5:$C$332),0))</f>
        <v>Northern_CA</v>
      </c>
    </row>
    <row r="114" spans="1:6" x14ac:dyDescent="0.35">
      <c r="A114" t="s">
        <v>333</v>
      </c>
      <c r="B114" t="s">
        <v>368</v>
      </c>
      <c r="C114">
        <v>500</v>
      </c>
      <c r="E114" t="str" cm="1">
        <f t="array" ref="E114">INDEX(SubList_ResAreas!$F$5:$F$332,MATCH(1,($B114=SubList_ResAreas!$B$5:$B$332)*($C114=SubList_ResAreas!$C$5:$C$332),0))</f>
        <v>Northern_California_Solar</v>
      </c>
      <c r="F114" t="str" cm="1">
        <f t="array" ref="F114">INDEX(SubList_ResAreas!$D$5:$D$332,MATCH(1,($B114=SubList_ResAreas!$B$5:$B$332)*($C114=SubList_ResAreas!$C$5:$C$332),0))</f>
        <v>Northern_CA</v>
      </c>
    </row>
    <row r="115" spans="1:6" x14ac:dyDescent="0.35">
      <c r="A115" t="s">
        <v>318</v>
      </c>
      <c r="B115" t="s">
        <v>369</v>
      </c>
      <c r="C115">
        <v>230</v>
      </c>
      <c r="E115" t="str" cm="1">
        <f t="array" ref="E115">INDEX(SubList_ResAreas!$F$5:$F$332,MATCH(1,($B115=SubList_ResAreas!$B$5:$B$332)*($C115=SubList_ResAreas!$C$5:$C$332),0))</f>
        <v>Greater_LA_Solar</v>
      </c>
      <c r="F115" t="str" cm="1">
        <f t="array" ref="F115">INDEX(SubList_ResAreas!$D$5:$D$332,MATCH(1,($B115=SubList_ResAreas!$B$5:$B$332)*($C115=SubList_ResAreas!$C$5:$C$332),0))</f>
        <v>Greater_LA</v>
      </c>
    </row>
    <row r="116" spans="1:6" x14ac:dyDescent="0.35">
      <c r="A116" t="s">
        <v>326</v>
      </c>
      <c r="B116" t="s">
        <v>41</v>
      </c>
      <c r="C116">
        <v>230</v>
      </c>
      <c r="E116" t="str" cm="1">
        <f t="array" ref="E116">INDEX(SubList_ResAreas!$F$5:$F$332,MATCH(1,($B116=SubList_ResAreas!$B$5:$B$332)*($C116=SubList_ResAreas!$C$5:$C$332),0))</f>
        <v>Imperial_Solar</v>
      </c>
      <c r="F116" t="str" cm="1">
        <f t="array" ref="F116">INDEX(SubList_ResAreas!$D$5:$D$332,MATCH(1,($B116=SubList_ResAreas!$B$5:$B$332)*($C116=SubList_ResAreas!$C$5:$C$332),0))</f>
        <v>Greater_Imperial</v>
      </c>
    </row>
    <row r="117" spans="1:6" x14ac:dyDescent="0.35">
      <c r="A117" t="s">
        <v>326</v>
      </c>
      <c r="B117" t="s">
        <v>41</v>
      </c>
      <c r="C117">
        <v>161</v>
      </c>
      <c r="E117" t="str" cm="1">
        <f t="array" ref="E117">INDEX(SubList_ResAreas!$F$5:$F$332,MATCH(1,($B117=SubList_ResAreas!$B$5:$B$332)*($C117=SubList_ResAreas!$C$5:$C$332),0))</f>
        <v>Imperial_Solar</v>
      </c>
      <c r="F117" t="str" cm="1">
        <f t="array" ref="F117">INDEX(SubList_ResAreas!$D$5:$D$332,MATCH(1,($B117=SubList_ResAreas!$B$5:$B$332)*($C117=SubList_ResAreas!$C$5:$C$332),0))</f>
        <v>Greater_Imperial</v>
      </c>
    </row>
    <row r="118" spans="1:6" x14ac:dyDescent="0.35">
      <c r="A118" t="s">
        <v>326</v>
      </c>
      <c r="B118" t="s">
        <v>29</v>
      </c>
      <c r="C118">
        <v>500</v>
      </c>
      <c r="D118">
        <v>1607</v>
      </c>
      <c r="E118" t="str" cm="1">
        <f t="array" ref="E118">INDEX(SubList_ResAreas!$F$5:$F$332,MATCH(1,($B118=SubList_ResAreas!$B$5:$B$332)*($C118=SubList_ResAreas!$C$5:$C$332),0))</f>
        <v>Imperial_Solar</v>
      </c>
      <c r="F118" t="str" cm="1">
        <f t="array" ref="F118">INDEX(SubList_ResAreas!$D$5:$D$332,MATCH(1,($B118=SubList_ResAreas!$B$5:$B$332)*($C118=SubList_ResAreas!$C$5:$C$332),0))</f>
        <v>Greater_Imperial</v>
      </c>
    </row>
    <row r="119" spans="1:6" x14ac:dyDescent="0.35">
      <c r="A119" t="s">
        <v>326</v>
      </c>
      <c r="B119" t="s">
        <v>29</v>
      </c>
      <c r="C119">
        <v>230</v>
      </c>
      <c r="E119" t="str" cm="1">
        <f t="array" ref="E119">INDEX(SubList_ResAreas!$F$5:$F$332,MATCH(1,($B119=SubList_ResAreas!$B$5:$B$332)*($C119=SubList_ResAreas!$C$5:$C$332),0))</f>
        <v>Imperial_Solar</v>
      </c>
      <c r="F119" t="str" cm="1">
        <f t="array" ref="F119">INDEX(SubList_ResAreas!$D$5:$D$332,MATCH(1,($B119=SubList_ResAreas!$B$5:$B$332)*($C119=SubList_ResAreas!$C$5:$C$332),0))</f>
        <v>Greater_Imperial</v>
      </c>
    </row>
    <row r="120" spans="1:6" x14ac:dyDescent="0.35">
      <c r="A120" t="s">
        <v>329</v>
      </c>
      <c r="B120" t="s">
        <v>189</v>
      </c>
      <c r="C120">
        <v>230</v>
      </c>
      <c r="D120">
        <v>450</v>
      </c>
      <c r="E120" t="str" cm="1">
        <f t="array" ref="E120">INDEX(SubList_ResAreas!$F$5:$F$332,MATCH(1,($B120=SubList_ResAreas!$B$5:$B$332)*($C120=SubList_ResAreas!$C$5:$C$332),0))</f>
        <v>Southern_NV_Eldorado_Solar</v>
      </c>
      <c r="F120" t="str" cm="1">
        <f t="array" ref="F120">INDEX(SubList_ResAreas!$D$5:$D$332,MATCH(1,($B120=SubList_ResAreas!$B$5:$B$332)*($C120=SubList_ResAreas!$C$5:$C$332),0))</f>
        <v>SouthernNV_Desert</v>
      </c>
    </row>
    <row r="121" spans="1:6" x14ac:dyDescent="0.35">
      <c r="A121" t="s">
        <v>329</v>
      </c>
      <c r="B121" t="s">
        <v>189</v>
      </c>
      <c r="C121">
        <v>115</v>
      </c>
      <c r="E121" t="str" cm="1">
        <f t="array" ref="E121">INDEX(SubList_ResAreas!$F$5:$F$332,MATCH(1,($B121=SubList_ResAreas!$B$5:$B$332)*($C121=SubList_ResAreas!$C$5:$C$332),0))</f>
        <v>Southern_NV_Eldorado_Solar</v>
      </c>
      <c r="F121" t="str" cm="1">
        <f t="array" ref="F121">INDEX(SubList_ResAreas!$D$5:$D$332,MATCH(1,($B121=SubList_ResAreas!$B$5:$B$332)*($C121=SubList_ResAreas!$C$5:$C$332),0))</f>
        <v>SouthernNV_Desert</v>
      </c>
    </row>
    <row r="122" spans="1:6" x14ac:dyDescent="0.35">
      <c r="A122" t="s">
        <v>329</v>
      </c>
      <c r="B122" t="s">
        <v>189</v>
      </c>
      <c r="C122">
        <v>138</v>
      </c>
      <c r="E122" t="str" cm="1">
        <f t="array" ref="E122">INDEX(SubList_ResAreas!$F$5:$F$332,MATCH(1,($B122=SubList_ResAreas!$B$5:$B$332)*($C122=SubList_ResAreas!$C$5:$C$332),0))</f>
        <v>Southern_NV_Eldorado_Solar</v>
      </c>
      <c r="F122" t="str" cm="1">
        <f t="array" ref="F122">INDEX(SubList_ResAreas!$D$5:$D$332,MATCH(1,($B122=SubList_ResAreas!$B$5:$B$332)*($C122=SubList_ResAreas!$C$5:$C$332),0))</f>
        <v>SouthernNV_Desert</v>
      </c>
    </row>
    <row r="123" spans="1:6" x14ac:dyDescent="0.35">
      <c r="A123" t="s">
        <v>341</v>
      </c>
      <c r="B123" t="s">
        <v>219</v>
      </c>
      <c r="C123">
        <v>115</v>
      </c>
      <c r="E123" t="str" cm="1">
        <f t="array" ref="E123">INDEX(SubList_ResAreas!$F$5:$F$332,MATCH(1,($B123=SubList_ResAreas!$B$5:$B$332)*($C123=SubList_ResAreas!$C$5:$C$332),0))</f>
        <v>Greater_Kramer_Solar</v>
      </c>
      <c r="F123" t="str" cm="1">
        <f t="array" ref="F123">INDEX(SubList_ResAreas!$D$5:$D$332,MATCH(1,($B123=SubList_ResAreas!$B$5:$B$332)*($C123=SubList_ResAreas!$C$5:$C$332),0))</f>
        <v>Greater_Kramer</v>
      </c>
    </row>
    <row r="124" spans="1:6" x14ac:dyDescent="0.35">
      <c r="A124" t="s">
        <v>341</v>
      </c>
      <c r="B124" t="s">
        <v>162</v>
      </c>
      <c r="C124">
        <v>115</v>
      </c>
      <c r="D124">
        <v>1000</v>
      </c>
      <c r="E124" t="str" cm="1">
        <f t="array" ref="E124">INDEX(SubList_ResAreas!$F$5:$F$332,MATCH(1,($B124=SubList_ResAreas!$B$5:$B$332)*($C124=SubList_ResAreas!$C$5:$C$332),0))</f>
        <v>Greater_Kramer_Solar</v>
      </c>
      <c r="F124" t="str" cm="1">
        <f t="array" ref="F124">INDEX(SubList_ResAreas!$D$5:$D$332,MATCH(1,($B124=SubList_ResAreas!$B$5:$B$332)*($C124=SubList_ResAreas!$C$5:$C$332),0))</f>
        <v>Greater_Kramer</v>
      </c>
    </row>
    <row r="125" spans="1:6" x14ac:dyDescent="0.35">
      <c r="A125" t="s">
        <v>329</v>
      </c>
      <c r="B125" t="s">
        <v>156</v>
      </c>
      <c r="C125">
        <v>230</v>
      </c>
      <c r="E125" t="str" cm="1">
        <f t="array" ref="E125">INDEX(SubList_ResAreas!$F$5:$F$332,MATCH(1,($B125=SubList_ResAreas!$B$5:$B$332)*($C125=SubList_ResAreas!$C$5:$C$332),0))</f>
        <v>Southern_NV_Eldorado_Solar</v>
      </c>
      <c r="F125" t="str" cm="1">
        <f t="array" ref="F125">INDEX(SubList_ResAreas!$D$5:$D$332,MATCH(1,($B125=SubList_ResAreas!$B$5:$B$332)*($C125=SubList_ResAreas!$C$5:$C$332),0))</f>
        <v>SouthernNV_Desert</v>
      </c>
    </row>
    <row r="126" spans="1:6" x14ac:dyDescent="0.35">
      <c r="A126" t="s">
        <v>329</v>
      </c>
      <c r="B126" t="s">
        <v>156</v>
      </c>
      <c r="C126">
        <v>115</v>
      </c>
      <c r="E126" t="str" cm="1">
        <f t="array" ref="E126">INDEX(SubList_ResAreas!$F$5:$F$332,MATCH(1,($B126=SubList_ResAreas!$B$5:$B$332)*($C126=SubList_ResAreas!$C$5:$C$332),0))</f>
        <v>Southern_NV_Eldorado_Solar</v>
      </c>
      <c r="F126" t="str" cm="1">
        <f t="array" ref="F126">INDEX(SubList_ResAreas!$D$5:$D$332,MATCH(1,($B126=SubList_ResAreas!$B$5:$B$332)*($C126=SubList_ResAreas!$C$5:$C$332),0))</f>
        <v>SouthernNV_Desert</v>
      </c>
    </row>
    <row r="127" spans="1:6" x14ac:dyDescent="0.35">
      <c r="A127" t="s">
        <v>333</v>
      </c>
      <c r="B127" t="s">
        <v>280</v>
      </c>
      <c r="C127">
        <v>115</v>
      </c>
      <c r="E127" t="str" cm="1">
        <f t="array" ref="E127">INDEX(SubList_ResAreas!$F$5:$F$332,MATCH(1,($B127=SubList_ResAreas!$B$5:$B$332)*($C127=SubList_ResAreas!$C$5:$C$332),0))</f>
        <v>Northern_California_Solar</v>
      </c>
      <c r="F127" t="str" cm="1">
        <f t="array" ref="F127">INDEX(SubList_ResAreas!$D$5:$D$332,MATCH(1,($B127=SubList_ResAreas!$B$5:$B$332)*($C127=SubList_ResAreas!$C$5:$C$332),0))</f>
        <v>Northern_CA</v>
      </c>
    </row>
    <row r="128" spans="1:6" x14ac:dyDescent="0.35">
      <c r="A128" t="s">
        <v>318</v>
      </c>
      <c r="B128" t="s">
        <v>59</v>
      </c>
      <c r="C128">
        <v>230</v>
      </c>
      <c r="E128" t="str" cm="1">
        <f t="array" ref="E128">INDEX(SubList_ResAreas!$F$5:$F$332,MATCH(1,($B128=SubList_ResAreas!$B$5:$B$332)*($C128=SubList_ResAreas!$C$5:$C$332),0))</f>
        <v>Greater_LA_Solar</v>
      </c>
      <c r="F128" t="str" cm="1">
        <f t="array" ref="F128">INDEX(SubList_ResAreas!$D$5:$D$332,MATCH(1,($B128=SubList_ResAreas!$B$5:$B$332)*($C128=SubList_ResAreas!$C$5:$C$332),0))</f>
        <v>Greater_LA</v>
      </c>
    </row>
    <row r="129" spans="1:6" x14ac:dyDescent="0.35">
      <c r="A129" t="s">
        <v>321</v>
      </c>
      <c r="B129" t="s">
        <v>200</v>
      </c>
      <c r="C129">
        <v>230</v>
      </c>
      <c r="E129" t="str" cm="1">
        <f t="array" ref="E129">INDEX(SubList_ResAreas!$F$5:$F$332,MATCH(1,($B129=SubList_ResAreas!$B$5:$B$332)*($C129=SubList_ResAreas!$C$5:$C$332),0))</f>
        <v>Southern_PGAE_Solar</v>
      </c>
      <c r="F129" t="str" cm="1">
        <f t="array" ref="F129">INDEX(SubList_ResAreas!$D$5:$D$332,MATCH(1,($B129=SubList_ResAreas!$B$5:$B$332)*($C129=SubList_ResAreas!$C$5:$C$332),0))</f>
        <v>SPGE_Westlands_Fresno</v>
      </c>
    </row>
    <row r="130" spans="1:6" x14ac:dyDescent="0.35">
      <c r="A130" t="s">
        <v>326</v>
      </c>
      <c r="B130" t="s">
        <v>35</v>
      </c>
      <c r="C130">
        <v>115</v>
      </c>
      <c r="E130" t="str" cm="1">
        <f t="array" ref="E130">INDEX(SubList_ResAreas!$F$5:$F$332,MATCH(1,($B130=SubList_ResAreas!$B$5:$B$332)*($C130=SubList_ResAreas!$C$5:$C$332),0))</f>
        <v>San_Diego_Solar</v>
      </c>
      <c r="F130" t="str" cm="1">
        <f t="array" ref="F130">INDEX(SubList_ResAreas!$D$5:$D$332,MATCH(1,($B130=SubList_ResAreas!$B$5:$B$332)*($C130=SubList_ResAreas!$C$5:$C$332),0))</f>
        <v>San_Diego</v>
      </c>
    </row>
    <row r="131" spans="1:6" x14ac:dyDescent="0.35">
      <c r="A131" t="s">
        <v>333</v>
      </c>
      <c r="B131" t="s">
        <v>228</v>
      </c>
      <c r="C131">
        <v>230</v>
      </c>
      <c r="E131" t="str" cm="1">
        <f t="array" ref="E131">INDEX(SubList_ResAreas!$F$5:$F$332,MATCH(1,($B131=SubList_ResAreas!$B$5:$B$332)*($C131=SubList_ResAreas!$C$5:$C$332),0))</f>
        <v>Northern_California_Solar</v>
      </c>
      <c r="F131" t="str" cm="1">
        <f t="array" ref="F131">INDEX(SubList_ResAreas!$D$5:$D$332,MATCH(1,($B131=SubList_ResAreas!$B$5:$B$332)*($C131=SubList_ResAreas!$C$5:$C$332),0))</f>
        <v>Greater_Bay</v>
      </c>
    </row>
    <row r="132" spans="1:6" x14ac:dyDescent="0.35">
      <c r="A132" t="s">
        <v>315</v>
      </c>
      <c r="B132" t="s">
        <v>72</v>
      </c>
      <c r="C132">
        <v>115</v>
      </c>
      <c r="E132" t="str" cm="1">
        <f t="array" ref="E132">INDEX(SubList_ResAreas!$F$5:$F$332,MATCH(1,($B132=SubList_ResAreas!$B$5:$B$332)*($C132=SubList_ResAreas!$C$5:$C$332),0))</f>
        <v>Southern_PGAE_Solar</v>
      </c>
      <c r="F132" t="str" cm="1">
        <f t="array" ref="F132">INDEX(SubList_ResAreas!$D$5:$D$332,MATCH(1,($B132=SubList_ResAreas!$B$5:$B$332)*($C132=SubList_ResAreas!$C$5:$C$332),0))</f>
        <v>SPGE_Kern</v>
      </c>
    </row>
    <row r="133" spans="1:6" x14ac:dyDescent="0.35">
      <c r="A133" t="s">
        <v>315</v>
      </c>
      <c r="B133" t="s">
        <v>151</v>
      </c>
      <c r="C133">
        <v>115</v>
      </c>
      <c r="E133" t="str" cm="1">
        <f t="array" ref="E133">INDEX(SubList_ResAreas!$F$5:$F$332,MATCH(1,($B133=SubList_ResAreas!$B$5:$B$332)*($C133=SubList_ResAreas!$C$5:$C$332),0))</f>
        <v>Southern_PGAE_Solar</v>
      </c>
      <c r="F133" t="str" cm="1">
        <f t="array" ref="F133">INDEX(SubList_ResAreas!$D$5:$D$332,MATCH(1,($B133=SubList_ResAreas!$B$5:$B$332)*($C133=SubList_ResAreas!$C$5:$C$332),0))</f>
        <v>SPGE_Kern</v>
      </c>
    </row>
    <row r="134" spans="1:6" x14ac:dyDescent="0.35">
      <c r="A134" t="s">
        <v>315</v>
      </c>
      <c r="B134" t="s">
        <v>143</v>
      </c>
      <c r="C134">
        <v>115</v>
      </c>
      <c r="D134">
        <v>800</v>
      </c>
      <c r="E134" t="str" cm="1">
        <f t="array" ref="E134">INDEX(SubList_ResAreas!$F$5:$F$332,MATCH(1,($B134=SubList_ResAreas!$B$5:$B$332)*($C134=SubList_ResAreas!$C$5:$C$332),0))</f>
        <v>Southern_PGAE_Solar</v>
      </c>
      <c r="F134" t="str" cm="1">
        <f t="array" ref="F134">INDEX(SubList_ResAreas!$D$5:$D$332,MATCH(1,($B134=SubList_ResAreas!$B$5:$B$332)*($C134=SubList_ResAreas!$C$5:$C$332),0))</f>
        <v>SPGE_Kern</v>
      </c>
    </row>
    <row r="135" spans="1:6" x14ac:dyDescent="0.35">
      <c r="A135" t="s">
        <v>321</v>
      </c>
      <c r="B135" t="s">
        <v>187</v>
      </c>
      <c r="C135">
        <v>115</v>
      </c>
      <c r="E135" t="str" cm="1">
        <f t="array" ref="E135">INDEX(SubList_ResAreas!$F$5:$F$332,MATCH(1,($B135=SubList_ResAreas!$B$5:$B$332)*($C135=SubList_ResAreas!$C$5:$C$332),0))</f>
        <v>Southern_PGAE_Solar</v>
      </c>
      <c r="F135" cm="1">
        <f t="array" ref="F135">INDEX(SubList_ResAreas!$D$5:$D$332,MATCH(1,($B135=SubList_ResAreas!$B$5:$B$332)*($C135=SubList_ResAreas!$C$5:$C$332),0))</f>
        <v>0</v>
      </c>
    </row>
    <row r="136" spans="1:6" x14ac:dyDescent="0.35">
      <c r="A136" t="s">
        <v>341</v>
      </c>
      <c r="B136" t="s">
        <v>120</v>
      </c>
      <c r="C136">
        <v>230</v>
      </c>
      <c r="D136">
        <v>1162</v>
      </c>
      <c r="E136" t="str" cm="1">
        <f t="array" ref="E136">INDEX(SubList_ResAreas!$F$5:$F$332,MATCH(1,($B136=SubList_ResAreas!$B$5:$B$332)*($C136=SubList_ResAreas!$C$5:$C$332),0))</f>
        <v>Greater_Kramer_Solar</v>
      </c>
      <c r="F136" t="str" cm="1">
        <f t="array" ref="F136">INDEX(SubList_ResAreas!$D$5:$D$332,MATCH(1,($B136=SubList_ResAreas!$B$5:$B$332)*($C136=SubList_ResAreas!$C$5:$C$332),0))</f>
        <v>Greater_Kramer</v>
      </c>
    </row>
    <row r="137" spans="1:6" x14ac:dyDescent="0.35">
      <c r="A137" t="s">
        <v>341</v>
      </c>
      <c r="B137" t="s">
        <v>120</v>
      </c>
      <c r="C137">
        <v>115</v>
      </c>
      <c r="E137" t="str" cm="1">
        <f t="array" ref="E137">INDEX(SubList_ResAreas!$F$5:$F$332,MATCH(1,($B137=SubList_ResAreas!$B$5:$B$332)*($C137=SubList_ResAreas!$C$5:$C$332),0))</f>
        <v>Greater_Kramer_Solar</v>
      </c>
      <c r="F137" t="str" cm="1">
        <f t="array" ref="F137">INDEX(SubList_ResAreas!$D$5:$D$332,MATCH(1,($B137=SubList_ResAreas!$B$5:$B$332)*($C137=SubList_ResAreas!$C$5:$C$332),0))</f>
        <v>Greater_Kramer</v>
      </c>
    </row>
    <row r="138" spans="1:6" x14ac:dyDescent="0.35">
      <c r="A138" t="s">
        <v>318</v>
      </c>
      <c r="B138" t="s">
        <v>84</v>
      </c>
      <c r="C138">
        <v>230</v>
      </c>
      <c r="E138" t="str" cm="1">
        <f t="array" ref="E138">INDEX(SubList_ResAreas!$F$5:$F$332,MATCH(1,($B138=SubList_ResAreas!$B$5:$B$332)*($C138=SubList_ResAreas!$C$5:$C$332),0))</f>
        <v>Greater_LA_Solar</v>
      </c>
      <c r="F138" t="str" cm="1">
        <f t="array" ref="F138">INDEX(SubList_ResAreas!$D$5:$D$332,MATCH(1,($B138=SubList_ResAreas!$B$5:$B$332)*($C138=SubList_ResAreas!$C$5:$C$332),0))</f>
        <v>Greater_LA</v>
      </c>
    </row>
    <row r="139" spans="1:6" x14ac:dyDescent="0.35">
      <c r="A139" t="s">
        <v>318</v>
      </c>
      <c r="B139" t="s">
        <v>73</v>
      </c>
      <c r="C139">
        <v>230</v>
      </c>
      <c r="E139" t="str" cm="1">
        <f t="array" ref="E139">INDEX(SubList_ResAreas!$F$5:$F$332,MATCH(1,($B139=SubList_ResAreas!$B$5:$B$332)*($C139=SubList_ResAreas!$C$5:$C$332),0))</f>
        <v>Greater_LA_Solar</v>
      </c>
      <c r="F139" t="str" cm="1">
        <f t="array" ref="F139">INDEX(SubList_ResAreas!$D$5:$D$332,MATCH(1,($B139=SubList_ResAreas!$B$5:$B$332)*($C139=SubList_ResAreas!$C$5:$C$332),0))</f>
        <v>Greater_LA</v>
      </c>
    </row>
    <row r="140" spans="1:6" x14ac:dyDescent="0.35">
      <c r="A140" t="s">
        <v>318</v>
      </c>
      <c r="B140" t="s">
        <v>82</v>
      </c>
      <c r="C140">
        <v>230</v>
      </c>
      <c r="E140" t="str" cm="1">
        <f t="array" ref="E140">INDEX(SubList_ResAreas!$F$5:$F$332,MATCH(1,($B140=SubList_ResAreas!$B$5:$B$332)*($C140=SubList_ResAreas!$C$5:$C$332),0))</f>
        <v>Greater_LA_Solar</v>
      </c>
      <c r="F140" t="str" cm="1">
        <f t="array" ref="F140">INDEX(SubList_ResAreas!$D$5:$D$332,MATCH(1,($B140=SubList_ResAreas!$B$5:$B$332)*($C140=SubList_ResAreas!$C$5:$C$332),0))</f>
        <v>Greater_LA</v>
      </c>
    </row>
    <row r="141" spans="1:6" x14ac:dyDescent="0.35">
      <c r="A141" t="s">
        <v>333</v>
      </c>
      <c r="B141" t="s">
        <v>248</v>
      </c>
      <c r="C141">
        <v>230</v>
      </c>
      <c r="E141" t="str" cm="1">
        <f t="array" ref="E141">INDEX(SubList_ResAreas!$F$5:$F$332,MATCH(1,($B141=SubList_ResAreas!$B$5:$B$332)*($C141=SubList_ResAreas!$C$5:$C$332),0))</f>
        <v>Northern_California_Solar</v>
      </c>
      <c r="F141" t="str" cm="1">
        <f t="array" ref="F141">INDEX(SubList_ResAreas!$D$5:$D$332,MATCH(1,($B141=SubList_ResAreas!$B$5:$B$332)*($C141=SubList_ResAreas!$C$5:$C$332),0))</f>
        <v>Northern_CA</v>
      </c>
    </row>
    <row r="142" spans="1:6" x14ac:dyDescent="0.35">
      <c r="A142" t="s">
        <v>315</v>
      </c>
      <c r="B142" t="s">
        <v>133</v>
      </c>
      <c r="C142">
        <v>115</v>
      </c>
      <c r="D142">
        <v>354</v>
      </c>
      <c r="E142" t="str" cm="1">
        <f t="array" ref="E142">INDEX(SubList_ResAreas!$F$5:$F$332,MATCH(1,($B142=SubList_ResAreas!$B$5:$B$332)*($C142=SubList_ResAreas!$C$5:$C$332),0))</f>
        <v>Southern_PGAE_Solar</v>
      </c>
      <c r="F142" t="str" cm="1">
        <f t="array" ref="F142">INDEX(SubList_ResAreas!$D$5:$D$332,MATCH(1,($B142=SubList_ResAreas!$B$5:$B$332)*($C142=SubList_ResAreas!$C$5:$C$332),0))</f>
        <v>SPGE_Kern</v>
      </c>
    </row>
    <row r="143" spans="1:6" x14ac:dyDescent="0.35">
      <c r="A143" t="s">
        <v>329</v>
      </c>
      <c r="B143" t="s">
        <v>198</v>
      </c>
      <c r="C143">
        <v>138</v>
      </c>
      <c r="E143" t="str" cm="1">
        <f t="array" ref="E143">INDEX(SubList_ResAreas!$F$5:$F$332,MATCH(1,($B143=SubList_ResAreas!$B$5:$B$332)*($C143=SubList_ResAreas!$C$5:$C$332),0))</f>
        <v>Southern_NV_Eldorado_Solar</v>
      </c>
      <c r="F143" t="str" cm="1">
        <f t="array" ref="F143">INDEX(SubList_ResAreas!$D$5:$D$332,MATCH(1,($B143=SubList_ResAreas!$B$5:$B$332)*($C143=SubList_ResAreas!$C$5:$C$332),0))</f>
        <v>SouthernNV_Desert</v>
      </c>
    </row>
    <row r="144" spans="1:6" x14ac:dyDescent="0.35">
      <c r="A144" t="s">
        <v>321</v>
      </c>
      <c r="B144" t="s">
        <v>213</v>
      </c>
      <c r="C144">
        <v>115</v>
      </c>
      <c r="E144" t="str" cm="1">
        <f t="array" ref="E144">INDEX(SubList_ResAreas!$F$5:$F$332,MATCH(1,($B144=SubList_ResAreas!$B$5:$B$332)*($C144=SubList_ResAreas!$C$5:$C$332),0))</f>
        <v>Southern_PGAE_Solar</v>
      </c>
      <c r="F144" t="str" cm="1">
        <f t="array" ref="F144">INDEX(SubList_ResAreas!$D$5:$D$332,MATCH(1,($B144=SubList_ResAreas!$B$5:$B$332)*($C144=SubList_ResAreas!$C$5:$C$332),0))</f>
        <v>Central_Valley_LosBanos</v>
      </c>
    </row>
    <row r="145" spans="1:6" x14ac:dyDescent="0.35">
      <c r="A145" t="s">
        <v>348</v>
      </c>
      <c r="B145" t="s">
        <v>61</v>
      </c>
      <c r="C145">
        <v>500</v>
      </c>
      <c r="E145" cm="1">
        <f t="array" ref="E145">INDEX(SubList_ResAreas!$F$5:$F$332,MATCH(1,($B145=SubList_ResAreas!$B$5:$B$332)*($C145=SubList_ResAreas!$C$5:$C$332),0))</f>
        <v>0</v>
      </c>
      <c r="F145" t="str" cm="1">
        <f t="array" ref="F145">INDEX(SubList_ResAreas!$D$5:$D$332,MATCH(1,($B145=SubList_ResAreas!$B$5:$B$332)*($C145=SubList_ResAreas!$C$5:$C$332),0))</f>
        <v>Riverside</v>
      </c>
    </row>
    <row r="146" spans="1:6" x14ac:dyDescent="0.35">
      <c r="A146" t="s">
        <v>321</v>
      </c>
      <c r="B146" t="s">
        <v>178</v>
      </c>
      <c r="C146">
        <v>115</v>
      </c>
      <c r="E146" t="str" cm="1">
        <f t="array" ref="E146">INDEX(SubList_ResAreas!$F$5:$F$332,MATCH(1,($B146=SubList_ResAreas!$B$5:$B$332)*($C146=SubList_ResAreas!$C$5:$C$332),0))</f>
        <v>Southern_PGAE_Solar</v>
      </c>
      <c r="F146" cm="1">
        <f t="array" ref="F146">INDEX(SubList_ResAreas!$D$5:$D$332,MATCH(1,($B146=SubList_ResAreas!$B$5:$B$332)*($C146=SubList_ResAreas!$C$5:$C$332),0))</f>
        <v>0</v>
      </c>
    </row>
    <row r="147" spans="1:6" x14ac:dyDescent="0.35">
      <c r="A147" t="s">
        <v>315</v>
      </c>
      <c r="B147" t="s">
        <v>154</v>
      </c>
      <c r="C147">
        <v>115</v>
      </c>
      <c r="E147" t="str" cm="1">
        <f t="array" ref="E147">INDEX(SubList_ResAreas!$F$5:$F$332,MATCH(1,($B147=SubList_ResAreas!$B$5:$B$332)*($C147=SubList_ResAreas!$C$5:$C$332),0))</f>
        <v>Southern_PGAE_Solar</v>
      </c>
      <c r="F147" t="str" cm="1">
        <f t="array" ref="F147">INDEX(SubList_ResAreas!$D$5:$D$332,MATCH(1,($B147=SubList_ResAreas!$B$5:$B$332)*($C147=SubList_ResAreas!$C$5:$C$332),0))</f>
        <v>SPGE_Kern</v>
      </c>
    </row>
    <row r="148" spans="1:6" x14ac:dyDescent="0.35">
      <c r="A148" t="s">
        <v>318</v>
      </c>
      <c r="B148" t="s">
        <v>65</v>
      </c>
      <c r="C148">
        <v>230</v>
      </c>
      <c r="E148" t="str" cm="1">
        <f t="array" ref="E148">INDEX(SubList_ResAreas!$F$5:$F$332,MATCH(1,($B148=SubList_ResAreas!$B$5:$B$332)*($C148=SubList_ResAreas!$C$5:$C$332),0))</f>
        <v>Greater_LA_Solar</v>
      </c>
      <c r="F148" t="str" cm="1">
        <f t="array" ref="F148">INDEX(SubList_ResAreas!$D$5:$D$332,MATCH(1,($B148=SubList_ResAreas!$B$5:$B$332)*($C148=SubList_ResAreas!$C$5:$C$332),0))</f>
        <v>Greater_LA</v>
      </c>
    </row>
    <row r="149" spans="1:6" x14ac:dyDescent="0.35">
      <c r="A149" t="s">
        <v>318</v>
      </c>
      <c r="B149" t="s">
        <v>74</v>
      </c>
      <c r="C149">
        <v>230</v>
      </c>
      <c r="E149" t="str" cm="1">
        <f t="array" ref="E149">INDEX(SubList_ResAreas!$F$5:$F$332,MATCH(1,($B149=SubList_ResAreas!$B$5:$B$332)*($C149=SubList_ResAreas!$C$5:$C$332),0))</f>
        <v>Greater_LA_Solar</v>
      </c>
      <c r="F149" t="str" cm="1">
        <f t="array" ref="F149">INDEX(SubList_ResAreas!$D$5:$D$332,MATCH(1,($B149=SubList_ResAreas!$B$5:$B$332)*($C149=SubList_ResAreas!$C$5:$C$332),0))</f>
        <v>Greater_LA</v>
      </c>
    </row>
    <row r="150" spans="1:6" x14ac:dyDescent="0.35">
      <c r="A150" t="s">
        <v>333</v>
      </c>
      <c r="B150" t="s">
        <v>242</v>
      </c>
      <c r="C150">
        <v>115</v>
      </c>
      <c r="E150" t="str" cm="1">
        <f t="array" ref="E150">INDEX(SubList_ResAreas!$F$5:$F$332,MATCH(1,($B150=SubList_ResAreas!$B$5:$B$332)*($C150=SubList_ResAreas!$C$5:$C$332),0))</f>
        <v>Northern_California_Solar</v>
      </c>
      <c r="F150" t="str" cm="1">
        <f t="array" ref="F150">INDEX(SubList_ResAreas!$D$5:$D$332,MATCH(1,($B150=SubList_ResAreas!$B$5:$B$332)*($C150=SubList_ResAreas!$C$5:$C$332),0))</f>
        <v>Northern_CA</v>
      </c>
    </row>
    <row r="151" spans="1:6" x14ac:dyDescent="0.35">
      <c r="A151" t="s">
        <v>333</v>
      </c>
      <c r="B151" t="s">
        <v>235</v>
      </c>
      <c r="C151">
        <v>230</v>
      </c>
      <c r="E151" t="str" cm="1">
        <f t="array" ref="E151">INDEX(SubList_ResAreas!$F$5:$F$332,MATCH(1,($B151=SubList_ResAreas!$B$5:$B$332)*($C151=SubList_ResAreas!$C$5:$C$332),0))</f>
        <v>Northern_California_Solar</v>
      </c>
      <c r="F151" t="str" cm="1">
        <f t="array" ref="F151">INDEX(SubList_ResAreas!$D$5:$D$332,MATCH(1,($B151=SubList_ResAreas!$B$5:$B$332)*($C151=SubList_ResAreas!$C$5:$C$332),0))</f>
        <v>Northern_CA</v>
      </c>
    </row>
    <row r="152" spans="1:6" x14ac:dyDescent="0.35">
      <c r="A152" t="s">
        <v>318</v>
      </c>
      <c r="B152" t="s">
        <v>372</v>
      </c>
      <c r="C152">
        <v>230</v>
      </c>
      <c r="E152" t="str" cm="1">
        <f t="array" ref="E152">INDEX(SubList_ResAreas!$F$5:$F$332,MATCH(1,($B152=SubList_ResAreas!$B$5:$B$332)*($C152=SubList_ResAreas!$C$5:$C$332),0))</f>
        <v>Greater_LA_Solar</v>
      </c>
      <c r="F152" t="str" cm="1">
        <f t="array" ref="F152">INDEX(SubList_ResAreas!$D$5:$D$332,MATCH(1,($B152=SubList_ResAreas!$B$5:$B$332)*($C152=SubList_ResAreas!$C$5:$C$332),0))</f>
        <v>Greater_LA</v>
      </c>
    </row>
    <row r="153" spans="1:6" x14ac:dyDescent="0.35">
      <c r="A153" t="s">
        <v>321</v>
      </c>
      <c r="B153" t="s">
        <v>210</v>
      </c>
      <c r="C153">
        <v>230</v>
      </c>
      <c r="E153" t="str" cm="1">
        <f t="array" ref="E153">INDEX(SubList_ResAreas!$F$5:$F$332,MATCH(1,($B153=SubList_ResAreas!$B$5:$B$332)*($C153=SubList_ResAreas!$C$5:$C$332),0))</f>
        <v>Southern_PGAE_Solar</v>
      </c>
      <c r="F153" t="str" cm="1">
        <f t="array" ref="F153">INDEX(SubList_ResAreas!$D$5:$D$332,MATCH(1,($B153=SubList_ResAreas!$B$5:$B$332)*($C153=SubList_ResAreas!$C$5:$C$332),0))</f>
        <v>Central_Valley_LosBanos</v>
      </c>
    </row>
    <row r="154" spans="1:6" x14ac:dyDescent="0.35">
      <c r="A154" t="s">
        <v>359</v>
      </c>
      <c r="B154" t="s">
        <v>210</v>
      </c>
      <c r="C154">
        <v>500</v>
      </c>
      <c r="E154" t="str" cm="1">
        <f t="array" ref="E154">INDEX(SubList_ResAreas!$F$5:$F$332,MATCH(1,($B154=SubList_ResAreas!$B$5:$B$332)*($C154=SubList_ResAreas!$C$5:$C$332),0))</f>
        <v>Southern_PGAE_Solar</v>
      </c>
      <c r="F154" t="str" cm="1">
        <f t="array" ref="F154">INDEX(SubList_ResAreas!$D$5:$D$332,MATCH(1,($B154=SubList_ResAreas!$B$5:$B$332)*($C154=SubList_ResAreas!$C$5:$C$332),0))</f>
        <v>Central_Valley_LosBanos</v>
      </c>
    </row>
    <row r="155" spans="1:6" x14ac:dyDescent="0.35">
      <c r="A155" t="s">
        <v>333</v>
      </c>
      <c r="B155" t="s">
        <v>221</v>
      </c>
      <c r="C155">
        <v>115</v>
      </c>
      <c r="E155" t="str" cm="1">
        <f t="array" ref="E155">INDEX(SubList_ResAreas!$F$5:$F$332,MATCH(1,($B155=SubList_ResAreas!$B$5:$B$332)*($C155=SubList_ResAreas!$C$5:$C$332),0))</f>
        <v>Northern_California_Solar</v>
      </c>
      <c r="F155" t="str" cm="1">
        <f t="array" ref="F155">INDEX(SubList_ResAreas!$D$5:$D$332,MATCH(1,($B155=SubList_ResAreas!$B$5:$B$332)*($C155=SubList_ResAreas!$C$5:$C$332),0))</f>
        <v>Greater_Bay</v>
      </c>
    </row>
    <row r="156" spans="1:6" x14ac:dyDescent="0.35">
      <c r="A156" t="s">
        <v>341</v>
      </c>
      <c r="B156" t="s">
        <v>101</v>
      </c>
      <c r="C156">
        <v>500</v>
      </c>
      <c r="E156" t="str" cm="1">
        <f t="array" ref="E156">INDEX(SubList_ResAreas!$F$5:$F$332,MATCH(1,($B156=SubList_ResAreas!$B$5:$B$332)*($C156=SubList_ResAreas!$C$5:$C$332),0))</f>
        <v>Greater_Kramer_Solar</v>
      </c>
      <c r="F156" t="str" cm="1">
        <f t="array" ref="F156">INDEX(SubList_ResAreas!$D$5:$D$332,MATCH(1,($B156=SubList_ResAreas!$B$5:$B$332)*($C156=SubList_ResAreas!$C$5:$C$332),0))</f>
        <v>Greater_Kramer</v>
      </c>
    </row>
    <row r="157" spans="1:6" x14ac:dyDescent="0.35">
      <c r="A157" t="s">
        <v>341</v>
      </c>
      <c r="B157" t="s">
        <v>101</v>
      </c>
      <c r="C157">
        <v>230</v>
      </c>
      <c r="D157">
        <v>274</v>
      </c>
      <c r="E157" t="str" cm="1">
        <f t="array" ref="E157">INDEX(SubList_ResAreas!$F$5:$F$332,MATCH(1,($B157=SubList_ResAreas!$B$5:$B$332)*($C157=SubList_ResAreas!$C$5:$C$332),0))</f>
        <v>Greater_Kramer_Solar</v>
      </c>
      <c r="F157" t="str" cm="1">
        <f t="array" ref="F157">INDEX(SubList_ResAreas!$D$5:$D$332,MATCH(1,($B157=SubList_ResAreas!$B$5:$B$332)*($C157=SubList_ResAreas!$C$5:$C$332),0))</f>
        <v>Greater_Kramer</v>
      </c>
    </row>
    <row r="158" spans="1:6" x14ac:dyDescent="0.35">
      <c r="A158" t="s">
        <v>322</v>
      </c>
      <c r="B158" t="s">
        <v>138</v>
      </c>
      <c r="C158">
        <v>230</v>
      </c>
      <c r="E158" t="str" cm="1">
        <f t="array" ref="E158">INDEX(SubList_ResAreas!$F$5:$F$332,MATCH(1,($B158=SubList_ResAreas!$B$5:$B$332)*($C158=SubList_ResAreas!$C$5:$C$332),0))</f>
        <v>Tehachapi_Solar</v>
      </c>
      <c r="F158" t="str" cm="1">
        <f t="array" ref="F158">INDEX(SubList_ResAreas!$D$5:$D$332,MATCH(1,($B158=SubList_ResAreas!$B$5:$B$332)*($C158=SubList_ResAreas!$C$5:$C$332),0))</f>
        <v>Big_Creek-Magunden</v>
      </c>
    </row>
    <row r="159" spans="1:6" x14ac:dyDescent="0.35">
      <c r="A159" t="s">
        <v>322</v>
      </c>
      <c r="B159" t="s">
        <v>138</v>
      </c>
      <c r="C159">
        <v>115</v>
      </c>
      <c r="E159" t="str" cm="1">
        <f t="array" ref="E159">INDEX(SubList_ResAreas!$F$5:$F$332,MATCH(1,($B159=SubList_ResAreas!$B$5:$B$332)*($C159=SubList_ResAreas!$C$5:$C$332),0))</f>
        <v>Tehachapi_Solar</v>
      </c>
      <c r="F159" t="str" cm="1">
        <f t="array" ref="F159">INDEX(SubList_ResAreas!$D$5:$D$332,MATCH(1,($B159=SubList_ResAreas!$B$5:$B$332)*($C159=SubList_ResAreas!$C$5:$C$332),0))</f>
        <v>Big_Creek-Magunden</v>
      </c>
    </row>
    <row r="160" spans="1:6" x14ac:dyDescent="0.35">
      <c r="A160" t="s">
        <v>321</v>
      </c>
      <c r="B160" t="s">
        <v>199</v>
      </c>
      <c r="C160">
        <v>115</v>
      </c>
      <c r="E160" t="str" cm="1">
        <f t="array" ref="E160">INDEX(SubList_ResAreas!$F$5:$F$332,MATCH(1,($B160=SubList_ResAreas!$B$5:$B$332)*($C160=SubList_ResAreas!$C$5:$C$332),0))</f>
        <v>Southern_PGAE_Solar</v>
      </c>
      <c r="F160" t="str" cm="1">
        <f t="array" ref="F160">INDEX(SubList_ResAreas!$D$5:$D$332,MATCH(1,($B160=SubList_ResAreas!$B$5:$B$332)*($C160=SubList_ResAreas!$C$5:$C$332),0))</f>
        <v>SPGE_Westlands_Fresno</v>
      </c>
    </row>
    <row r="161" spans="1:6" x14ac:dyDescent="0.35">
      <c r="A161" t="s">
        <v>322</v>
      </c>
      <c r="B161" t="s">
        <v>95</v>
      </c>
      <c r="C161">
        <v>230</v>
      </c>
      <c r="E161" t="str" cm="1">
        <f t="array" ref="E161">INDEX(SubList_ResAreas!$F$5:$F$332,MATCH(1,($B161=SubList_ResAreas!$B$5:$B$332)*($C161=SubList_ResAreas!$C$5:$C$332),0))</f>
        <v>Greater_LA_Solar</v>
      </c>
      <c r="F161" t="str" cm="1">
        <f t="array" ref="F161">INDEX(SubList_ResAreas!$D$5:$D$332,MATCH(1,($B161=SubList_ResAreas!$B$5:$B$332)*($C161=SubList_ResAreas!$C$5:$C$332),0))</f>
        <v>Ventura_Area</v>
      </c>
    </row>
    <row r="162" spans="1:6" x14ac:dyDescent="0.35">
      <c r="A162" t="s">
        <v>333</v>
      </c>
      <c r="B162" t="s">
        <v>223</v>
      </c>
      <c r="C162">
        <v>115</v>
      </c>
      <c r="E162" t="str" cm="1">
        <f t="array" ref="E162">INDEX(SubList_ResAreas!$F$5:$F$332,MATCH(1,($B162=SubList_ResAreas!$B$5:$B$332)*($C162=SubList_ResAreas!$C$5:$C$332),0))</f>
        <v>Northern_California_Solar</v>
      </c>
      <c r="F162" t="str" cm="1">
        <f t="array" ref="F162">INDEX(SubList_ResAreas!$D$5:$D$332,MATCH(1,($B162=SubList_ResAreas!$B$5:$B$332)*($C162=SubList_ResAreas!$C$5:$C$332),0))</f>
        <v>Greater_Bay</v>
      </c>
    </row>
    <row r="163" spans="1:6" x14ac:dyDescent="0.35">
      <c r="A163" t="s">
        <v>333</v>
      </c>
      <c r="B163" t="s">
        <v>239</v>
      </c>
      <c r="C163">
        <v>115</v>
      </c>
      <c r="E163" t="str" cm="1">
        <f t="array" ref="E163">INDEX(SubList_ResAreas!$F$5:$F$332,MATCH(1,($B163=SubList_ResAreas!$B$5:$B$332)*($C163=SubList_ResAreas!$C$5:$C$332),0))</f>
        <v>Northern_California_Solar</v>
      </c>
      <c r="F163" t="str" cm="1">
        <f t="array" ref="F163">INDEX(SubList_ResAreas!$D$5:$D$332,MATCH(1,($B163=SubList_ResAreas!$B$5:$B$332)*($C163=SubList_ResAreas!$C$5:$C$332),0))</f>
        <v>Greater_Bay</v>
      </c>
    </row>
    <row r="164" spans="1:6" x14ac:dyDescent="0.35">
      <c r="A164" t="s">
        <v>321</v>
      </c>
      <c r="B164" t="s">
        <v>194</v>
      </c>
      <c r="C164">
        <v>230</v>
      </c>
      <c r="D164">
        <v>1800</v>
      </c>
      <c r="E164" t="str" cm="1">
        <f t="array" ref="E164">INDEX(SubList_ResAreas!$F$5:$F$332,MATCH(1,($B164=SubList_ResAreas!$B$5:$B$332)*($C164=SubList_ResAreas!$C$5:$C$332),0))</f>
        <v>Southern_PGAE_Solar</v>
      </c>
      <c r="F164" t="str" cm="1">
        <f t="array" ref="F164">INDEX(SubList_ResAreas!$D$5:$D$332,MATCH(1,($B164=SubList_ResAreas!$B$5:$B$332)*($C164=SubList_ResAreas!$C$5:$C$332),0))</f>
        <v>SPGE_Westlands_Fresno</v>
      </c>
    </row>
    <row r="165" spans="1:6" x14ac:dyDescent="0.35">
      <c r="A165" t="s">
        <v>321</v>
      </c>
      <c r="B165" t="s">
        <v>194</v>
      </c>
      <c r="C165">
        <v>115</v>
      </c>
      <c r="E165" t="str" cm="1">
        <f t="array" ref="E165">INDEX(SubList_ResAreas!$F$5:$F$332,MATCH(1,($B165=SubList_ResAreas!$B$5:$B$332)*($C165=SubList_ResAreas!$C$5:$C$332),0))</f>
        <v>Southern_PGAE_Solar</v>
      </c>
      <c r="F165" t="str" cm="1">
        <f t="array" ref="F165">INDEX(SubList_ResAreas!$D$5:$D$332,MATCH(1,($B165=SubList_ResAreas!$B$5:$B$332)*($C165=SubList_ResAreas!$C$5:$C$332),0))</f>
        <v>SPGE_Westlands_Fresno</v>
      </c>
    </row>
    <row r="166" spans="1:6" x14ac:dyDescent="0.35">
      <c r="A166" t="s">
        <v>321</v>
      </c>
      <c r="B166" t="s">
        <v>192</v>
      </c>
      <c r="C166">
        <v>230</v>
      </c>
      <c r="D166">
        <v>1800</v>
      </c>
      <c r="E166" t="str" cm="1">
        <f t="array" ref="E166">INDEX(SubList_ResAreas!$F$5:$F$332,MATCH(1,($B166=SubList_ResAreas!$B$5:$B$332)*($C166=SubList_ResAreas!$C$5:$C$332),0))</f>
        <v>Southern_PGAE_Solar</v>
      </c>
      <c r="F166" t="str" cm="1">
        <f t="array" ref="F166">INDEX(SubList_ResAreas!$D$5:$D$332,MATCH(1,($B166=SubList_ResAreas!$B$5:$B$332)*($C166=SubList_ResAreas!$C$5:$C$332),0))</f>
        <v>SPGE_Westlands_Fresno</v>
      </c>
    </row>
    <row r="167" spans="1:6" x14ac:dyDescent="0.35">
      <c r="A167" t="s">
        <v>329</v>
      </c>
      <c r="B167" t="s">
        <v>168</v>
      </c>
      <c r="C167">
        <v>230</v>
      </c>
      <c r="E167" t="str" cm="1">
        <f t="array" ref="E167">INDEX(SubList_ResAreas!$F$5:$F$332,MATCH(1,($B167=SubList_ResAreas!$B$5:$B$332)*($C167=SubList_ResAreas!$C$5:$C$332),0))</f>
        <v>Southern_NV_Eldorado_Solar</v>
      </c>
      <c r="F167" t="str" cm="1">
        <f t="array" ref="F167">INDEX(SubList_ResAreas!$D$5:$D$332,MATCH(1,($B167=SubList_ResAreas!$B$5:$B$332)*($C167=SubList_ResAreas!$C$5:$C$332),0))</f>
        <v>SouthernNV_Desert</v>
      </c>
    </row>
    <row r="168" spans="1:6" x14ac:dyDescent="0.35">
      <c r="A168" t="s">
        <v>333</v>
      </c>
      <c r="B168" t="s">
        <v>269</v>
      </c>
      <c r="C168">
        <v>115</v>
      </c>
      <c r="E168" t="str" cm="1">
        <f t="array" ref="E168">INDEX(SubList_ResAreas!$F$5:$F$332,MATCH(1,($B168=SubList_ResAreas!$B$5:$B$332)*($C168=SubList_ResAreas!$C$5:$C$332),0))</f>
        <v>Northern_California_Solar</v>
      </c>
      <c r="F168" t="str" cm="1">
        <f t="array" ref="F168">INDEX(SubList_ResAreas!$D$5:$D$332,MATCH(1,($B168=SubList_ResAreas!$B$5:$B$332)*($C168=SubList_ResAreas!$C$5:$C$332),0))</f>
        <v>Northern_CA</v>
      </c>
    </row>
    <row r="169" spans="1:6" x14ac:dyDescent="0.35">
      <c r="A169" t="s">
        <v>321</v>
      </c>
      <c r="B169" t="s">
        <v>204</v>
      </c>
      <c r="C169">
        <v>115</v>
      </c>
      <c r="E169" t="str" cm="1">
        <f t="array" ref="E169">INDEX(SubList_ResAreas!$F$5:$F$332,MATCH(1,($B169=SubList_ResAreas!$B$5:$B$332)*($C169=SubList_ResAreas!$C$5:$C$332),0))</f>
        <v>Southern_PGAE_Solar</v>
      </c>
      <c r="F169" t="str" cm="1">
        <f t="array" ref="F169">INDEX(SubList_ResAreas!$D$5:$D$332,MATCH(1,($B169=SubList_ResAreas!$B$5:$B$332)*($C169=SubList_ResAreas!$C$5:$C$332),0))</f>
        <v>SPGE_Westlands_Fresno</v>
      </c>
    </row>
    <row r="170" spans="1:6" x14ac:dyDescent="0.35">
      <c r="A170" t="s">
        <v>321</v>
      </c>
      <c r="B170" t="s">
        <v>217</v>
      </c>
      <c r="C170">
        <v>115</v>
      </c>
      <c r="E170" t="str" cm="1">
        <f t="array" ref="E170">INDEX(SubList_ResAreas!$F$5:$F$332,MATCH(1,($B170=SubList_ResAreas!$B$5:$B$332)*($C170=SubList_ResAreas!$C$5:$C$332),0))</f>
        <v>Southern_PGAE_Solar</v>
      </c>
      <c r="F170" t="str" cm="1">
        <f t="array" ref="F170">INDEX(SubList_ResAreas!$D$5:$D$332,MATCH(1,($B170=SubList_ResAreas!$B$5:$B$332)*($C170=SubList_ResAreas!$C$5:$C$332),0))</f>
        <v>Central_Valley_LosBanos</v>
      </c>
    </row>
    <row r="171" spans="1:6" x14ac:dyDescent="0.35">
      <c r="A171" t="s">
        <v>315</v>
      </c>
      <c r="B171" t="s">
        <v>121</v>
      </c>
      <c r="C171">
        <v>115</v>
      </c>
      <c r="E171" t="str" cm="1">
        <f t="array" ref="E171">INDEX(SubList_ResAreas!$F$5:$F$332,MATCH(1,($B171=SubList_ResAreas!$B$5:$B$332)*($C171=SubList_ResAreas!$C$5:$C$332),0))</f>
        <v>Southern_PGAE_Solar</v>
      </c>
      <c r="F171" t="str" cm="1">
        <f t="array" ref="F171">INDEX(SubList_ResAreas!$D$5:$D$332,MATCH(1,($B171=SubList_ResAreas!$B$5:$B$332)*($C171=SubList_ResAreas!$C$5:$C$332),0))</f>
        <v>SPGE_Greater_Carrizo</v>
      </c>
    </row>
    <row r="172" spans="1:6" x14ac:dyDescent="0.35">
      <c r="A172" t="s">
        <v>315</v>
      </c>
      <c r="B172" t="s">
        <v>121</v>
      </c>
      <c r="C172">
        <v>230</v>
      </c>
      <c r="E172" t="str" cm="1">
        <f t="array" ref="E172">INDEX(SubList_ResAreas!$F$5:$F$332,MATCH(1,($B172=SubList_ResAreas!$B$5:$B$332)*($C172=SubList_ResAreas!$C$5:$C$332),0))</f>
        <v>Southern_PGAE_Solar</v>
      </c>
      <c r="F172" t="str" cm="1">
        <f t="array" ref="F172">INDEX(SubList_ResAreas!$D$5:$D$332,MATCH(1,($B172=SubList_ResAreas!$B$5:$B$332)*($C172=SubList_ResAreas!$C$5:$C$332),0))</f>
        <v>SPGE_Greater_Carrizo</v>
      </c>
    </row>
    <row r="173" spans="1:6" x14ac:dyDescent="0.35">
      <c r="A173" t="s">
        <v>322</v>
      </c>
      <c r="B173" t="s">
        <v>87</v>
      </c>
      <c r="C173">
        <v>230</v>
      </c>
      <c r="E173" t="str" cm="1">
        <f t="array" ref="E173">INDEX(SubList_ResAreas!$F$5:$F$332,MATCH(1,($B173=SubList_ResAreas!$B$5:$B$332)*($C173=SubList_ResAreas!$C$5:$C$332),0))</f>
        <v>Greater_LA_Solar</v>
      </c>
      <c r="F173" t="str" cm="1">
        <f t="array" ref="F173">INDEX(SubList_ResAreas!$D$5:$D$332,MATCH(1,($B173=SubList_ResAreas!$B$5:$B$332)*($C173=SubList_ResAreas!$C$5:$C$332),0))</f>
        <v>Greater_LA</v>
      </c>
    </row>
    <row r="174" spans="1:6" x14ac:dyDescent="0.35">
      <c r="A174" t="s">
        <v>333</v>
      </c>
      <c r="B174" t="s">
        <v>215</v>
      </c>
      <c r="C174">
        <v>230</v>
      </c>
      <c r="E174" t="str" cm="1">
        <f t="array" ref="E174">INDEX(SubList_ResAreas!$F$5:$F$332,MATCH(1,($B174=SubList_ResAreas!$B$5:$B$332)*($C174=SubList_ResAreas!$C$5:$C$332),0))</f>
        <v>Northern_California_Solar</v>
      </c>
      <c r="F174" t="str" cm="1">
        <f t="array" ref="F174">INDEX(SubList_ResAreas!$D$5:$D$332,MATCH(1,($B174=SubList_ResAreas!$B$5:$B$332)*($C174=SubList_ResAreas!$C$5:$C$332),0))</f>
        <v>Greater_Bay</v>
      </c>
    </row>
    <row r="175" spans="1:6" x14ac:dyDescent="0.35">
      <c r="A175" t="s">
        <v>315</v>
      </c>
      <c r="B175" t="s">
        <v>148</v>
      </c>
      <c r="C175">
        <v>230</v>
      </c>
      <c r="D175">
        <v>1500</v>
      </c>
      <c r="E175" t="str" cm="1">
        <f t="array" ref="E175">INDEX(SubList_ResAreas!$F$5:$F$332,MATCH(1,($B175=SubList_ResAreas!$B$5:$B$332)*($C175=SubList_ResAreas!$C$5:$C$332),0))</f>
        <v>Southern_PGAE_Solar</v>
      </c>
      <c r="F175" t="str" cm="1">
        <f t="array" ref="F175">INDEX(SubList_ResAreas!$D$5:$D$332,MATCH(1,($B175=SubList_ResAreas!$B$5:$B$332)*($C175=SubList_ResAreas!$C$5:$C$332),0))</f>
        <v>SPGE_Kern</v>
      </c>
    </row>
    <row r="176" spans="1:6" x14ac:dyDescent="0.35">
      <c r="A176" t="s">
        <v>315</v>
      </c>
      <c r="B176" t="s">
        <v>148</v>
      </c>
      <c r="C176">
        <v>500</v>
      </c>
      <c r="E176" t="str" cm="1">
        <f t="array" ref="E176">INDEX(SubList_ResAreas!$F$5:$F$332,MATCH(1,($B176=SubList_ResAreas!$B$5:$B$332)*($C176=SubList_ResAreas!$C$5:$C$332),0))</f>
        <v>Southern_PGAE_Solar</v>
      </c>
      <c r="F176" t="str" cm="1">
        <f t="array" ref="F176">INDEX(SubList_ResAreas!$D$5:$D$332,MATCH(1,($B176=SubList_ResAreas!$B$5:$B$332)*($C176=SubList_ResAreas!$C$5:$C$332),0))</f>
        <v>SPGE_Kern</v>
      </c>
    </row>
    <row r="177" spans="1:6" x14ac:dyDescent="0.35">
      <c r="A177" t="s">
        <v>315</v>
      </c>
      <c r="B177" t="s">
        <v>148</v>
      </c>
      <c r="C177">
        <v>115</v>
      </c>
      <c r="E177" t="str" cm="1">
        <f t="array" ref="E177">INDEX(SubList_ResAreas!$F$5:$F$332,MATCH(1,($B177=SubList_ResAreas!$B$5:$B$332)*($C177=SubList_ResAreas!$C$5:$C$332),0))</f>
        <v>Southern_PGAE_Solar</v>
      </c>
      <c r="F177" t="str" cm="1">
        <f t="array" ref="F177">INDEX(SubList_ResAreas!$D$5:$D$332,MATCH(1,($B177=SubList_ResAreas!$B$5:$B$332)*($C177=SubList_ResAreas!$C$5:$C$332),0))</f>
        <v>SPGE_Kern</v>
      </c>
    </row>
    <row r="178" spans="1:6" x14ac:dyDescent="0.35">
      <c r="A178" t="s">
        <v>326</v>
      </c>
      <c r="B178" t="s">
        <v>27</v>
      </c>
      <c r="C178">
        <v>500</v>
      </c>
      <c r="E178" t="str" cm="1">
        <f t="array" ref="E178">INDEX(SubList_ResAreas!$F$5:$F$332,MATCH(1,($B178=SubList_ResAreas!$B$5:$B$332)*($C178=SubList_ResAreas!$C$5:$C$332),0))</f>
        <v>San_Diego_Solar</v>
      </c>
      <c r="F178" t="str" cm="1">
        <f t="array" ref="F178">INDEX(SubList_ResAreas!$D$5:$D$332,MATCH(1,($B178=SubList_ResAreas!$B$5:$B$332)*($C178=SubList_ResAreas!$C$5:$C$332),0))</f>
        <v>San_Diego</v>
      </c>
    </row>
    <row r="179" spans="1:6" x14ac:dyDescent="0.35">
      <c r="A179" t="s">
        <v>326</v>
      </c>
      <c r="B179" t="s">
        <v>27</v>
      </c>
      <c r="C179">
        <v>230</v>
      </c>
      <c r="E179" t="str" cm="1">
        <f t="array" ref="E179">INDEX(SubList_ResAreas!$F$5:$F$332,MATCH(1,($B179=SubList_ResAreas!$B$5:$B$332)*($C179=SubList_ResAreas!$C$5:$C$332),0))</f>
        <v>San_Diego_Solar</v>
      </c>
      <c r="F179" t="str" cm="1">
        <f t="array" ref="F179">INDEX(SubList_ResAreas!$D$5:$D$332,MATCH(1,($B179=SubList_ResAreas!$B$5:$B$332)*($C179=SubList_ResAreas!$C$5:$C$332),0))</f>
        <v>San_Diego</v>
      </c>
    </row>
    <row r="180" spans="1:6" x14ac:dyDescent="0.35">
      <c r="A180" t="s">
        <v>318</v>
      </c>
      <c r="B180" t="s">
        <v>85</v>
      </c>
      <c r="C180">
        <v>500</v>
      </c>
      <c r="E180" t="str" cm="1">
        <f t="array" ref="E180">INDEX(SubList_ResAreas!$F$5:$F$332,MATCH(1,($B180=SubList_ResAreas!$B$5:$B$332)*($C180=SubList_ResAreas!$C$5:$C$332),0))</f>
        <v>Greater_LA_Solar</v>
      </c>
      <c r="F180" t="str" cm="1">
        <f t="array" ref="F180">INDEX(SubList_ResAreas!$D$5:$D$332,MATCH(1,($B180=SubList_ResAreas!$B$5:$B$332)*($C180=SubList_ResAreas!$C$5:$C$332),0))</f>
        <v>Greater_LA</v>
      </c>
    </row>
    <row r="181" spans="1:6" x14ac:dyDescent="0.35">
      <c r="A181" t="s">
        <v>318</v>
      </c>
      <c r="B181" t="s">
        <v>85</v>
      </c>
      <c r="C181">
        <v>230</v>
      </c>
      <c r="E181" t="str" cm="1">
        <f t="array" ref="E181">INDEX(SubList_ResAreas!$F$5:$F$332,MATCH(1,($B181=SubList_ResAreas!$B$5:$B$332)*($C181=SubList_ResAreas!$C$5:$C$332),0))</f>
        <v>Greater_LA_Solar</v>
      </c>
      <c r="F181" t="str" cm="1">
        <f t="array" ref="F181">INDEX(SubList_ResAreas!$D$5:$D$332,MATCH(1,($B181=SubList_ResAreas!$B$5:$B$332)*($C181=SubList_ResAreas!$C$5:$C$332),0))</f>
        <v>Greater_LA</v>
      </c>
    </row>
    <row r="182" spans="1:6" x14ac:dyDescent="0.35">
      <c r="A182" t="s">
        <v>326</v>
      </c>
      <c r="B182" t="s">
        <v>33</v>
      </c>
      <c r="C182">
        <v>230</v>
      </c>
      <c r="E182" t="str" cm="1">
        <f t="array" ref="E182">INDEX(SubList_ResAreas!$F$5:$F$332,MATCH(1,($B182=SubList_ResAreas!$B$5:$B$332)*($C182=SubList_ResAreas!$C$5:$C$332),0))</f>
        <v>San_Diego_Solar</v>
      </c>
      <c r="F182" t="str" cm="1">
        <f t="array" ref="F182">INDEX(SubList_ResAreas!$D$5:$D$332,MATCH(1,($B182=SubList_ResAreas!$B$5:$B$332)*($C182=SubList_ResAreas!$C$5:$C$332),0))</f>
        <v>San_Diego</v>
      </c>
    </row>
    <row r="183" spans="1:6" x14ac:dyDescent="0.35">
      <c r="A183" t="s">
        <v>326</v>
      </c>
      <c r="B183" t="s">
        <v>33</v>
      </c>
      <c r="C183">
        <v>138</v>
      </c>
      <c r="E183" t="str" cm="1">
        <f t="array" ref="E183">INDEX(SubList_ResAreas!$F$5:$F$332,MATCH(1,($B183=SubList_ResAreas!$B$5:$B$332)*($C183=SubList_ResAreas!$C$5:$C$332),0))</f>
        <v>San_Diego_Solar</v>
      </c>
      <c r="F183" t="str" cm="1">
        <f t="array" ref="F183">INDEX(SubList_ResAreas!$D$5:$D$332,MATCH(1,($B183=SubList_ResAreas!$B$5:$B$332)*($C183=SubList_ResAreas!$C$5:$C$332),0))</f>
        <v>San_Diego</v>
      </c>
    </row>
    <row r="184" spans="1:6" x14ac:dyDescent="0.35">
      <c r="A184" t="s">
        <v>329</v>
      </c>
      <c r="B184" t="s">
        <v>126</v>
      </c>
      <c r="C184">
        <v>500</v>
      </c>
      <c r="E184" t="str" cm="1">
        <f t="array" ref="E184">INDEX(SubList_ResAreas!$F$5:$F$332,MATCH(1,($B184=SubList_ResAreas!$B$5:$B$332)*($C184=SubList_ResAreas!$C$5:$C$332),0))</f>
        <v>Southern_NV_Eldorado_Solar</v>
      </c>
      <c r="F184" t="str" cm="1">
        <f t="array" ref="F184">INDEX(SubList_ResAreas!$D$5:$D$332,MATCH(1,($B184=SubList_ResAreas!$B$5:$B$332)*($C184=SubList_ResAreas!$C$5:$C$332),0))</f>
        <v>SouthernNV_Desert</v>
      </c>
    </row>
    <row r="185" spans="1:6" x14ac:dyDescent="0.35">
      <c r="A185" t="s">
        <v>322</v>
      </c>
      <c r="B185" t="s">
        <v>97</v>
      </c>
      <c r="C185">
        <v>230</v>
      </c>
      <c r="D185">
        <v>1066</v>
      </c>
      <c r="E185" t="str" cm="1">
        <f t="array" ref="E185">INDEX(SubList_ResAreas!$F$5:$F$332,MATCH(1,($B185=SubList_ResAreas!$B$5:$B$332)*($C185=SubList_ResAreas!$C$5:$C$332),0))</f>
        <v>Greater_LA_Solar</v>
      </c>
      <c r="F185" t="str" cm="1">
        <f t="array" ref="F185">INDEX(SubList_ResAreas!$D$5:$D$332,MATCH(1,($B185=SubList_ResAreas!$B$5:$B$332)*($C185=SubList_ResAreas!$C$5:$C$332),0))</f>
        <v>Ventura_Area</v>
      </c>
    </row>
    <row r="186" spans="1:6" x14ac:dyDescent="0.35">
      <c r="A186" t="s">
        <v>315</v>
      </c>
      <c r="B186" t="s">
        <v>374</v>
      </c>
      <c r="C186">
        <v>230</v>
      </c>
      <c r="E186" t="str" cm="1">
        <f t="array" ref="E186">INDEX(SubList_ResAreas!$F$5:$F$332,MATCH(1,($B186=SubList_ResAreas!$B$5:$B$332)*($C186=SubList_ResAreas!$C$5:$C$332),0))</f>
        <v>Southern_PGAE_Solar</v>
      </c>
      <c r="F186" t="str" cm="1">
        <f t="array" ref="F186">INDEX(SubList_ResAreas!$D$5:$D$332,MATCH(1,($B186=SubList_ResAreas!$B$5:$B$332)*($C186=SubList_ResAreas!$C$5:$C$332),0))</f>
        <v>SPGE_Greater_Carrizo</v>
      </c>
    </row>
    <row r="187" spans="1:6" x14ac:dyDescent="0.35">
      <c r="A187" t="s">
        <v>315</v>
      </c>
      <c r="B187" t="s">
        <v>376</v>
      </c>
      <c r="C187">
        <v>500</v>
      </c>
      <c r="E187" t="str" cm="1">
        <f t="array" ref="E187">INDEX(SubList_ResAreas!$F$5:$F$332,MATCH(1,($B187=SubList_ResAreas!$B$5:$B$332)*($C187=SubList_ResAreas!$C$5:$C$332),0))</f>
        <v>Southern_PGAE_Solar</v>
      </c>
      <c r="F187" t="str" cm="1">
        <f t="array" ref="F187">INDEX(SubList_ResAreas!$D$5:$D$332,MATCH(1,($B187=SubList_ResAreas!$B$5:$B$332)*($C187=SubList_ResAreas!$C$5:$C$332),0))</f>
        <v>SPGE_Greater_Carrizo</v>
      </c>
    </row>
    <row r="188" spans="1:6" x14ac:dyDescent="0.35">
      <c r="A188" t="s">
        <v>321</v>
      </c>
      <c r="B188" t="s">
        <v>377</v>
      </c>
      <c r="C188">
        <v>500</v>
      </c>
      <c r="E188" t="str" cm="1">
        <f t="array" ref="E188">INDEX(SubList_ResAreas!$F$5:$F$332,MATCH(1,($B188=SubList_ResAreas!$B$5:$B$332)*($C188=SubList_ResAreas!$C$5:$C$332),0))</f>
        <v>Southern_PGAE_Solar</v>
      </c>
      <c r="F188" t="str" cm="1">
        <f t="array" ref="F188">INDEX(SubList_ResAreas!$D$5:$D$332,MATCH(1,($B188=SubList_ResAreas!$B$5:$B$332)*($C188=SubList_ResAreas!$C$5:$C$332),0))</f>
        <v>Greater_Bay</v>
      </c>
    </row>
    <row r="189" spans="1:6" x14ac:dyDescent="0.35">
      <c r="A189" t="s">
        <v>321</v>
      </c>
      <c r="B189" t="s">
        <v>377</v>
      </c>
      <c r="C189">
        <v>230</v>
      </c>
      <c r="E189" t="str" cm="1">
        <f t="array" ref="E189">INDEX(SubList_ResAreas!$F$5:$F$332,MATCH(1,($B189=SubList_ResAreas!$B$5:$B$332)*($C189=SubList_ResAreas!$C$5:$C$332),0))</f>
        <v>Southern_PGAE_Solar</v>
      </c>
      <c r="F189" t="str" cm="1">
        <f t="array" ref="F189">INDEX(SubList_ResAreas!$D$5:$D$332,MATCH(1,($B189=SubList_ResAreas!$B$5:$B$332)*($C189=SubList_ResAreas!$C$5:$C$332),0))</f>
        <v>Greater_Bay</v>
      </c>
    </row>
    <row r="190" spans="1:6" x14ac:dyDescent="0.35">
      <c r="A190" t="s">
        <v>315</v>
      </c>
      <c r="B190" t="s">
        <v>134</v>
      </c>
      <c r="C190">
        <v>230</v>
      </c>
      <c r="E190" t="str" cm="1">
        <f t="array" ref="E190">INDEX(SubList_ResAreas!$F$5:$F$332,MATCH(1,($B190=SubList_ResAreas!$B$5:$B$332)*($C190=SubList_ResAreas!$C$5:$C$332),0))</f>
        <v>Southern_PGAE_Solar</v>
      </c>
      <c r="F190" t="str" cm="1">
        <f t="array" ref="F190">INDEX(SubList_ResAreas!$D$5:$D$332,MATCH(1,($B190=SubList_ResAreas!$B$5:$B$332)*($C190=SubList_ResAreas!$C$5:$C$332),0))</f>
        <v>SPGE_Westlands_Fresno</v>
      </c>
    </row>
    <row r="191" spans="1:6" x14ac:dyDescent="0.35">
      <c r="A191" t="s">
        <v>321</v>
      </c>
      <c r="B191" t="s">
        <v>206</v>
      </c>
      <c r="C191">
        <v>115</v>
      </c>
      <c r="E191" t="str" cm="1">
        <f t="array" ref="E191">INDEX(SubList_ResAreas!$F$5:$F$332,MATCH(1,($B191=SubList_ResAreas!$B$5:$B$332)*($C191=SubList_ResAreas!$C$5:$C$332),0))</f>
        <v>Southern_PGAE_Solar</v>
      </c>
      <c r="F191" t="str" cm="1">
        <f t="array" ref="F191">INDEX(SubList_ResAreas!$D$5:$D$332,MATCH(1,($B191=SubList_ResAreas!$B$5:$B$332)*($C191=SubList_ResAreas!$C$5:$C$332),0))</f>
        <v>SPGE_Westlands_Fresno</v>
      </c>
    </row>
    <row r="192" spans="1:6" x14ac:dyDescent="0.35">
      <c r="A192" t="s">
        <v>315</v>
      </c>
      <c r="B192" t="s">
        <v>132</v>
      </c>
      <c r="C192">
        <v>115</v>
      </c>
      <c r="E192" t="str" cm="1">
        <f t="array" ref="E192">INDEX(SubList_ResAreas!$F$5:$F$332,MATCH(1,($B192=SubList_ResAreas!$B$5:$B$332)*($C192=SubList_ResAreas!$C$5:$C$332),0))</f>
        <v>Southern_PGAE_Solar</v>
      </c>
      <c r="F192" t="str" cm="1">
        <f t="array" ref="F192">INDEX(SubList_ResAreas!$D$5:$D$332,MATCH(1,($B192=SubList_ResAreas!$B$5:$B$332)*($C192=SubList_ResAreas!$C$5:$C$332),0))</f>
        <v>SPGE_Kern</v>
      </c>
    </row>
    <row r="193" spans="1:6" x14ac:dyDescent="0.35">
      <c r="A193" t="s">
        <v>326</v>
      </c>
      <c r="B193" t="s">
        <v>31</v>
      </c>
      <c r="C193">
        <v>500</v>
      </c>
      <c r="E193" t="str" cm="1">
        <f t="array" ref="E193">INDEX(SubList_ResAreas!$F$5:$F$332,MATCH(1,($B193=SubList_ResAreas!$B$5:$B$332)*($C193=SubList_ResAreas!$C$5:$C$332),0))</f>
        <v>Arizona_Solar</v>
      </c>
      <c r="F193" t="str" cm="1">
        <f t="array" ref="F193">INDEX(SubList_ResAreas!$D$5:$D$332,MATCH(1,($B193=SubList_ResAreas!$B$5:$B$332)*($C193=SubList_ResAreas!$C$5:$C$332),0))</f>
        <v>Arizona</v>
      </c>
    </row>
    <row r="194" spans="1:6" x14ac:dyDescent="0.35">
      <c r="A194" t="s">
        <v>326</v>
      </c>
      <c r="B194" t="s">
        <v>30</v>
      </c>
      <c r="C194">
        <v>500</v>
      </c>
      <c r="D194">
        <v>1600</v>
      </c>
      <c r="E194" t="str" cm="1">
        <f t="array" ref="E194">INDEX(SubList_ResAreas!$F$5:$F$332,MATCH(1,($B194=SubList_ResAreas!$B$5:$B$332)*($C194=SubList_ResAreas!$C$5:$C$332),0))</f>
        <v>Imperial_Solar</v>
      </c>
      <c r="F194" t="str" cm="1">
        <f t="array" ref="F194">INDEX(SubList_ResAreas!$D$5:$D$332,MATCH(1,($B194=SubList_ResAreas!$B$5:$B$332)*($C194=SubList_ResAreas!$C$5:$C$332),0))</f>
        <v>Greater_Imperial</v>
      </c>
    </row>
    <row r="195" spans="1:6" x14ac:dyDescent="0.35">
      <c r="A195" t="s">
        <v>326</v>
      </c>
      <c r="B195" t="s">
        <v>32</v>
      </c>
      <c r="C195">
        <v>230</v>
      </c>
      <c r="E195" t="str" cm="1">
        <f t="array" ref="E195">INDEX(SubList_ResAreas!$F$5:$F$332,MATCH(1,($B195=SubList_ResAreas!$B$5:$B$332)*($C195=SubList_ResAreas!$C$5:$C$332),0))</f>
        <v>San_Diego_Solar</v>
      </c>
      <c r="F195" t="str" cm="1">
        <f t="array" ref="F195">INDEX(SubList_ResAreas!$D$5:$D$332,MATCH(1,($B195=SubList_ResAreas!$B$5:$B$332)*($C195=SubList_ResAreas!$C$5:$C$332),0))</f>
        <v>San_Diego</v>
      </c>
    </row>
    <row r="196" spans="1:6" x14ac:dyDescent="0.35">
      <c r="A196" t="s">
        <v>318</v>
      </c>
      <c r="B196" t="s">
        <v>80</v>
      </c>
      <c r="C196">
        <v>230</v>
      </c>
      <c r="E196" t="str" cm="1">
        <f t="array" ref="E196">INDEX(SubList_ResAreas!$F$5:$F$332,MATCH(1,($B196=SubList_ResAreas!$B$5:$B$332)*($C196=SubList_ResAreas!$C$5:$C$332),0))</f>
        <v>Greater_LA_Solar</v>
      </c>
      <c r="F196" t="str" cm="1">
        <f t="array" ref="F196">INDEX(SubList_ResAreas!$D$5:$D$332,MATCH(1,($B196=SubList_ResAreas!$B$5:$B$332)*($C196=SubList_ResAreas!$C$5:$C$332),0))</f>
        <v>Greater_LA</v>
      </c>
    </row>
    <row r="197" spans="1:6" x14ac:dyDescent="0.35">
      <c r="A197" t="s">
        <v>315</v>
      </c>
      <c r="B197" t="s">
        <v>100</v>
      </c>
      <c r="C197">
        <v>115</v>
      </c>
      <c r="E197" t="str" cm="1">
        <f t="array" ref="E197">INDEX(SubList_ResAreas!$F$5:$F$332,MATCH(1,($B197=SubList_ResAreas!$B$5:$B$332)*($C197=SubList_ResAreas!$C$5:$C$332),0))</f>
        <v>Southern_PGAE_Solar</v>
      </c>
      <c r="F197" t="str" cm="1">
        <f t="array" ref="F197">INDEX(SubList_ResAreas!$D$5:$D$332,MATCH(1,($B197=SubList_ResAreas!$B$5:$B$332)*($C197=SubList_ResAreas!$C$5:$C$332),0))</f>
        <v>SPGE_Kern</v>
      </c>
    </row>
    <row r="198" spans="1:6" x14ac:dyDescent="0.35">
      <c r="A198" t="s">
        <v>333</v>
      </c>
      <c r="B198" t="s">
        <v>265</v>
      </c>
      <c r="C198">
        <v>115</v>
      </c>
      <c r="E198" t="str" cm="1">
        <f t="array" ref="E198">INDEX(SubList_ResAreas!$F$5:$F$332,MATCH(1,($B198=SubList_ResAreas!$B$5:$B$332)*($C198=SubList_ResAreas!$C$5:$C$332),0))</f>
        <v>Northern_California_Solar</v>
      </c>
      <c r="F198" t="str" cm="1">
        <f t="array" ref="F198">INDEX(SubList_ResAreas!$D$5:$D$332,MATCH(1,($B198=SubList_ResAreas!$B$5:$B$332)*($C198=SubList_ResAreas!$C$5:$C$332),0))</f>
        <v>Northern_CA</v>
      </c>
    </row>
    <row r="199" spans="1:6" x14ac:dyDescent="0.35">
      <c r="A199" t="s">
        <v>321</v>
      </c>
      <c r="B199" t="s">
        <v>207</v>
      </c>
      <c r="C199">
        <v>115</v>
      </c>
      <c r="E199" t="str" cm="1">
        <f t="array" ref="E199">INDEX(SubList_ResAreas!$F$5:$F$332,MATCH(1,($B199=SubList_ResAreas!$B$5:$B$332)*($C199=SubList_ResAreas!$C$5:$C$332),0))</f>
        <v>Southern_PGAE_Solar</v>
      </c>
      <c r="F199" t="str" cm="1">
        <f t="array" ref="F199">INDEX(SubList_ResAreas!$D$5:$D$332,MATCH(1,($B199=SubList_ResAreas!$B$5:$B$332)*($C199=SubList_ResAreas!$C$5:$C$332),0))</f>
        <v>SPGE_Westlands_Fresno</v>
      </c>
    </row>
    <row r="200" spans="1:6" x14ac:dyDescent="0.35">
      <c r="A200" t="s">
        <v>326</v>
      </c>
      <c r="B200" t="s">
        <v>21</v>
      </c>
      <c r="C200">
        <v>230</v>
      </c>
      <c r="E200" t="str" cm="1">
        <f t="array" ref="E200">INDEX(SubList_ResAreas!$F$5:$F$332,MATCH(1,($B200=SubList_ResAreas!$B$5:$B$332)*($C200=SubList_ResAreas!$C$5:$C$332),0))</f>
        <v>San_Diego_Solar</v>
      </c>
      <c r="F200" t="str" cm="1">
        <f t="array" ref="F200">INDEX(SubList_ResAreas!$D$5:$D$332,MATCH(1,($B200=SubList_ResAreas!$B$5:$B$332)*($C200=SubList_ResAreas!$C$5:$C$332),0))</f>
        <v>San_Diego</v>
      </c>
    </row>
    <row r="201" spans="1:6" x14ac:dyDescent="0.35">
      <c r="A201" t="s">
        <v>318</v>
      </c>
      <c r="B201" t="s">
        <v>93</v>
      </c>
      <c r="C201">
        <v>230</v>
      </c>
      <c r="E201" t="str" cm="1">
        <f t="array" ref="E201">INDEX(SubList_ResAreas!$F$5:$F$332,MATCH(1,($B201=SubList_ResAreas!$B$5:$B$332)*($C201=SubList_ResAreas!$C$5:$C$332),0))</f>
        <v>Greater_LA_Solar</v>
      </c>
      <c r="F201" t="str" cm="1">
        <f t="array" ref="F201">INDEX(SubList_ResAreas!$D$5:$D$332,MATCH(1,($B201=SubList_ResAreas!$B$5:$B$332)*($C201=SubList_ResAreas!$C$5:$C$332),0))</f>
        <v>Greater_LA</v>
      </c>
    </row>
    <row r="202" spans="1:6" x14ac:dyDescent="0.35">
      <c r="A202" t="s">
        <v>329</v>
      </c>
      <c r="B202" t="s">
        <v>177</v>
      </c>
      <c r="C202">
        <v>230</v>
      </c>
      <c r="E202" t="str" cm="1">
        <f t="array" ref="E202">INDEX(SubList_ResAreas!$F$5:$F$332,MATCH(1,($B202=SubList_ResAreas!$B$5:$B$332)*($C202=SubList_ResAreas!$C$5:$C$332),0))</f>
        <v>Southern_NV_Eldorado_Solar</v>
      </c>
      <c r="F202" t="str" cm="1">
        <f t="array" ref="F202">INDEX(SubList_ResAreas!$D$5:$D$332,MATCH(1,($B202=SubList_ResAreas!$B$5:$B$332)*($C202=SubList_ResAreas!$C$5:$C$332),0))</f>
        <v>SouthernNV_Desert</v>
      </c>
    </row>
    <row r="203" spans="1:6" x14ac:dyDescent="0.35">
      <c r="A203" t="s">
        <v>329</v>
      </c>
      <c r="B203" t="s">
        <v>177</v>
      </c>
      <c r="C203">
        <v>138</v>
      </c>
      <c r="E203" t="str" cm="1">
        <f t="array" ref="E203">INDEX(SubList_ResAreas!$F$5:$F$332,MATCH(1,($B203=SubList_ResAreas!$B$5:$B$332)*($C203=SubList_ResAreas!$C$5:$C$332),0))</f>
        <v>Southern_NV_Eldorado_Solar</v>
      </c>
      <c r="F203" t="str" cm="1">
        <f t="array" ref="F203">INDEX(SubList_ResAreas!$D$5:$D$332,MATCH(1,($B203=SubList_ResAreas!$B$5:$B$332)*($C203=SubList_ResAreas!$C$5:$C$332),0))</f>
        <v>SouthernNV_Desert</v>
      </c>
    </row>
    <row r="204" spans="1:6" x14ac:dyDescent="0.35">
      <c r="A204" t="s">
        <v>333</v>
      </c>
      <c r="B204" t="s">
        <v>273</v>
      </c>
      <c r="C204">
        <v>230</v>
      </c>
      <c r="D204">
        <v>200</v>
      </c>
      <c r="E204" t="str" cm="1">
        <f t="array" ref="E204">INDEX(SubList_ResAreas!$F$5:$F$332,MATCH(1,($B204=SubList_ResAreas!$B$5:$B$332)*($C204=SubList_ResAreas!$C$5:$C$332),0))</f>
        <v>Northern_California_Solar</v>
      </c>
      <c r="F204" t="str" cm="1">
        <f t="array" ref="F204">INDEX(SubList_ResAreas!$D$5:$D$332,MATCH(1,($B204=SubList_ResAreas!$B$5:$B$332)*($C204=SubList_ResAreas!$C$5:$C$332),0))</f>
        <v>Northern_CA</v>
      </c>
    </row>
    <row r="205" spans="1:6" x14ac:dyDescent="0.35">
      <c r="A205" t="s">
        <v>348</v>
      </c>
      <c r="B205" t="s">
        <v>47</v>
      </c>
      <c r="C205">
        <v>500</v>
      </c>
      <c r="E205" t="str" cm="1">
        <f t="array" ref="E205">INDEX(SubList_ResAreas!$F$5:$F$332,MATCH(1,($B205=SubList_ResAreas!$B$5:$B$332)*($C205=SubList_ResAreas!$C$5:$C$332),0))</f>
        <v>Arizona_Solar</v>
      </c>
      <c r="F205" t="str" cm="1">
        <f t="array" ref="F205">INDEX(SubList_ResAreas!$D$5:$D$332,MATCH(1,($B205=SubList_ResAreas!$B$5:$B$332)*($C205=SubList_ResAreas!$C$5:$C$332),0))</f>
        <v>Arizona</v>
      </c>
    </row>
    <row r="206" spans="1:6" x14ac:dyDescent="0.35">
      <c r="A206" t="s">
        <v>326</v>
      </c>
      <c r="B206" t="s">
        <v>38</v>
      </c>
      <c r="C206">
        <v>230</v>
      </c>
      <c r="E206" t="str" cm="1">
        <f t="array" ref="E206">INDEX(SubList_ResAreas!$F$5:$F$332,MATCH(1,($B206=SubList_ResAreas!$B$5:$B$332)*($C206=SubList_ResAreas!$C$5:$C$332),0))</f>
        <v>San_Diego_Solar</v>
      </c>
      <c r="F206" t="str" cm="1">
        <f t="array" ref="F206">INDEX(SubList_ResAreas!$D$5:$D$332,MATCH(1,($B206=SubList_ResAreas!$B$5:$B$332)*($C206=SubList_ResAreas!$C$5:$C$332),0))</f>
        <v>San_Diego</v>
      </c>
    </row>
    <row r="207" spans="1:6" x14ac:dyDescent="0.35">
      <c r="A207" t="s">
        <v>321</v>
      </c>
      <c r="B207" t="s">
        <v>197</v>
      </c>
      <c r="C207">
        <v>115</v>
      </c>
      <c r="E207" t="str" cm="1">
        <f t="array" ref="E207">INDEX(SubList_ResAreas!$F$5:$F$332,MATCH(1,($B207=SubList_ResAreas!$B$5:$B$332)*($C207=SubList_ResAreas!$C$5:$C$332),0))</f>
        <v>Southern_PGAE_Solar</v>
      </c>
      <c r="F207" t="str" cm="1">
        <f t="array" ref="F207">INDEX(SubList_ResAreas!$D$5:$D$332,MATCH(1,($B207=SubList_ResAreas!$B$5:$B$332)*($C207=SubList_ResAreas!$C$5:$C$332),0))</f>
        <v>SPGE_Westlands_Fresno</v>
      </c>
    </row>
    <row r="208" spans="1:6" x14ac:dyDescent="0.35">
      <c r="A208" t="s">
        <v>321</v>
      </c>
      <c r="B208" t="s">
        <v>197</v>
      </c>
      <c r="C208">
        <v>230</v>
      </c>
      <c r="D208">
        <v>1800</v>
      </c>
      <c r="E208" t="str" cm="1">
        <f t="array" ref="E208">INDEX(SubList_ResAreas!$F$5:$F$332,MATCH(1,($B208=SubList_ResAreas!$B$5:$B$332)*($C208=SubList_ResAreas!$C$5:$C$332),0))</f>
        <v>Southern_PGAE_Solar</v>
      </c>
      <c r="F208" t="str" cm="1">
        <f t="array" ref="F208">INDEX(SubList_ResAreas!$D$5:$D$332,MATCH(1,($B208=SubList_ResAreas!$B$5:$B$332)*($C208=SubList_ResAreas!$C$5:$C$332),0))</f>
        <v>SPGE_Westlands_Fresno</v>
      </c>
    </row>
    <row r="209" spans="1:6" x14ac:dyDescent="0.35">
      <c r="A209" t="s">
        <v>322</v>
      </c>
      <c r="B209" t="s">
        <v>104</v>
      </c>
      <c r="C209">
        <v>230</v>
      </c>
      <c r="E209" t="str" cm="1">
        <f t="array" ref="E209">INDEX(SubList_ResAreas!$F$5:$F$332,MATCH(1,($B209=SubList_ResAreas!$B$5:$B$332)*($C209=SubList_ResAreas!$C$5:$C$332),0))</f>
        <v>Greater_LA_Solar</v>
      </c>
      <c r="F209" t="str" cm="1">
        <f t="array" ref="F209">INDEX(SubList_ResAreas!$D$5:$D$332,MATCH(1,($B209=SubList_ResAreas!$B$5:$B$332)*($C209=SubList_ResAreas!$C$5:$C$332),0))</f>
        <v>Greater_Tehachapi</v>
      </c>
    </row>
    <row r="210" spans="1:6" x14ac:dyDescent="0.35">
      <c r="A210" t="s">
        <v>322</v>
      </c>
      <c r="B210" t="s">
        <v>119</v>
      </c>
      <c r="C210">
        <v>230</v>
      </c>
      <c r="E210" t="str" cm="1">
        <f t="array" ref="E210">INDEX(SubList_ResAreas!$F$5:$F$332,MATCH(1,($B210=SubList_ResAreas!$B$5:$B$332)*($C210=SubList_ResAreas!$C$5:$C$332),0))</f>
        <v>Tehachapi_Solar</v>
      </c>
      <c r="F210" t="str" cm="1">
        <f t="array" ref="F210">INDEX(SubList_ResAreas!$D$5:$D$332,MATCH(1,($B210=SubList_ResAreas!$B$5:$B$332)*($C210=SubList_ResAreas!$C$5:$C$332),0))</f>
        <v>Greater_Tehachapi</v>
      </c>
    </row>
    <row r="211" spans="1:6" x14ac:dyDescent="0.35">
      <c r="A211" t="s">
        <v>333</v>
      </c>
      <c r="B211" t="s">
        <v>249</v>
      </c>
      <c r="C211">
        <v>230</v>
      </c>
      <c r="E211" t="str" cm="1">
        <f t="array" ref="E211">INDEX(SubList_ResAreas!$F$5:$F$332,MATCH(1,($B211=SubList_ResAreas!$B$5:$B$332)*($C211=SubList_ResAreas!$C$5:$C$332),0))</f>
        <v>Northern_California_Solar</v>
      </c>
      <c r="F211" t="str" cm="1">
        <f t="array" ref="F211">INDEX(SubList_ResAreas!$D$5:$D$332,MATCH(1,($B211=SubList_ResAreas!$B$5:$B$332)*($C211=SubList_ResAreas!$C$5:$C$332),0))</f>
        <v>Northern_CA</v>
      </c>
    </row>
    <row r="212" spans="1:6" x14ac:dyDescent="0.35">
      <c r="A212" t="s">
        <v>333</v>
      </c>
      <c r="B212" t="s">
        <v>268</v>
      </c>
      <c r="C212">
        <v>115</v>
      </c>
      <c r="E212" t="str" cm="1">
        <f t="array" ref="E212">INDEX(SubList_ResAreas!$F$5:$F$332,MATCH(1,($B212=SubList_ResAreas!$B$5:$B$332)*($C212=SubList_ResAreas!$C$5:$C$332),0))</f>
        <v>Northern_California_Solar</v>
      </c>
      <c r="F212" t="str" cm="1">
        <f t="array" ref="F212">INDEX(SubList_ResAreas!$D$5:$D$332,MATCH(1,($B212=SubList_ResAreas!$B$5:$B$332)*($C212=SubList_ResAreas!$C$5:$C$332),0))</f>
        <v>Northern_CA</v>
      </c>
    </row>
    <row r="213" spans="1:6" x14ac:dyDescent="0.35">
      <c r="A213" t="s">
        <v>326</v>
      </c>
      <c r="B213" t="s">
        <v>36</v>
      </c>
      <c r="C213">
        <v>230</v>
      </c>
      <c r="E213" t="str" cm="1">
        <f t="array" ref="E213">INDEX(SubList_ResAreas!$F$5:$F$332,MATCH(1,($B213=SubList_ResAreas!$B$5:$B$332)*($C213=SubList_ResAreas!$C$5:$C$332),0))</f>
        <v>San_Diego_Solar</v>
      </c>
      <c r="F213" t="str" cm="1">
        <f t="array" ref="F213">INDEX(SubList_ResAreas!$D$5:$D$332,MATCH(1,($B213=SubList_ResAreas!$B$5:$B$332)*($C213=SubList_ResAreas!$C$5:$C$332),0))</f>
        <v>San_Diego</v>
      </c>
    </row>
    <row r="214" spans="1:6" x14ac:dyDescent="0.35">
      <c r="A214" t="s">
        <v>326</v>
      </c>
      <c r="B214" t="s">
        <v>36</v>
      </c>
      <c r="C214">
        <v>138</v>
      </c>
      <c r="E214" t="str" cm="1">
        <f t="array" ref="E214">INDEX(SubList_ResAreas!$F$5:$F$332,MATCH(1,($B214=SubList_ResAreas!$B$5:$B$332)*($C214=SubList_ResAreas!$C$5:$C$332),0))</f>
        <v>San_Diego_Solar</v>
      </c>
      <c r="F214" t="str" cm="1">
        <f t="array" ref="F214">INDEX(SubList_ResAreas!$D$5:$D$332,MATCH(1,($B214=SubList_ResAreas!$B$5:$B$332)*($C214=SubList_ResAreas!$C$5:$C$332),0))</f>
        <v>San_Diego</v>
      </c>
    </row>
    <row r="215" spans="1:6" x14ac:dyDescent="0.35">
      <c r="A215" t="s">
        <v>333</v>
      </c>
      <c r="B215" t="s">
        <v>232</v>
      </c>
      <c r="C215">
        <v>115</v>
      </c>
      <c r="E215" t="str" cm="1">
        <f t="array" ref="E215">INDEX(SubList_ResAreas!$F$5:$F$332,MATCH(1,($B215=SubList_ResAreas!$B$5:$B$332)*($C215=SubList_ResAreas!$C$5:$C$332),0))</f>
        <v>Northern_California_Solar</v>
      </c>
      <c r="F215" t="str" cm="1">
        <f t="array" ref="F215">INDEX(SubList_ResAreas!$D$5:$D$332,MATCH(1,($B215=SubList_ResAreas!$B$5:$B$332)*($C215=SubList_ResAreas!$C$5:$C$332),0))</f>
        <v>Central_Valley_LosBanos</v>
      </c>
    </row>
    <row r="216" spans="1:6" x14ac:dyDescent="0.35">
      <c r="A216" t="s">
        <v>341</v>
      </c>
      <c r="B216" t="s">
        <v>115</v>
      </c>
      <c r="C216">
        <v>230</v>
      </c>
      <c r="D216">
        <v>200</v>
      </c>
      <c r="E216" t="str" cm="1">
        <f t="array" ref="E216">INDEX(SubList_ResAreas!$F$5:$F$332,MATCH(1,($B216=SubList_ResAreas!$B$5:$B$332)*($C216=SubList_ResAreas!$C$5:$C$332),0))</f>
        <v>Greater_Kramer_Solar</v>
      </c>
      <c r="F216" t="str" cm="1">
        <f t="array" ref="F216">INDEX(SubList_ResAreas!$D$5:$D$332,MATCH(1,($B216=SubList_ResAreas!$B$5:$B$332)*($C216=SubList_ResAreas!$C$5:$C$332),0))</f>
        <v>Greater_Kramer</v>
      </c>
    </row>
    <row r="217" spans="1:6" x14ac:dyDescent="0.35">
      <c r="A217" t="s">
        <v>333</v>
      </c>
      <c r="B217" t="s">
        <v>285</v>
      </c>
      <c r="C217">
        <v>230</v>
      </c>
      <c r="E217" t="str" cm="1">
        <f t="array" ref="E217">INDEX(SubList_ResAreas!$F$5:$F$332,MATCH(1,($B217=SubList_ResAreas!$B$5:$B$332)*($C217=SubList_ResAreas!$C$5:$C$332),0))</f>
        <v>Northern_California_Solar</v>
      </c>
      <c r="F217" t="str" cm="1">
        <f t="array" ref="F217">INDEX(SubList_ResAreas!$D$5:$D$332,MATCH(1,($B217=SubList_ResAreas!$B$5:$B$332)*($C217=SubList_ResAreas!$C$5:$C$332),0))</f>
        <v>Northern_CA</v>
      </c>
    </row>
    <row r="218" spans="1:6" x14ac:dyDescent="0.35">
      <c r="A218" t="s">
        <v>333</v>
      </c>
      <c r="B218" t="s">
        <v>241</v>
      </c>
      <c r="C218">
        <v>230</v>
      </c>
      <c r="E218" t="str" cm="1">
        <f t="array" ref="E218">INDEX(SubList_ResAreas!$F$5:$F$332,MATCH(1,($B218=SubList_ResAreas!$B$5:$B$332)*($C218=SubList_ResAreas!$C$5:$C$332),0))</f>
        <v>Northern_California_Solar</v>
      </c>
      <c r="F218" t="str" cm="1">
        <f t="array" ref="F218">INDEX(SubList_ResAreas!$D$5:$D$332,MATCH(1,($B218=SubList_ResAreas!$B$5:$B$332)*($C218=SubList_ResAreas!$C$5:$C$332),0))</f>
        <v>Greater_Bay</v>
      </c>
    </row>
    <row r="219" spans="1:6" x14ac:dyDescent="0.35">
      <c r="A219" t="s">
        <v>333</v>
      </c>
      <c r="B219" t="s">
        <v>380</v>
      </c>
      <c r="C219">
        <v>230</v>
      </c>
      <c r="E219" t="str" cm="1">
        <f t="array" ref="E219">INDEX(SubList_ResAreas!$F$5:$F$332,MATCH(1,($B219=SubList_ResAreas!$B$5:$B$332)*($C219=SubList_ResAreas!$C$5:$C$332),0))</f>
        <v>Northern_California_Solar</v>
      </c>
      <c r="F219" t="str" cm="1">
        <f t="array" ref="F219">INDEX(SubList_ResAreas!$D$5:$D$332,MATCH(1,($B219=SubList_ResAreas!$B$5:$B$332)*($C219=SubList_ResAreas!$C$5:$C$332),0))</f>
        <v>Greater_Bay</v>
      </c>
    </row>
    <row r="220" spans="1:6" x14ac:dyDescent="0.35">
      <c r="A220" t="s">
        <v>333</v>
      </c>
      <c r="B220" t="s">
        <v>257</v>
      </c>
      <c r="C220">
        <v>115</v>
      </c>
      <c r="E220" t="str" cm="1">
        <f t="array" ref="E220">INDEX(SubList_ResAreas!$F$5:$F$332,MATCH(1,($B220=SubList_ResAreas!$B$5:$B$332)*($C220=SubList_ResAreas!$C$5:$C$332),0))</f>
        <v>Northern_California_Solar</v>
      </c>
      <c r="F220" t="str" cm="1">
        <f t="array" ref="F220">INDEX(SubList_ResAreas!$D$5:$D$332,MATCH(1,($B220=SubList_ResAreas!$B$5:$B$332)*($C220=SubList_ResAreas!$C$5:$C$332),0))</f>
        <v>Northern_CA</v>
      </c>
    </row>
    <row r="221" spans="1:6" x14ac:dyDescent="0.35">
      <c r="A221" t="s">
        <v>333</v>
      </c>
      <c r="B221" t="s">
        <v>261</v>
      </c>
      <c r="C221">
        <v>115</v>
      </c>
      <c r="E221" t="str" cm="1">
        <f t="array" ref="E221">INDEX(SubList_ResAreas!$F$5:$F$332,MATCH(1,($B221=SubList_ResAreas!$B$5:$B$332)*($C221=SubList_ResAreas!$C$5:$C$332),0))</f>
        <v>Northern_California_Solar</v>
      </c>
      <c r="F221" t="str" cm="1">
        <f t="array" ref="F221">INDEX(SubList_ResAreas!$D$5:$D$332,MATCH(1,($B221=SubList_ResAreas!$B$5:$B$332)*($C221=SubList_ResAreas!$C$5:$C$332),0))</f>
        <v>Northern_CA</v>
      </c>
    </row>
    <row r="222" spans="1:6" x14ac:dyDescent="0.35">
      <c r="A222" t="s">
        <v>315</v>
      </c>
      <c r="B222" t="s">
        <v>158</v>
      </c>
      <c r="C222">
        <v>115</v>
      </c>
      <c r="E222" t="str" cm="1">
        <f t="array" ref="E222">INDEX(SubList_ResAreas!$F$5:$F$332,MATCH(1,($B222=SubList_ResAreas!$B$5:$B$332)*($C222=SubList_ResAreas!$C$5:$C$332),0))</f>
        <v>Southern_PGAE_Solar</v>
      </c>
      <c r="F222" t="str" cm="1">
        <f t="array" ref="F222">INDEX(SubList_ResAreas!$D$5:$D$332,MATCH(1,($B222=SubList_ResAreas!$B$5:$B$332)*($C222=SubList_ResAreas!$C$5:$C$332),0))</f>
        <v>SPGE_Kern</v>
      </c>
    </row>
    <row r="223" spans="1:6" x14ac:dyDescent="0.35">
      <c r="A223" t="s">
        <v>329</v>
      </c>
      <c r="B223" t="s">
        <v>161</v>
      </c>
      <c r="C223">
        <v>230</v>
      </c>
      <c r="E223" t="str" cm="1">
        <f t="array" ref="E223">INDEX(SubList_ResAreas!$F$5:$F$332,MATCH(1,($B223=SubList_ResAreas!$B$5:$B$332)*($C223=SubList_ResAreas!$C$5:$C$332),0))</f>
        <v>Southern_NV_Eldorado_Solar</v>
      </c>
      <c r="F223" t="str" cm="1">
        <f t="array" ref="F223">INDEX(SubList_ResAreas!$D$5:$D$332,MATCH(1,($B223=SubList_ResAreas!$B$5:$B$332)*($C223=SubList_ResAreas!$C$5:$C$332),0))</f>
        <v>SouthernNV_Desert</v>
      </c>
    </row>
    <row r="224" spans="1:6" x14ac:dyDescent="0.35">
      <c r="A224" t="s">
        <v>321</v>
      </c>
      <c r="B224" t="s">
        <v>381</v>
      </c>
      <c r="C224">
        <v>115</v>
      </c>
      <c r="E224" t="str" cm="1">
        <f t="array" ref="E224">INDEX(SubList_ResAreas!$F$5:$F$332,MATCH(1,($B224=SubList_ResAreas!$B$5:$B$332)*($C224=SubList_ResAreas!$C$5:$C$332),0))</f>
        <v>Southern_PGAE_Solar</v>
      </c>
      <c r="F224" cm="1">
        <f t="array" ref="F224">INDEX(SubList_ResAreas!$D$5:$D$332,MATCH(1,($B224=SubList_ResAreas!$B$5:$B$332)*($C224=SubList_ResAreas!$C$5:$C$332),0))</f>
        <v>0</v>
      </c>
    </row>
    <row r="225" spans="1:6" x14ac:dyDescent="0.35">
      <c r="A225" t="s">
        <v>333</v>
      </c>
      <c r="B225" t="s">
        <v>253</v>
      </c>
      <c r="C225">
        <v>115</v>
      </c>
      <c r="E225" t="str" cm="1">
        <f t="array" ref="E225">INDEX(SubList_ResAreas!$F$5:$F$332,MATCH(1,($B225=SubList_ResAreas!$B$5:$B$332)*($C225=SubList_ResAreas!$C$5:$C$332),0))</f>
        <v>Northern_California_Solar</v>
      </c>
      <c r="F225" t="str" cm="1">
        <f t="array" ref="F225">INDEX(SubList_ResAreas!$D$5:$D$332,MATCH(1,($B225=SubList_ResAreas!$B$5:$B$332)*($C225=SubList_ResAreas!$C$5:$C$332),0))</f>
        <v>Northern_CA</v>
      </c>
    </row>
    <row r="226" spans="1:6" x14ac:dyDescent="0.35">
      <c r="A226" t="s">
        <v>333</v>
      </c>
      <c r="B226" t="s">
        <v>212</v>
      </c>
      <c r="C226">
        <v>230</v>
      </c>
      <c r="E226" t="str" cm="1">
        <f t="array" ref="E226">INDEX(SubList_ResAreas!$F$5:$F$332,MATCH(1,($B226=SubList_ResAreas!$B$5:$B$332)*($C226=SubList_ResAreas!$C$5:$C$332),0))</f>
        <v>Southern_PGAE_Solar</v>
      </c>
      <c r="F226" t="str" cm="1">
        <f t="array" ref="F226">INDEX(SubList_ResAreas!$D$5:$D$332,MATCH(1,($B226=SubList_ResAreas!$B$5:$B$332)*($C226=SubList_ResAreas!$C$5:$C$332),0))</f>
        <v>Central_Valley_LosBanos</v>
      </c>
    </row>
    <row r="227" spans="1:6" x14ac:dyDescent="0.35">
      <c r="A227" t="s">
        <v>318</v>
      </c>
      <c r="B227" t="s">
        <v>90</v>
      </c>
      <c r="C227">
        <v>500</v>
      </c>
      <c r="E227" t="str" cm="1">
        <f t="array" ref="E227">INDEX(SubList_ResAreas!$F$5:$F$332,MATCH(1,($B227=SubList_ResAreas!$B$5:$B$332)*($C227=SubList_ResAreas!$C$5:$C$332),0))</f>
        <v>Greater_LA_Solar</v>
      </c>
      <c r="F227" t="str" cm="1">
        <f t="array" ref="F227">INDEX(SubList_ResAreas!$D$5:$D$332,MATCH(1,($B227=SubList_ResAreas!$B$5:$B$332)*($C227=SubList_ResAreas!$C$5:$C$332),0))</f>
        <v>Greater_LA</v>
      </c>
    </row>
    <row r="228" spans="1:6" x14ac:dyDescent="0.35">
      <c r="A228" t="s">
        <v>318</v>
      </c>
      <c r="B228" t="s">
        <v>90</v>
      </c>
      <c r="C228">
        <v>230</v>
      </c>
      <c r="E228" t="str" cm="1">
        <f t="array" ref="E228">INDEX(SubList_ResAreas!$F$5:$F$332,MATCH(1,($B228=SubList_ResAreas!$B$5:$B$332)*($C228=SubList_ResAreas!$C$5:$C$332),0))</f>
        <v>Greater_LA_Solar</v>
      </c>
      <c r="F228" t="str" cm="1">
        <f t="array" ref="F228">INDEX(SubList_ResAreas!$D$5:$D$332,MATCH(1,($B228=SubList_ResAreas!$B$5:$B$332)*($C228=SubList_ResAreas!$C$5:$C$332),0))</f>
        <v>Greater_LA</v>
      </c>
    </row>
    <row r="229" spans="1:6" x14ac:dyDescent="0.35">
      <c r="A229" t="s">
        <v>341</v>
      </c>
      <c r="B229" t="s">
        <v>139</v>
      </c>
      <c r="C229">
        <v>115</v>
      </c>
      <c r="E229" t="str" cm="1">
        <f t="array" ref="E229">INDEX(SubList_ResAreas!$F$5:$F$332,MATCH(1,($B229=SubList_ResAreas!$B$5:$B$332)*($C229=SubList_ResAreas!$C$5:$C$332),0))</f>
        <v>Greater_Kramer_Solar</v>
      </c>
      <c r="F229" t="str" cm="1">
        <f t="array" ref="F229">INDEX(SubList_ResAreas!$D$5:$D$332,MATCH(1,($B229=SubList_ResAreas!$B$5:$B$332)*($C229=SubList_ResAreas!$C$5:$C$332),0))</f>
        <v>Greater_Kramer</v>
      </c>
    </row>
    <row r="230" spans="1:6" x14ac:dyDescent="0.35">
      <c r="A230" t="s">
        <v>322</v>
      </c>
      <c r="B230" t="s">
        <v>182</v>
      </c>
      <c r="C230">
        <v>230</v>
      </c>
      <c r="E230" t="str" cm="1">
        <f t="array" ref="E230">INDEX(SubList_ResAreas!$F$5:$F$332,MATCH(1,($B230=SubList_ResAreas!$B$5:$B$332)*($C230=SubList_ResAreas!$C$5:$C$332),0))</f>
        <v>Tehachapi_Solar</v>
      </c>
      <c r="F230" t="str" cm="1">
        <f t="array" ref="F230">INDEX(SubList_ResAreas!$D$5:$D$332,MATCH(1,($B230=SubList_ResAreas!$B$5:$B$332)*($C230=SubList_ResAreas!$C$5:$C$332),0))</f>
        <v>Big_Creek-Magunden</v>
      </c>
    </row>
    <row r="231" spans="1:6" x14ac:dyDescent="0.35">
      <c r="A231" t="s">
        <v>348</v>
      </c>
      <c r="B231" t="s">
        <v>58</v>
      </c>
      <c r="C231">
        <v>500</v>
      </c>
      <c r="D231">
        <v>2500</v>
      </c>
      <c r="E231" t="str" cm="1">
        <f t="array" ref="E231">INDEX(SubList_ResAreas!$F$5:$F$332,MATCH(1,($B231=SubList_ResAreas!$B$5:$B$332)*($C231=SubList_ResAreas!$C$5:$C$332),0))</f>
        <v>Riverside_Solar</v>
      </c>
      <c r="F231" t="str" cm="1">
        <f t="array" ref="F231">INDEX(SubList_ResAreas!$D$5:$D$332,MATCH(1,($B231=SubList_ResAreas!$B$5:$B$332)*($C231=SubList_ResAreas!$C$5:$C$332),0))</f>
        <v>Riverside</v>
      </c>
    </row>
    <row r="232" spans="1:6" x14ac:dyDescent="0.35">
      <c r="A232" t="s">
        <v>348</v>
      </c>
      <c r="B232" t="s">
        <v>58</v>
      </c>
      <c r="C232">
        <v>230</v>
      </c>
      <c r="E232" t="str" cm="1">
        <f t="array" ref="E232">INDEX(SubList_ResAreas!$F$5:$F$332,MATCH(1,($B232=SubList_ResAreas!$B$5:$B$332)*($C232=SubList_ResAreas!$C$5:$C$332),0))</f>
        <v>Riverside_Solar</v>
      </c>
      <c r="F232" t="str" cm="1">
        <f t="array" ref="F232">INDEX(SubList_ResAreas!$D$5:$D$332,MATCH(1,($B232=SubList_ResAreas!$B$5:$B$332)*($C232=SubList_ResAreas!$C$5:$C$332),0))</f>
        <v>Riverside</v>
      </c>
    </row>
    <row r="233" spans="1:6" x14ac:dyDescent="0.35">
      <c r="A233" t="s">
        <v>318</v>
      </c>
      <c r="B233" t="s">
        <v>71</v>
      </c>
      <c r="C233">
        <v>230</v>
      </c>
      <c r="E233" t="str" cm="1">
        <f t="array" ref="E233">INDEX(SubList_ResAreas!$F$5:$F$332,MATCH(1,($B233=SubList_ResAreas!$B$5:$B$332)*($C233=SubList_ResAreas!$C$5:$C$332),0))</f>
        <v>Greater_LA_Solar</v>
      </c>
      <c r="F233" t="str" cm="1">
        <f t="array" ref="F233">INDEX(SubList_ResAreas!$D$5:$D$332,MATCH(1,($B233=SubList_ResAreas!$B$5:$B$332)*($C233=SubList_ResAreas!$C$5:$C$332),0))</f>
        <v>Greater_LA</v>
      </c>
    </row>
    <row r="234" spans="1:6" x14ac:dyDescent="0.35">
      <c r="A234" t="s">
        <v>321</v>
      </c>
      <c r="B234" t="s">
        <v>193</v>
      </c>
      <c r="C234">
        <v>115</v>
      </c>
      <c r="E234" t="str" cm="1">
        <f t="array" ref="E234">INDEX(SubList_ResAreas!$F$5:$F$332,MATCH(1,($B234=SubList_ResAreas!$B$5:$B$332)*($C234=SubList_ResAreas!$C$5:$C$332),0))</f>
        <v>Southern_PGAE_Solar</v>
      </c>
      <c r="F234" t="str" cm="1">
        <f t="array" ref="F234">INDEX(SubList_ResAreas!$D$5:$D$332,MATCH(1,($B234=SubList_ResAreas!$B$5:$B$332)*($C234=SubList_ResAreas!$C$5:$C$332),0))</f>
        <v>SPGE_Westlands_Fresno</v>
      </c>
    </row>
    <row r="235" spans="1:6" x14ac:dyDescent="0.35">
      <c r="A235" t="s">
        <v>321</v>
      </c>
      <c r="B235" t="s">
        <v>383</v>
      </c>
      <c r="C235">
        <v>115</v>
      </c>
      <c r="E235" t="str" cm="1">
        <f t="array" ref="E235">INDEX(SubList_ResAreas!$F$5:$F$332,MATCH(1,($B235=SubList_ResAreas!$B$5:$B$332)*($C235=SubList_ResAreas!$C$5:$C$332),0))</f>
        <v>Southern_PGAE_Solar</v>
      </c>
      <c r="F235" cm="1">
        <f t="array" ref="F235">INDEX(SubList_ResAreas!$D$5:$D$332,MATCH(1,($B235=SubList_ResAreas!$B$5:$B$332)*($C235=SubList_ResAreas!$C$5:$C$332),0))</f>
        <v>0</v>
      </c>
    </row>
    <row r="236" spans="1:6" x14ac:dyDescent="0.35">
      <c r="A236" t="s">
        <v>315</v>
      </c>
      <c r="B236" t="s">
        <v>146</v>
      </c>
      <c r="C236">
        <v>115</v>
      </c>
      <c r="D236">
        <v>600</v>
      </c>
      <c r="E236" t="str" cm="1">
        <f t="array" ref="E236">INDEX(SubList_ResAreas!$F$5:$F$332,MATCH(1,($B236=SubList_ResAreas!$B$5:$B$332)*($C236=SubList_ResAreas!$C$5:$C$332),0))</f>
        <v>Southern_PGAE_Solar</v>
      </c>
      <c r="F236" t="str" cm="1">
        <f t="array" ref="F236">INDEX(SubList_ResAreas!$D$5:$D$332,MATCH(1,($B236=SubList_ResAreas!$B$5:$B$332)*($C236=SubList_ResAreas!$C$5:$C$332),0))</f>
        <v>SPGE_Kern</v>
      </c>
    </row>
    <row r="237" spans="1:6" x14ac:dyDescent="0.35">
      <c r="A237" t="s">
        <v>329</v>
      </c>
      <c r="B237" t="s">
        <v>384</v>
      </c>
      <c r="C237">
        <v>138</v>
      </c>
      <c r="E237" t="str" cm="1">
        <f t="array" ref="E237">INDEX(SubList_ResAreas!$F$5:$F$332,MATCH(1,($B237=SubList_ResAreas!$B$5:$B$332)*($C237=SubList_ResAreas!$C$5:$C$332),0))</f>
        <v>Southern_NV_Eldorado_Solar</v>
      </c>
      <c r="F237" t="str" cm="1">
        <f t="array" ref="F237">INDEX(SubList_ResAreas!$D$5:$D$332,MATCH(1,($B237=SubList_ResAreas!$B$5:$B$332)*($C237=SubList_ResAreas!$C$5:$C$332),0))</f>
        <v>SouthernNV_Desert</v>
      </c>
    </row>
    <row r="238" spans="1:6" x14ac:dyDescent="0.35">
      <c r="A238" t="s">
        <v>333</v>
      </c>
      <c r="B238" t="s">
        <v>279</v>
      </c>
      <c r="C238">
        <v>115</v>
      </c>
      <c r="E238" t="str" cm="1">
        <f t="array" ref="E238">INDEX(SubList_ResAreas!$F$5:$F$332,MATCH(1,($B238=SubList_ResAreas!$B$5:$B$332)*($C238=SubList_ResAreas!$C$5:$C$332),0))</f>
        <v>Northern_California_Solar</v>
      </c>
      <c r="F238" t="str" cm="1">
        <f t="array" ref="F238">INDEX(SubList_ResAreas!$D$5:$D$332,MATCH(1,($B238=SubList_ResAreas!$B$5:$B$332)*($C238=SubList_ResAreas!$C$5:$C$332),0))</f>
        <v>Greater_Bay</v>
      </c>
    </row>
    <row r="239" spans="1:6" x14ac:dyDescent="0.35">
      <c r="A239" t="s">
        <v>315</v>
      </c>
      <c r="B239" t="s">
        <v>152</v>
      </c>
      <c r="C239">
        <v>115</v>
      </c>
      <c r="E239" t="str" cm="1">
        <f t="array" ref="E239">INDEX(SubList_ResAreas!$F$5:$F$332,MATCH(1,($B239=SubList_ResAreas!$B$5:$B$332)*($C239=SubList_ResAreas!$C$5:$C$332),0))</f>
        <v>Southern_PGAE_Solar</v>
      </c>
      <c r="F239" t="str" cm="1">
        <f t="array" ref="F239">INDEX(SubList_ResAreas!$D$5:$D$332,MATCH(1,($B239=SubList_ResAreas!$B$5:$B$332)*($C239=SubList_ResAreas!$C$5:$C$332),0))</f>
        <v>SPGE_Kern</v>
      </c>
    </row>
    <row r="240" spans="1:6" x14ac:dyDescent="0.35">
      <c r="A240" t="s">
        <v>318</v>
      </c>
      <c r="B240" t="s">
        <v>92</v>
      </c>
      <c r="C240">
        <v>230</v>
      </c>
      <c r="E240" t="str" cm="1">
        <f t="array" ref="E240">INDEX(SubList_ResAreas!$F$5:$F$332,MATCH(1,($B240=SubList_ResAreas!$B$5:$B$332)*($C240=SubList_ResAreas!$C$5:$C$332),0))</f>
        <v>Greater_LA_Solar</v>
      </c>
      <c r="F240" t="str" cm="1">
        <f t="array" ref="F240">INDEX(SubList_ResAreas!$D$5:$D$332,MATCH(1,($B240=SubList_ResAreas!$B$5:$B$332)*($C240=SubList_ResAreas!$C$5:$C$332),0))</f>
        <v>Greater_LA</v>
      </c>
    </row>
    <row r="241" spans="1:6" x14ac:dyDescent="0.35">
      <c r="A241" t="s">
        <v>333</v>
      </c>
      <c r="B241" t="s">
        <v>263</v>
      </c>
      <c r="C241">
        <v>230</v>
      </c>
      <c r="D241">
        <v>200</v>
      </c>
      <c r="E241" t="str" cm="1">
        <f t="array" ref="E241">INDEX(SubList_ResAreas!$F$5:$F$332,MATCH(1,($B241=SubList_ResAreas!$B$5:$B$332)*($C241=SubList_ResAreas!$C$5:$C$332),0))</f>
        <v>Northern_California_Solar</v>
      </c>
      <c r="F241" t="str" cm="1">
        <f t="array" ref="F241">INDEX(SubList_ResAreas!$D$5:$D$332,MATCH(1,($B241=SubList_ResAreas!$B$5:$B$332)*($C241=SubList_ResAreas!$C$5:$C$332),0))</f>
        <v>Northern_CA</v>
      </c>
    </row>
    <row r="242" spans="1:6" x14ac:dyDescent="0.35">
      <c r="A242" t="s">
        <v>333</v>
      </c>
      <c r="B242" t="s">
        <v>226</v>
      </c>
      <c r="C242">
        <v>115</v>
      </c>
      <c r="E242" t="str" cm="1">
        <f t="array" ref="E242">INDEX(SubList_ResAreas!$F$5:$F$332,MATCH(1,($B242=SubList_ResAreas!$B$5:$B$332)*($C242=SubList_ResAreas!$C$5:$C$332),0))</f>
        <v>Northern_California_Solar</v>
      </c>
      <c r="F242" t="str" cm="1">
        <f t="array" ref="F242">INDEX(SubList_ResAreas!$D$5:$D$332,MATCH(1,($B242=SubList_ResAreas!$B$5:$B$332)*($C242=SubList_ResAreas!$C$5:$C$332),0))</f>
        <v>Central_Valley_LosBanos</v>
      </c>
    </row>
    <row r="243" spans="1:6" x14ac:dyDescent="0.35">
      <c r="A243" t="s">
        <v>333</v>
      </c>
      <c r="B243" t="s">
        <v>227</v>
      </c>
      <c r="C243">
        <v>115</v>
      </c>
      <c r="E243" t="str" cm="1">
        <f t="array" ref="E243">INDEX(SubList_ResAreas!$F$5:$F$332,MATCH(1,($B243=SubList_ResAreas!$B$5:$B$332)*($C243=SubList_ResAreas!$C$5:$C$332),0))</f>
        <v>Northern_California_Solar</v>
      </c>
      <c r="F243" t="str" cm="1">
        <f t="array" ref="F243">INDEX(SubList_ResAreas!$D$5:$D$332,MATCH(1,($B243=SubList_ResAreas!$B$5:$B$332)*($C243=SubList_ResAreas!$C$5:$C$332),0))</f>
        <v>Central_Valley_LosBanos</v>
      </c>
    </row>
    <row r="244" spans="1:6" x14ac:dyDescent="0.35">
      <c r="A244" t="s">
        <v>341</v>
      </c>
      <c r="B244" t="s">
        <v>109</v>
      </c>
      <c r="C244">
        <v>115</v>
      </c>
      <c r="E244" t="str" cm="1">
        <f t="array" ref="E244">INDEX(SubList_ResAreas!$F$5:$F$332,MATCH(1,($B244=SubList_ResAreas!$B$5:$B$332)*($C244=SubList_ResAreas!$C$5:$C$332),0))</f>
        <v>Greater_Kramer_Solar</v>
      </c>
      <c r="F244" t="str" cm="1">
        <f t="array" ref="F244">INDEX(SubList_ResAreas!$D$5:$D$332,MATCH(1,($B244=SubList_ResAreas!$B$5:$B$332)*($C244=SubList_ResAreas!$C$5:$C$332),0))</f>
        <v>Greater_Kramer</v>
      </c>
    </row>
    <row r="245" spans="1:6" x14ac:dyDescent="0.35">
      <c r="A245" t="s">
        <v>315</v>
      </c>
      <c r="B245" t="s">
        <v>141</v>
      </c>
      <c r="C245">
        <v>115</v>
      </c>
      <c r="E245" t="str" cm="1">
        <f t="array" ref="E245">INDEX(SubList_ResAreas!$F$5:$F$332,MATCH(1,($B245=SubList_ResAreas!$B$5:$B$332)*($C245=SubList_ResAreas!$C$5:$C$332),0))</f>
        <v>Southern_PGAE_Solar</v>
      </c>
      <c r="F245" t="str" cm="1">
        <f t="array" ref="F245">INDEX(SubList_ResAreas!$D$5:$D$332,MATCH(1,($B245=SubList_ResAreas!$B$5:$B$332)*($C245=SubList_ResAreas!$C$5:$C$332),0))</f>
        <v>SPGE_Kern</v>
      </c>
    </row>
    <row r="246" spans="1:6" x14ac:dyDescent="0.35">
      <c r="A246" t="s">
        <v>333</v>
      </c>
      <c r="B246" t="s">
        <v>283</v>
      </c>
      <c r="C246">
        <v>230</v>
      </c>
      <c r="E246" t="str" cm="1">
        <f t="array" ref="E246">INDEX(SubList_ResAreas!$F$5:$F$332,MATCH(1,($B246=SubList_ResAreas!$B$5:$B$332)*($C246=SubList_ResAreas!$C$5:$C$332),0))</f>
        <v>Northern_California_Solar</v>
      </c>
      <c r="F246" t="str" cm="1">
        <f t="array" ref="F246">INDEX(SubList_ResAreas!$D$5:$D$332,MATCH(1,($B246=SubList_ResAreas!$B$5:$B$332)*($C246=SubList_ResAreas!$C$5:$C$332),0))</f>
        <v>Northern_CA</v>
      </c>
    </row>
    <row r="247" spans="1:6" x14ac:dyDescent="0.35">
      <c r="A247" t="s">
        <v>333</v>
      </c>
      <c r="B247" t="s">
        <v>283</v>
      </c>
      <c r="C247">
        <v>500</v>
      </c>
      <c r="E247" t="str" cm="1">
        <f t="array" ref="E247">INDEX(SubList_ResAreas!$F$5:$F$332,MATCH(1,($B247=SubList_ResAreas!$B$5:$B$332)*($C247=SubList_ResAreas!$C$5:$C$332),0))</f>
        <v>Northern_California_Solar</v>
      </c>
      <c r="F247" t="str" cm="1">
        <f t="array" ref="F247">INDEX(SubList_ResAreas!$D$5:$D$332,MATCH(1,($B247=SubList_ResAreas!$B$5:$B$332)*($C247=SubList_ResAreas!$C$5:$C$332),0))</f>
        <v>Northern_CA</v>
      </c>
    </row>
    <row r="248" spans="1:6" x14ac:dyDescent="0.35">
      <c r="A248" t="s">
        <v>321</v>
      </c>
      <c r="B248" t="s">
        <v>386</v>
      </c>
      <c r="C248">
        <v>115</v>
      </c>
      <c r="E248" t="str" cm="1">
        <f t="array" ref="E248">INDEX(SubList_ResAreas!$F$5:$F$332,MATCH(1,($B248=SubList_ResAreas!$B$5:$B$332)*($C248=SubList_ResAreas!$C$5:$C$332),0))</f>
        <v>Southern_PGAE_Solar</v>
      </c>
      <c r="F248" cm="1">
        <f t="array" ref="F248">INDEX(SubList_ResAreas!$D$5:$D$332,MATCH(1,($B248=SubList_ResAreas!$B$5:$B$332)*($C248=SubList_ResAreas!$C$5:$C$332),0))</f>
        <v>0</v>
      </c>
    </row>
    <row r="249" spans="1:6" x14ac:dyDescent="0.35">
      <c r="A249" t="s">
        <v>348</v>
      </c>
      <c r="B249" t="s">
        <v>89</v>
      </c>
      <c r="C249">
        <v>230</v>
      </c>
      <c r="E249" t="str" cm="1">
        <f t="array" ref="E249">INDEX(SubList_ResAreas!$F$5:$F$332,MATCH(1,($B249=SubList_ResAreas!$B$5:$B$332)*($C249=SubList_ResAreas!$C$5:$C$332),0))</f>
        <v>Riverside_Solar</v>
      </c>
      <c r="F249" t="str" cm="1">
        <f t="array" ref="F249">INDEX(SubList_ResAreas!$D$5:$D$332,MATCH(1,($B249=SubList_ResAreas!$B$5:$B$332)*($C249=SubList_ResAreas!$C$5:$C$332),0))</f>
        <v>Riverside</v>
      </c>
    </row>
    <row r="250" spans="1:6" x14ac:dyDescent="0.35">
      <c r="A250" t="s">
        <v>315</v>
      </c>
      <c r="B250" t="s">
        <v>131</v>
      </c>
      <c r="C250">
        <v>115</v>
      </c>
      <c r="E250" t="str" cm="1">
        <f t="array" ref="E250">INDEX(SubList_ResAreas!$F$5:$F$332,MATCH(1,($B250=SubList_ResAreas!$B$5:$B$332)*($C250=SubList_ResAreas!$C$5:$C$332),0))</f>
        <v>Southern_PGAE_Solar</v>
      </c>
      <c r="F250" t="str" cm="1">
        <f t="array" ref="F250">INDEX(SubList_ResAreas!$D$5:$D$332,MATCH(1,($B250=SubList_ResAreas!$B$5:$B$332)*($C250=SubList_ResAreas!$C$5:$C$332),0))</f>
        <v>SPGE_Greater_Carrizo</v>
      </c>
    </row>
    <row r="251" spans="1:6" x14ac:dyDescent="0.35">
      <c r="A251" t="s">
        <v>326</v>
      </c>
      <c r="B251" t="s">
        <v>43</v>
      </c>
      <c r="C251">
        <v>230</v>
      </c>
      <c r="D251">
        <v>495</v>
      </c>
      <c r="E251" t="str" cm="1">
        <f t="array" ref="E251">INDEX(SubList_ResAreas!$F$5:$F$332,MATCH(1,($B251=SubList_ResAreas!$B$5:$B$332)*($C251=SubList_ResAreas!$C$5:$C$332),0))</f>
        <v>San_Diego_Solar</v>
      </c>
      <c r="F251" t="str" cm="1">
        <f t="array" ref="F251">INDEX(SubList_ResAreas!$D$5:$D$332,MATCH(1,($B251=SubList_ResAreas!$B$5:$B$332)*($C251=SubList_ResAreas!$C$5:$C$332),0))</f>
        <v>San_Diego</v>
      </c>
    </row>
    <row r="252" spans="1:6" x14ac:dyDescent="0.35">
      <c r="A252" t="s">
        <v>326</v>
      </c>
      <c r="B252" t="s">
        <v>45</v>
      </c>
      <c r="C252">
        <v>230</v>
      </c>
      <c r="E252" t="str" cm="1">
        <f t="array" ref="E252">INDEX(SubList_ResAreas!$F$5:$F$332,MATCH(1,($B252=SubList_ResAreas!$B$5:$B$332)*($C252=SubList_ResAreas!$C$5:$C$332),0))</f>
        <v>Greater_LA_Solar</v>
      </c>
      <c r="F252" t="str" cm="1">
        <f t="array" ref="F252">INDEX(SubList_ResAreas!$D$5:$D$332,MATCH(1,($B252=SubList_ResAreas!$B$5:$B$332)*($C252=SubList_ResAreas!$C$5:$C$332),0))</f>
        <v>Greater_LA</v>
      </c>
    </row>
    <row r="253" spans="1:6" x14ac:dyDescent="0.35">
      <c r="A253" t="s">
        <v>329</v>
      </c>
      <c r="B253" t="s">
        <v>171</v>
      </c>
      <c r="C253">
        <v>138</v>
      </c>
      <c r="E253" t="str" cm="1">
        <f t="array" ref="E253">INDEX(SubList_ResAreas!$F$5:$F$332,MATCH(1,($B253=SubList_ResAreas!$B$5:$B$332)*($C253=SubList_ResAreas!$C$5:$C$332),0))</f>
        <v>Southern_NV_Eldorado_Solar</v>
      </c>
      <c r="F253" t="str" cm="1">
        <f t="array" ref="F253">INDEX(SubList_ResAreas!$D$5:$D$332,MATCH(1,($B253=SubList_ResAreas!$B$5:$B$332)*($C253=SubList_ResAreas!$C$5:$C$332),0))</f>
        <v>SouthernNV_Desert</v>
      </c>
    </row>
    <row r="254" spans="1:6" x14ac:dyDescent="0.35">
      <c r="A254" t="s">
        <v>321</v>
      </c>
      <c r="B254" t="s">
        <v>201</v>
      </c>
      <c r="C254">
        <v>115</v>
      </c>
      <c r="E254" t="str" cm="1">
        <f t="array" ref="E254">INDEX(SubList_ResAreas!$F$5:$F$332,MATCH(1,($B254=SubList_ResAreas!$B$5:$B$332)*($C254=SubList_ResAreas!$C$5:$C$332),0))</f>
        <v>Southern_PGAE_Solar</v>
      </c>
      <c r="F254" t="str" cm="1">
        <f t="array" ref="F254">INDEX(SubList_ResAreas!$D$5:$D$332,MATCH(1,($B254=SubList_ResAreas!$B$5:$B$332)*($C254=SubList_ResAreas!$C$5:$C$332),0))</f>
        <v>SPGE_Westlands_Fresno</v>
      </c>
    </row>
    <row r="255" spans="1:6" x14ac:dyDescent="0.35">
      <c r="A255" t="s">
        <v>322</v>
      </c>
      <c r="B255" t="s">
        <v>98</v>
      </c>
      <c r="C255">
        <v>230</v>
      </c>
      <c r="D255">
        <v>1000</v>
      </c>
      <c r="E255" t="str" cm="1">
        <f t="array" ref="E255">INDEX(SubList_ResAreas!$F$5:$F$332,MATCH(1,($B255=SubList_ResAreas!$B$5:$B$332)*($C255=SubList_ResAreas!$C$5:$C$332),0))</f>
        <v>Greater_LA_Solar</v>
      </c>
      <c r="F255" t="str" cm="1">
        <f t="array" ref="F255">INDEX(SubList_ResAreas!$D$5:$D$332,MATCH(1,($B255=SubList_ResAreas!$B$5:$B$332)*($C255=SubList_ResAreas!$C$5:$C$332),0))</f>
        <v>Ventura_Area</v>
      </c>
    </row>
    <row r="256" spans="1:6" x14ac:dyDescent="0.35">
      <c r="A256" t="s">
        <v>318</v>
      </c>
      <c r="B256" t="s">
        <v>55</v>
      </c>
      <c r="C256">
        <v>230</v>
      </c>
      <c r="E256" t="str" cm="1">
        <f t="array" ref="E256">INDEX(SubList_ResAreas!$F$5:$F$332,MATCH(1,($B256=SubList_ResAreas!$B$5:$B$332)*($C256=SubList_ResAreas!$C$5:$C$332),0))</f>
        <v>Greater_LA_Solar</v>
      </c>
      <c r="F256" t="str" cm="1">
        <f t="array" ref="F256">INDEX(SubList_ResAreas!$D$5:$D$332,MATCH(1,($B256=SubList_ResAreas!$B$5:$B$332)*($C256=SubList_ResAreas!$C$5:$C$332),0))</f>
        <v>Greater_LA</v>
      </c>
    </row>
    <row r="257" spans="1:6" x14ac:dyDescent="0.35">
      <c r="A257" t="s">
        <v>322</v>
      </c>
      <c r="B257" t="s">
        <v>103</v>
      </c>
      <c r="C257">
        <v>230</v>
      </c>
      <c r="E257" t="str" cm="1">
        <f t="array" ref="E257">INDEX(SubList_ResAreas!$F$5:$F$332,MATCH(1,($B257=SubList_ResAreas!$B$5:$B$332)*($C257=SubList_ResAreas!$C$5:$C$332),0))</f>
        <v>Greater_LA_Solar</v>
      </c>
      <c r="F257" t="str" cm="1">
        <f t="array" ref="F257">INDEX(SubList_ResAreas!$D$5:$D$332,MATCH(1,($B257=SubList_ResAreas!$B$5:$B$332)*($C257=SubList_ResAreas!$C$5:$C$332),0))</f>
        <v>Greater_Tehachapi</v>
      </c>
    </row>
    <row r="258" spans="1:6" x14ac:dyDescent="0.35">
      <c r="A258" t="s">
        <v>321</v>
      </c>
      <c r="B258" t="s">
        <v>185</v>
      </c>
      <c r="C258">
        <v>115</v>
      </c>
      <c r="E258" t="str" cm="1">
        <f t="array" ref="E258">INDEX(SubList_ResAreas!$F$5:$F$332,MATCH(1,($B258=SubList_ResAreas!$B$5:$B$332)*($C258=SubList_ResAreas!$C$5:$C$332),0))</f>
        <v>Southern_PGAE_Solar</v>
      </c>
      <c r="F258" t="str" cm="1">
        <f t="array" ref="F258">INDEX(SubList_ResAreas!$D$5:$D$332,MATCH(1,($B258=SubList_ResAreas!$B$5:$B$332)*($C258=SubList_ResAreas!$C$5:$C$332),0))</f>
        <v>SPGE_Westlands_Fresno</v>
      </c>
    </row>
    <row r="259" spans="1:6" x14ac:dyDescent="0.35">
      <c r="A259" t="s">
        <v>333</v>
      </c>
      <c r="B259" t="s">
        <v>220</v>
      </c>
      <c r="C259">
        <v>115</v>
      </c>
      <c r="E259" t="str" cm="1">
        <f t="array" ref="E259">INDEX(SubList_ResAreas!$F$5:$F$332,MATCH(1,($B259=SubList_ResAreas!$B$5:$B$332)*($C259=SubList_ResAreas!$C$5:$C$332),0))</f>
        <v>Northern_California_Solar</v>
      </c>
      <c r="F259" t="str" cm="1">
        <f t="array" ref="F259">INDEX(SubList_ResAreas!$D$5:$D$332,MATCH(1,($B259=SubList_ResAreas!$B$5:$B$332)*($C259=SubList_ResAreas!$C$5:$C$332),0))</f>
        <v>Central_Valley_LosBanos</v>
      </c>
    </row>
    <row r="260" spans="1:6" x14ac:dyDescent="0.35">
      <c r="A260" t="s">
        <v>321</v>
      </c>
      <c r="B260" t="s">
        <v>159</v>
      </c>
      <c r="C260">
        <v>115</v>
      </c>
      <c r="E260" t="str" cm="1">
        <f t="array" ref="E260">INDEX(SubList_ResAreas!$F$5:$F$332,MATCH(1,($B260=SubList_ResAreas!$B$5:$B$332)*($C260=SubList_ResAreas!$C$5:$C$332),0))</f>
        <v>Southern_PGAE_Solar</v>
      </c>
      <c r="F260" t="str" cm="1">
        <f t="array" ref="F260">INDEX(SubList_ResAreas!$D$5:$D$332,MATCH(1,($B260=SubList_ResAreas!$B$5:$B$332)*($C260=SubList_ResAreas!$C$5:$C$332),0))</f>
        <v>SPGE_Kern</v>
      </c>
    </row>
    <row r="261" spans="1:6" x14ac:dyDescent="0.35">
      <c r="A261" t="s">
        <v>318</v>
      </c>
      <c r="B261" t="s">
        <v>69</v>
      </c>
      <c r="C261">
        <v>500</v>
      </c>
      <c r="E261" t="str" cm="1">
        <f t="array" ref="E261">INDEX(SubList_ResAreas!$F$5:$F$332,MATCH(1,($B261=SubList_ResAreas!$B$5:$B$332)*($C261=SubList_ResAreas!$C$5:$C$332),0))</f>
        <v>Greater_LA_Solar</v>
      </c>
      <c r="F261" t="str" cm="1">
        <f t="array" ref="F261">INDEX(SubList_ResAreas!$D$5:$D$332,MATCH(1,($B261=SubList_ResAreas!$B$5:$B$332)*($C261=SubList_ResAreas!$C$5:$C$332),0))</f>
        <v>Greater_LA</v>
      </c>
    </row>
    <row r="262" spans="1:6" x14ac:dyDescent="0.35">
      <c r="A262" t="s">
        <v>318</v>
      </c>
      <c r="B262" t="s">
        <v>69</v>
      </c>
      <c r="C262">
        <v>230</v>
      </c>
      <c r="E262" t="str" cm="1">
        <f t="array" ref="E262">INDEX(SubList_ResAreas!$F$5:$F$332,MATCH(1,($B262=SubList_ResAreas!$B$5:$B$332)*($C262=SubList_ResAreas!$C$5:$C$332),0))</f>
        <v>Greater_LA_Solar</v>
      </c>
      <c r="F262" t="str" cm="1">
        <f t="array" ref="F262">INDEX(SubList_ResAreas!$D$5:$D$332,MATCH(1,($B262=SubList_ResAreas!$B$5:$B$332)*($C262=SubList_ResAreas!$C$5:$C$332),0))</f>
        <v>Greater_LA</v>
      </c>
    </row>
    <row r="263" spans="1:6" x14ac:dyDescent="0.35">
      <c r="A263" t="s">
        <v>315</v>
      </c>
      <c r="B263" t="s">
        <v>155</v>
      </c>
      <c r="C263">
        <v>115</v>
      </c>
      <c r="E263" t="str" cm="1">
        <f t="array" ref="E263">INDEX(SubList_ResAreas!$F$5:$F$332,MATCH(1,($B263=SubList_ResAreas!$B$5:$B$332)*($C263=SubList_ResAreas!$C$5:$C$332),0))</f>
        <v>Southern_PGAE_Solar</v>
      </c>
      <c r="F263" t="str" cm="1">
        <f t="array" ref="F263">INDEX(SubList_ResAreas!$D$5:$D$332,MATCH(1,($B263=SubList_ResAreas!$B$5:$B$332)*($C263=SubList_ResAreas!$C$5:$C$332),0))</f>
        <v>SPGE_Kern</v>
      </c>
    </row>
    <row r="264" spans="1:6" x14ac:dyDescent="0.35">
      <c r="A264" t="s">
        <v>333</v>
      </c>
      <c r="B264" t="s">
        <v>244</v>
      </c>
      <c r="C264">
        <v>230</v>
      </c>
      <c r="E264" t="str" cm="1">
        <f t="array" ref="E264">INDEX(SubList_ResAreas!$F$5:$F$332,MATCH(1,($B264=SubList_ResAreas!$B$5:$B$332)*($C264=SubList_ResAreas!$C$5:$C$332),0))</f>
        <v>Northern_California_Solar</v>
      </c>
      <c r="F264" t="str" cm="1">
        <f t="array" ref="F264">INDEX(SubList_ResAreas!$D$5:$D$332,MATCH(1,($B264=SubList_ResAreas!$B$5:$B$332)*($C264=SubList_ResAreas!$C$5:$C$332),0))</f>
        <v>Northern_CA</v>
      </c>
    </row>
    <row r="265" spans="1:6" x14ac:dyDescent="0.35">
      <c r="A265" t="s">
        <v>326</v>
      </c>
      <c r="B265" t="s">
        <v>28</v>
      </c>
      <c r="C265">
        <v>230</v>
      </c>
      <c r="E265" t="str" cm="1">
        <f t="array" ref="E265">INDEX(SubList_ResAreas!$F$5:$F$332,MATCH(1,($B265=SubList_ResAreas!$B$5:$B$332)*($C265=SubList_ResAreas!$C$5:$C$332),0))</f>
        <v>San_Diego_Solar</v>
      </c>
      <c r="F265" t="str" cm="1">
        <f t="array" ref="F265">INDEX(SubList_ResAreas!$D$5:$D$332,MATCH(1,($B265=SubList_ResAreas!$B$5:$B$332)*($C265=SubList_ResAreas!$C$5:$C$332),0))</f>
        <v>San_Diego</v>
      </c>
    </row>
    <row r="266" spans="1:6" x14ac:dyDescent="0.35">
      <c r="A266" t="s">
        <v>315</v>
      </c>
      <c r="B266" t="s">
        <v>118</v>
      </c>
      <c r="C266">
        <v>115</v>
      </c>
      <c r="E266" t="str" cm="1">
        <f t="array" ref="E266">INDEX(SubList_ResAreas!$F$5:$F$332,MATCH(1,($B266=SubList_ResAreas!$B$5:$B$332)*($C266=SubList_ResAreas!$C$5:$C$332),0))</f>
        <v>Southern_PGAE_Solar</v>
      </c>
      <c r="F266" t="str" cm="1">
        <f t="array" ref="F266">INDEX(SubList_ResAreas!$D$5:$D$332,MATCH(1,($B266=SubList_ResAreas!$B$5:$B$332)*($C266=SubList_ResAreas!$C$5:$C$332),0))</f>
        <v>SPGE_Greater_Carrizo</v>
      </c>
    </row>
    <row r="267" spans="1:6" x14ac:dyDescent="0.35">
      <c r="A267" t="s">
        <v>329</v>
      </c>
      <c r="B267" t="s">
        <v>167</v>
      </c>
      <c r="C267">
        <v>230</v>
      </c>
      <c r="E267" t="str" cm="1">
        <f t="array" ref="E267">INDEX(SubList_ResAreas!$F$5:$F$332,MATCH(1,($B267=SubList_ResAreas!$B$5:$B$332)*($C267=SubList_ResAreas!$C$5:$C$332),0))</f>
        <v>Southern_NV_Eldorado_Solar</v>
      </c>
      <c r="F267" t="str" cm="1">
        <f t="array" ref="F267">INDEX(SubList_ResAreas!$D$5:$D$332,MATCH(1,($B267=SubList_ResAreas!$B$5:$B$332)*($C267=SubList_ResAreas!$C$5:$C$332),0))</f>
        <v>SouthernNV_Desert</v>
      </c>
    </row>
    <row r="268" spans="1:6" x14ac:dyDescent="0.35">
      <c r="A268" t="s">
        <v>315</v>
      </c>
      <c r="B268" t="s">
        <v>164</v>
      </c>
      <c r="C268">
        <v>115</v>
      </c>
      <c r="E268" t="str" cm="1">
        <f t="array" ref="E268">INDEX(SubList_ResAreas!$F$5:$F$332,MATCH(1,($B268=SubList_ResAreas!$B$5:$B$332)*($C268=SubList_ResAreas!$C$5:$C$332),0))</f>
        <v>Southern_PGAE_Solar</v>
      </c>
      <c r="F268" t="str" cm="1">
        <f t="array" ref="F268">INDEX(SubList_ResAreas!$D$5:$D$332,MATCH(1,($B268=SubList_ResAreas!$B$5:$B$332)*($C268=SubList_ResAreas!$C$5:$C$332),0))</f>
        <v>SPGE_Kern</v>
      </c>
    </row>
    <row r="269" spans="1:6" x14ac:dyDescent="0.35">
      <c r="A269" t="s">
        <v>315</v>
      </c>
      <c r="B269" t="s">
        <v>286</v>
      </c>
      <c r="C269">
        <v>230</v>
      </c>
      <c r="E269" t="str" cm="1">
        <f t="array" ref="E269">INDEX(SubList_ResAreas!$F$5:$F$332,MATCH(1,($B269=SubList_ResAreas!$B$5:$B$332)*($C269=SubList_ResAreas!$C$5:$C$332),0))</f>
        <v>Southern_PGAE_Solar</v>
      </c>
      <c r="F269" t="str" cm="1">
        <f t="array" ref="F269">INDEX(SubList_ResAreas!$D$5:$D$332,MATCH(1,($B269=SubList_ResAreas!$B$5:$B$332)*($C269=SubList_ResAreas!$C$5:$C$332),0))</f>
        <v>SPGE_Greater_Carrizo</v>
      </c>
    </row>
    <row r="270" spans="1:6" x14ac:dyDescent="0.35">
      <c r="A270" t="s">
        <v>315</v>
      </c>
      <c r="B270" t="s">
        <v>387</v>
      </c>
      <c r="C270">
        <v>230</v>
      </c>
      <c r="E270" t="str" cm="1">
        <f t="array" ref="E270">INDEX(SubList_ResAreas!$F$5:$F$332,MATCH(1,($B270=SubList_ResAreas!$B$5:$B$332)*($C270=SubList_ResAreas!$C$5:$C$332),0))</f>
        <v>Southern_PGAE_Solar</v>
      </c>
      <c r="F270" t="str" cm="1">
        <f t="array" ref="F270">INDEX(SubList_ResAreas!$D$5:$D$332,MATCH(1,($B270=SubList_ResAreas!$B$5:$B$332)*($C270=SubList_ResAreas!$C$5:$C$332),0))</f>
        <v>SPGE_Greater_Carrizo</v>
      </c>
    </row>
    <row r="271" spans="1:6" x14ac:dyDescent="0.35">
      <c r="A271" t="s">
        <v>322</v>
      </c>
      <c r="B271" t="s">
        <v>173</v>
      </c>
      <c r="C271">
        <v>230</v>
      </c>
      <c r="E271" t="str" cm="1">
        <f t="array" ref="E271">INDEX(SubList_ResAreas!$F$5:$F$332,MATCH(1,($B271=SubList_ResAreas!$B$5:$B$332)*($C271=SubList_ResAreas!$C$5:$C$332),0))</f>
        <v>Tehachapi_Solar</v>
      </c>
      <c r="F271" t="str" cm="1">
        <f t="array" ref="F271">INDEX(SubList_ResAreas!$D$5:$D$332,MATCH(1,($B271=SubList_ResAreas!$B$5:$B$332)*($C271=SubList_ResAreas!$C$5:$C$332),0))</f>
        <v>Big_Creek-Magunden</v>
      </c>
    </row>
    <row r="272" spans="1:6" x14ac:dyDescent="0.35">
      <c r="A272" t="s">
        <v>333</v>
      </c>
      <c r="B272" t="s">
        <v>237</v>
      </c>
      <c r="C272">
        <v>230</v>
      </c>
      <c r="E272" t="str" cm="1">
        <f t="array" ref="E272">INDEX(SubList_ResAreas!$F$5:$F$332,MATCH(1,($B272=SubList_ResAreas!$B$5:$B$332)*($C272=SubList_ResAreas!$C$5:$C$332),0))</f>
        <v>Northern_California_Solar</v>
      </c>
      <c r="F272" t="str" cm="1">
        <f t="array" ref="F272">INDEX(SubList_ResAreas!$D$5:$D$332,MATCH(1,($B272=SubList_ResAreas!$B$5:$B$332)*($C272=SubList_ResAreas!$C$5:$C$332),0))</f>
        <v>Central_Valley_LosBanos</v>
      </c>
    </row>
    <row r="273" spans="1:6" x14ac:dyDescent="0.35">
      <c r="A273" t="s">
        <v>315</v>
      </c>
      <c r="B273" t="s">
        <v>135</v>
      </c>
      <c r="C273">
        <v>230</v>
      </c>
      <c r="D273">
        <v>700</v>
      </c>
      <c r="E273" t="str" cm="1">
        <f t="array" ref="E273">INDEX(SubList_ResAreas!$F$5:$F$332,MATCH(1,($B273=SubList_ResAreas!$B$5:$B$332)*($C273=SubList_ResAreas!$C$5:$C$332),0))</f>
        <v>Southern_PGAE_Solar</v>
      </c>
      <c r="F273" t="str" cm="1">
        <f t="array" ref="F273">INDEX(SubList_ResAreas!$D$5:$D$332,MATCH(1,($B273=SubList_ResAreas!$B$5:$B$332)*($C273=SubList_ResAreas!$C$5:$C$332),0))</f>
        <v>SPGE_Kern</v>
      </c>
    </row>
    <row r="274" spans="1:6" x14ac:dyDescent="0.35">
      <c r="A274" t="s">
        <v>321</v>
      </c>
      <c r="B274" t="s">
        <v>388</v>
      </c>
      <c r="C274">
        <v>230</v>
      </c>
      <c r="E274" t="str" cm="1">
        <f t="array" ref="E274">INDEX(SubList_ResAreas!$F$5:$F$332,MATCH(1,($B274=SubList_ResAreas!$B$5:$B$332)*($C274=SubList_ResAreas!$C$5:$C$332),0))</f>
        <v>Southern_PGAE_Solar</v>
      </c>
      <c r="F274" t="str" cm="1">
        <f t="array" ref="F274">INDEX(SubList_ResAreas!$D$5:$D$332,MATCH(1,($B274=SubList_ResAreas!$B$5:$B$332)*($C274=SubList_ResAreas!$C$5:$C$332),0))</f>
        <v>SPGE_Kern</v>
      </c>
    </row>
    <row r="275" spans="1:6" x14ac:dyDescent="0.35">
      <c r="A275" t="s">
        <v>333</v>
      </c>
      <c r="B275" t="s">
        <v>270</v>
      </c>
      <c r="C275">
        <v>115</v>
      </c>
      <c r="E275" t="str" cm="1">
        <f t="array" ref="E275">INDEX(SubList_ResAreas!$F$5:$F$332,MATCH(1,($B275=SubList_ResAreas!$B$5:$B$332)*($C275=SubList_ResAreas!$C$5:$C$332),0))</f>
        <v>Northern_California_Solar</v>
      </c>
      <c r="F275" t="str" cm="1">
        <f t="array" ref="F275">INDEX(SubList_ResAreas!$D$5:$D$332,MATCH(1,($B275=SubList_ResAreas!$B$5:$B$332)*($C275=SubList_ResAreas!$C$5:$C$332),0))</f>
        <v>Northern_CA</v>
      </c>
    </row>
    <row r="276" spans="1:6" x14ac:dyDescent="0.35">
      <c r="A276" t="s">
        <v>326</v>
      </c>
      <c r="B276" t="s">
        <v>34</v>
      </c>
      <c r="C276">
        <v>500</v>
      </c>
      <c r="E276" t="str" cm="1">
        <f t="array" ref="E276">INDEX(SubList_ResAreas!$F$5:$F$332,MATCH(1,($B276=SubList_ResAreas!$B$5:$B$332)*($C276=SubList_ResAreas!$C$5:$C$332),0))</f>
        <v>San_Diego_Solar</v>
      </c>
      <c r="F276" t="str" cm="1">
        <f t="array" ref="F276">INDEX(SubList_ResAreas!$D$5:$D$332,MATCH(1,($B276=SubList_ResAreas!$B$5:$B$332)*($C276=SubList_ResAreas!$C$5:$C$332),0))</f>
        <v>San_Diego</v>
      </c>
    </row>
    <row r="277" spans="1:6" x14ac:dyDescent="0.35">
      <c r="A277" t="s">
        <v>326</v>
      </c>
      <c r="B277" t="s">
        <v>34</v>
      </c>
      <c r="C277">
        <v>230</v>
      </c>
      <c r="E277" t="str" cm="1">
        <f t="array" ref="E277">INDEX(SubList_ResAreas!$F$5:$F$332,MATCH(1,($B277=SubList_ResAreas!$B$5:$B$332)*($C277=SubList_ResAreas!$C$5:$C$332),0))</f>
        <v>San_Diego_Solar</v>
      </c>
      <c r="F277" t="str" cm="1">
        <f t="array" ref="F277">INDEX(SubList_ResAreas!$D$5:$D$332,MATCH(1,($B277=SubList_ResAreas!$B$5:$B$332)*($C277=SubList_ResAreas!$C$5:$C$332),0))</f>
        <v>San_Diego</v>
      </c>
    </row>
    <row r="278" spans="1:6" x14ac:dyDescent="0.35">
      <c r="A278" t="s">
        <v>326</v>
      </c>
      <c r="B278" t="s">
        <v>413</v>
      </c>
      <c r="C278">
        <v>230</v>
      </c>
      <c r="D278">
        <v>500</v>
      </c>
      <c r="E278" t="str" cm="1">
        <f t="array" ref="E278">INDEX(SubList_ResAreas!$F$5:$F$332,MATCH(1,($B278=SubList_ResAreas!$B$5:$B$332)*($C278=SubList_ResAreas!$C$5:$C$332),0))</f>
        <v>San_Diego_Solar</v>
      </c>
      <c r="F278" t="str" cm="1">
        <f t="array" ref="F278">INDEX(SubList_ResAreas!$D$5:$D$332,MATCH(1,($B278=SubList_ResAreas!$B$5:$B$332)*($C278=SubList_ResAreas!$C$5:$C$332),0))</f>
        <v>San_Diego</v>
      </c>
    </row>
    <row r="279" spans="1:6" x14ac:dyDescent="0.35">
      <c r="A279" t="s">
        <v>326</v>
      </c>
      <c r="B279" t="s">
        <v>413</v>
      </c>
      <c r="C279">
        <v>138</v>
      </c>
      <c r="E279" t="str" cm="1">
        <f t="array" ref="E279">INDEX(SubList_ResAreas!$F$5:$F$332,MATCH(1,($B279=SubList_ResAreas!$B$5:$B$332)*($C279=SubList_ResAreas!$C$5:$C$332),0))</f>
        <v>San_Diego_Solar</v>
      </c>
      <c r="F279" t="str" cm="1">
        <f t="array" ref="F279">INDEX(SubList_ResAreas!$D$5:$D$332,MATCH(1,($B279=SubList_ResAreas!$B$5:$B$332)*($C279=SubList_ResAreas!$C$5:$C$332),0))</f>
        <v>San_Diego</v>
      </c>
    </row>
    <row r="280" spans="1:6" x14ac:dyDescent="0.35">
      <c r="A280" t="s">
        <v>322</v>
      </c>
      <c r="B280" t="s">
        <v>99</v>
      </c>
      <c r="C280">
        <v>230</v>
      </c>
      <c r="E280" t="str" cm="1">
        <f t="array" ref="E280">INDEX(SubList_ResAreas!$F$5:$F$332,MATCH(1,($B280=SubList_ResAreas!$B$5:$B$332)*($C280=SubList_ResAreas!$C$5:$C$332),0))</f>
        <v>Greater_LA_Solar</v>
      </c>
      <c r="F280" t="str" cm="1">
        <f t="array" ref="F280">INDEX(SubList_ResAreas!$D$5:$D$332,MATCH(1,($B280=SubList_ResAreas!$B$5:$B$332)*($C280=SubList_ResAreas!$C$5:$C$332),0))</f>
        <v>Greater_LA</v>
      </c>
    </row>
    <row r="281" spans="1:6" x14ac:dyDescent="0.35">
      <c r="A281" t="s">
        <v>333</v>
      </c>
      <c r="B281" t="s">
        <v>276</v>
      </c>
      <c r="C281">
        <v>115</v>
      </c>
      <c r="E281" t="str" cm="1">
        <f t="array" ref="E281">INDEX(SubList_ResAreas!$F$5:$F$332,MATCH(1,($B281=SubList_ResAreas!$B$5:$B$332)*($C281=SubList_ResAreas!$C$5:$C$332),0))</f>
        <v>Northern_California_Solar</v>
      </c>
      <c r="F281" t="str" cm="1">
        <f t="array" ref="F281">INDEX(SubList_ResAreas!$D$5:$D$332,MATCH(1,($B281=SubList_ResAreas!$B$5:$B$332)*($C281=SubList_ResAreas!$C$5:$C$332),0))</f>
        <v>Northern_CA</v>
      </c>
    </row>
    <row r="282" spans="1:6" x14ac:dyDescent="0.35">
      <c r="A282" t="s">
        <v>315</v>
      </c>
      <c r="B282" t="s">
        <v>125</v>
      </c>
      <c r="C282">
        <v>115</v>
      </c>
      <c r="E282" t="str" cm="1">
        <f t="array" ref="E282">INDEX(SubList_ResAreas!$F$5:$F$332,MATCH(1,($B282=SubList_ResAreas!$B$5:$B$332)*($C282=SubList_ResAreas!$C$5:$C$332),0))</f>
        <v>Southern_PGAE_Solar</v>
      </c>
      <c r="F282" t="str" cm="1">
        <f t="array" ref="F282">INDEX(SubList_ResAreas!$D$5:$D$332,MATCH(1,($B282=SubList_ResAreas!$B$5:$B$332)*($C282=SubList_ResAreas!$C$5:$C$332),0))</f>
        <v>SPGE_Kern</v>
      </c>
    </row>
    <row r="283" spans="1:6" x14ac:dyDescent="0.35">
      <c r="A283" t="s">
        <v>326</v>
      </c>
      <c r="B283" t="s">
        <v>48</v>
      </c>
      <c r="C283">
        <v>230</v>
      </c>
      <c r="E283" t="str" cm="1">
        <f t="array" ref="E283">INDEX(SubList_ResAreas!$F$5:$F$332,MATCH(1,($B283=SubList_ResAreas!$B$5:$B$332)*($C283=SubList_ResAreas!$C$5:$C$332),0))</f>
        <v>Greater_LA_Solar</v>
      </c>
      <c r="F283" t="str" cm="1">
        <f t="array" ref="F283">INDEX(SubList_ResAreas!$D$5:$D$332,MATCH(1,($B283=SubList_ResAreas!$B$5:$B$332)*($C283=SubList_ResAreas!$C$5:$C$332),0))</f>
        <v>Greater_LA</v>
      </c>
    </row>
    <row r="284" spans="1:6" x14ac:dyDescent="0.35">
      <c r="A284" t="s">
        <v>315</v>
      </c>
      <c r="B284" t="s">
        <v>144</v>
      </c>
      <c r="C284">
        <v>115</v>
      </c>
      <c r="E284" t="str" cm="1">
        <f t="array" ref="E284">INDEX(SubList_ResAreas!$F$5:$F$332,MATCH(1,($B284=SubList_ResAreas!$B$5:$B$332)*($C284=SubList_ResAreas!$C$5:$C$332),0))</f>
        <v>Southern_PGAE_Solar</v>
      </c>
      <c r="F284" t="str" cm="1">
        <f t="array" ref="F284">INDEX(SubList_ResAreas!$D$5:$D$332,MATCH(1,($B284=SubList_ResAreas!$B$5:$B$332)*($C284=SubList_ResAreas!$C$5:$C$332),0))</f>
        <v>SPGE_Greater_Carrizo</v>
      </c>
    </row>
    <row r="285" spans="1:6" x14ac:dyDescent="0.35">
      <c r="A285" t="s">
        <v>315</v>
      </c>
      <c r="B285" t="s">
        <v>157</v>
      </c>
      <c r="C285">
        <v>115</v>
      </c>
      <c r="E285" t="str" cm="1">
        <f t="array" ref="E285">INDEX(SubList_ResAreas!$F$5:$F$332,MATCH(1,($B285=SubList_ResAreas!$B$5:$B$332)*($C285=SubList_ResAreas!$C$5:$C$332),0))</f>
        <v>Southern_PGAE_Solar</v>
      </c>
      <c r="F285" t="str" cm="1">
        <f t="array" ref="F285">INDEX(SubList_ResAreas!$D$5:$D$332,MATCH(1,($B285=SubList_ResAreas!$B$5:$B$332)*($C285=SubList_ResAreas!$C$5:$C$332),0))</f>
        <v>SPGE_Greater_Carrizo</v>
      </c>
    </row>
    <row r="286" spans="1:6" x14ac:dyDescent="0.35">
      <c r="A286" t="s">
        <v>315</v>
      </c>
      <c r="B286" t="s">
        <v>157</v>
      </c>
      <c r="C286">
        <v>230</v>
      </c>
      <c r="E286" t="str" cm="1">
        <f t="array" ref="E286">INDEX(SubList_ResAreas!$F$5:$F$332,MATCH(1,($B286=SubList_ResAreas!$B$5:$B$332)*($C286=SubList_ResAreas!$C$5:$C$332),0))</f>
        <v>Southern_PGAE_Solar</v>
      </c>
      <c r="F286" t="str" cm="1">
        <f t="array" ref="F286">INDEX(SubList_ResAreas!$D$5:$D$332,MATCH(1,($B286=SubList_ResAreas!$B$5:$B$332)*($C286=SubList_ResAreas!$C$5:$C$332),0))</f>
        <v>SPGE_Greater_Carrizo</v>
      </c>
    </row>
    <row r="287" spans="1:6" x14ac:dyDescent="0.35">
      <c r="A287" t="s">
        <v>333</v>
      </c>
      <c r="B287" t="s">
        <v>224</v>
      </c>
      <c r="C287">
        <v>115</v>
      </c>
      <c r="E287" t="str" cm="1">
        <f t="array" ref="E287">INDEX(SubList_ResAreas!$F$5:$F$332,MATCH(1,($B287=SubList_ResAreas!$B$5:$B$332)*($C287=SubList_ResAreas!$C$5:$C$332),0))</f>
        <v>Northern_California_Solar</v>
      </c>
      <c r="F287" t="str" cm="1">
        <f t="array" ref="F287">INDEX(SubList_ResAreas!$D$5:$D$332,MATCH(1,($B287=SubList_ResAreas!$B$5:$B$332)*($C287=SubList_ResAreas!$C$5:$C$332),0))</f>
        <v>Greater_Bay</v>
      </c>
    </row>
    <row r="288" spans="1:6" x14ac:dyDescent="0.35">
      <c r="A288" t="s">
        <v>333</v>
      </c>
      <c r="B288" t="s">
        <v>224</v>
      </c>
      <c r="C288">
        <v>230</v>
      </c>
      <c r="E288" t="str" cm="1">
        <f t="array" ref="E288">INDEX(SubList_ResAreas!$F$5:$F$332,MATCH(1,($B288=SubList_ResAreas!$B$5:$B$332)*($C288=SubList_ResAreas!$C$5:$C$332),0))</f>
        <v>Northern_California_Solar</v>
      </c>
      <c r="F288" t="str" cm="1">
        <f t="array" ref="F288">INDEX(SubList_ResAreas!$D$5:$D$332,MATCH(1,($B288=SubList_ResAreas!$B$5:$B$332)*($C288=SubList_ResAreas!$C$5:$C$332),0))</f>
        <v>Greater_Bay</v>
      </c>
    </row>
    <row r="289" spans="1:6" x14ac:dyDescent="0.35">
      <c r="A289" t="s">
        <v>333</v>
      </c>
      <c r="B289" t="s">
        <v>224</v>
      </c>
      <c r="C289">
        <v>500</v>
      </c>
      <c r="E289" t="str" cm="1">
        <f t="array" ref="E289">INDEX(SubList_ResAreas!$F$5:$F$332,MATCH(1,($B289=SubList_ResAreas!$B$5:$B$332)*($C289=SubList_ResAreas!$C$5:$C$332),0))</f>
        <v>Northern_California_Solar</v>
      </c>
      <c r="F289" t="str" cm="1">
        <f t="array" ref="F289">INDEX(SubList_ResAreas!$D$5:$D$332,MATCH(1,($B289=SubList_ResAreas!$B$5:$B$332)*($C289=SubList_ResAreas!$C$5:$C$332),0))</f>
        <v>Greater_Bay</v>
      </c>
    </row>
    <row r="290" spans="1:6" x14ac:dyDescent="0.35">
      <c r="A290" t="s">
        <v>315</v>
      </c>
      <c r="B290" t="s">
        <v>136</v>
      </c>
      <c r="C290">
        <v>115</v>
      </c>
      <c r="E290" t="str" cm="1">
        <f t="array" ref="E290">INDEX(SubList_ResAreas!$F$5:$F$332,MATCH(1,($B290=SubList_ResAreas!$B$5:$B$332)*($C290=SubList_ResAreas!$C$5:$C$332),0))</f>
        <v>Southern_PGAE_Solar</v>
      </c>
      <c r="F290" t="str" cm="1">
        <f t="array" ref="F290">INDEX(SubList_ResAreas!$D$5:$D$332,MATCH(1,($B290=SubList_ResAreas!$B$5:$B$332)*($C290=SubList_ResAreas!$C$5:$C$332),0))</f>
        <v>SPGE_Kern</v>
      </c>
    </row>
    <row r="291" spans="1:6" x14ac:dyDescent="0.35">
      <c r="A291" t="s">
        <v>333</v>
      </c>
      <c r="B291" t="s">
        <v>275</v>
      </c>
      <c r="C291">
        <v>230</v>
      </c>
      <c r="D291">
        <v>198</v>
      </c>
      <c r="E291" t="str" cm="1">
        <f t="array" ref="E291">INDEX(SubList_ResAreas!$F$5:$F$332,MATCH(1,($B291=SubList_ResAreas!$B$5:$B$332)*($C291=SubList_ResAreas!$C$5:$C$332),0))</f>
        <v>Northern_California_Solar</v>
      </c>
      <c r="F291" t="str" cm="1">
        <f t="array" ref="F291">INDEX(SubList_ResAreas!$D$5:$D$332,MATCH(1,($B291=SubList_ResAreas!$B$5:$B$332)*($C291=SubList_ResAreas!$C$5:$C$332),0))</f>
        <v>Northern_CA</v>
      </c>
    </row>
    <row r="292" spans="1:6" x14ac:dyDescent="0.35">
      <c r="A292" t="s">
        <v>326</v>
      </c>
      <c r="B292" t="s">
        <v>51</v>
      </c>
      <c r="C292">
        <v>138</v>
      </c>
      <c r="E292" t="str" cm="1">
        <f t="array" ref="E292">INDEX(SubList_ResAreas!$F$5:$F$332,MATCH(1,($B292=SubList_ResAreas!$B$5:$B$332)*($C292=SubList_ResAreas!$C$5:$C$332),0))</f>
        <v>Greater_LA_Solar</v>
      </c>
      <c r="F292" t="str" cm="1">
        <f t="array" ref="F292">INDEX(SubList_ResAreas!$D$5:$D$332,MATCH(1,($B292=SubList_ResAreas!$B$5:$B$332)*($C292=SubList_ResAreas!$C$5:$C$332),0))</f>
        <v>Greater_LA</v>
      </c>
    </row>
    <row r="293" spans="1:6" x14ac:dyDescent="0.35">
      <c r="A293" t="s">
        <v>321</v>
      </c>
      <c r="B293" t="s">
        <v>190</v>
      </c>
      <c r="C293">
        <v>230</v>
      </c>
      <c r="E293" t="str" cm="1">
        <f t="array" ref="E293">INDEX(SubList_ResAreas!$F$5:$F$332,MATCH(1,($B293=SubList_ResAreas!$B$5:$B$332)*($C293=SubList_ResAreas!$C$5:$C$332),0))</f>
        <v>Southern_PGAE_Solar</v>
      </c>
      <c r="F293" t="str" cm="1">
        <f t="array" ref="F293">INDEX(SubList_ResAreas!$D$5:$D$332,MATCH(1,($B293=SubList_ResAreas!$B$5:$B$332)*($C293=SubList_ResAreas!$C$5:$C$332),0))</f>
        <v>SPGE_Westlands_Fresno</v>
      </c>
    </row>
    <row r="294" spans="1:6" x14ac:dyDescent="0.35">
      <c r="A294" t="s">
        <v>329</v>
      </c>
      <c r="B294" t="s">
        <v>172</v>
      </c>
      <c r="C294">
        <v>230</v>
      </c>
      <c r="D294">
        <v>1224</v>
      </c>
      <c r="E294" t="str" cm="1">
        <f t="array" ref="E294">INDEX(SubList_ResAreas!$F$5:$F$332,MATCH(1,($B294=SubList_ResAreas!$B$5:$B$332)*($C294=SubList_ResAreas!$C$5:$C$332),0))</f>
        <v>Southern_NV_Eldorado_Solar</v>
      </c>
      <c r="F294" t="str" cm="1">
        <f t="array" ref="F294">INDEX(SubList_ResAreas!$D$5:$D$332,MATCH(1,($B294=SubList_ResAreas!$B$5:$B$332)*($C294=SubList_ResAreas!$C$5:$C$332),0))</f>
        <v>SouthernNV_Desert</v>
      </c>
    </row>
    <row r="295" spans="1:6" x14ac:dyDescent="0.35">
      <c r="A295" t="s">
        <v>333</v>
      </c>
      <c r="B295" t="s">
        <v>247</v>
      </c>
      <c r="C295">
        <v>230</v>
      </c>
      <c r="E295" t="str" cm="1">
        <f t="array" ref="E295">INDEX(SubList_ResAreas!$F$5:$F$332,MATCH(1,($B295=SubList_ResAreas!$B$5:$B$332)*($C295=SubList_ResAreas!$C$5:$C$332),0))</f>
        <v>Northern_California_Solar</v>
      </c>
      <c r="F295" t="str" cm="1">
        <f t="array" ref="F295">INDEX(SubList_ResAreas!$D$5:$D$332,MATCH(1,($B295=SubList_ResAreas!$B$5:$B$332)*($C295=SubList_ResAreas!$C$5:$C$332),0))</f>
        <v>Northern_CA</v>
      </c>
    </row>
    <row r="296" spans="1:6" x14ac:dyDescent="0.35">
      <c r="A296" t="s">
        <v>315</v>
      </c>
      <c r="B296" t="s">
        <v>137</v>
      </c>
      <c r="C296">
        <v>115</v>
      </c>
      <c r="E296" t="str" cm="1">
        <f t="array" ref="E296">INDEX(SubList_ResAreas!$F$5:$F$332,MATCH(1,($B296=SubList_ResAreas!$B$5:$B$332)*($C296=SubList_ResAreas!$C$5:$C$332),0))</f>
        <v>Southern_PGAE_Solar</v>
      </c>
      <c r="F296" t="str" cm="1">
        <f t="array" ref="F296">INDEX(SubList_ResAreas!$D$5:$D$332,MATCH(1,($B296=SubList_ResAreas!$B$5:$B$332)*($C296=SubList_ResAreas!$C$5:$C$332),0))</f>
        <v>SPGE_Kern</v>
      </c>
    </row>
    <row r="297" spans="1:6" x14ac:dyDescent="0.35">
      <c r="A297" t="s">
        <v>333</v>
      </c>
      <c r="B297" t="s">
        <v>231</v>
      </c>
      <c r="C297">
        <v>115</v>
      </c>
      <c r="E297" t="str" cm="1">
        <f t="array" ref="E297">INDEX(SubList_ResAreas!$F$5:$F$332,MATCH(1,($B297=SubList_ResAreas!$B$5:$B$332)*($C297=SubList_ResAreas!$C$5:$C$332),0))</f>
        <v>Northern_California_Solar</v>
      </c>
      <c r="F297" t="str" cm="1">
        <f t="array" ref="F297">INDEX(SubList_ResAreas!$D$5:$D$332,MATCH(1,($B297=SubList_ResAreas!$B$5:$B$332)*($C297=SubList_ResAreas!$C$5:$C$332),0))</f>
        <v>Central_Valley_LosBanos</v>
      </c>
    </row>
    <row r="298" spans="1:6" x14ac:dyDescent="0.35">
      <c r="A298" t="s">
        <v>333</v>
      </c>
      <c r="B298" t="s">
        <v>251</v>
      </c>
      <c r="C298">
        <v>500</v>
      </c>
      <c r="E298" t="str" cm="1">
        <f t="array" ref="E298">INDEX(SubList_ResAreas!$F$5:$F$332,MATCH(1,($B298=SubList_ResAreas!$B$5:$B$332)*($C298=SubList_ResAreas!$C$5:$C$332),0))</f>
        <v>Northern_California_Solar</v>
      </c>
      <c r="F298" t="str" cm="1">
        <f t="array" ref="F298">INDEX(SubList_ResAreas!$D$5:$D$332,MATCH(1,($B298=SubList_ResAreas!$B$5:$B$332)*($C298=SubList_ResAreas!$C$5:$C$332),0))</f>
        <v>Northern_CA</v>
      </c>
    </row>
    <row r="299" spans="1:6" x14ac:dyDescent="0.35">
      <c r="A299" t="s">
        <v>333</v>
      </c>
      <c r="B299" t="s">
        <v>251</v>
      </c>
      <c r="C299">
        <v>115</v>
      </c>
      <c r="E299" t="str" cm="1">
        <f t="array" ref="E299">INDEX(SubList_ResAreas!$F$5:$F$332,MATCH(1,($B299=SubList_ResAreas!$B$5:$B$332)*($C299=SubList_ResAreas!$C$5:$C$332),0))</f>
        <v>Northern_California_Solar</v>
      </c>
      <c r="F299" t="str" cm="1">
        <f t="array" ref="F299">INDEX(SubList_ResAreas!$D$5:$D$332,MATCH(1,($B299=SubList_ResAreas!$B$5:$B$332)*($C299=SubList_ResAreas!$C$5:$C$332),0))</f>
        <v>Northern_CA</v>
      </c>
    </row>
    <row r="300" spans="1:6" x14ac:dyDescent="0.35">
      <c r="A300" t="s">
        <v>348</v>
      </c>
      <c r="B300" t="s">
        <v>60</v>
      </c>
      <c r="C300">
        <v>500</v>
      </c>
      <c r="E300" t="str" cm="1">
        <f t="array" ref="E300">INDEX(SubList_ResAreas!$F$5:$F$332,MATCH(1,($B300=SubList_ResAreas!$B$5:$B$332)*($C300=SubList_ResAreas!$C$5:$C$332),0))</f>
        <v>Riverside_Solar</v>
      </c>
      <c r="F300" t="str" cm="1">
        <f t="array" ref="F300">INDEX(SubList_ResAreas!$D$5:$D$332,MATCH(1,($B300=SubList_ResAreas!$B$5:$B$332)*($C300=SubList_ResAreas!$C$5:$C$332),0))</f>
        <v>Riverside</v>
      </c>
    </row>
    <row r="301" spans="1:6" x14ac:dyDescent="0.35">
      <c r="A301" t="s">
        <v>329</v>
      </c>
      <c r="B301" t="s">
        <v>188</v>
      </c>
      <c r="C301">
        <v>138</v>
      </c>
      <c r="E301" t="str" cm="1">
        <f t="array" ref="E301">INDEX(SubList_ResAreas!$F$5:$F$332,MATCH(1,($B301=SubList_ResAreas!$B$5:$B$332)*($C301=SubList_ResAreas!$C$5:$C$332),0))</f>
        <v>Southern_NV_Eldorado_Solar</v>
      </c>
      <c r="F301" t="str" cm="1">
        <f t="array" ref="F301">INDEX(SubList_ResAreas!$D$5:$D$332,MATCH(1,($B301=SubList_ResAreas!$B$5:$B$332)*($C301=SubList_ResAreas!$C$5:$C$332),0))</f>
        <v>SouthernNV_Desert</v>
      </c>
    </row>
    <row r="302" spans="1:6" x14ac:dyDescent="0.35">
      <c r="A302" t="s">
        <v>322</v>
      </c>
      <c r="B302" t="s">
        <v>166</v>
      </c>
      <c r="C302">
        <v>230</v>
      </c>
      <c r="E302" t="str" cm="1">
        <f t="array" ref="E302">INDEX(SubList_ResAreas!$F$5:$F$332,MATCH(1,($B302=SubList_ResAreas!$B$5:$B$332)*($C302=SubList_ResAreas!$C$5:$C$332),0))</f>
        <v>Tehachapi_Solar</v>
      </c>
      <c r="F302" t="str" cm="1">
        <f t="array" ref="F302">INDEX(SubList_ResAreas!$D$5:$D$332,MATCH(1,($B302=SubList_ResAreas!$B$5:$B$332)*($C302=SubList_ResAreas!$C$5:$C$332),0))</f>
        <v>Big_Creek-Magunden</v>
      </c>
    </row>
    <row r="303" spans="1:6" x14ac:dyDescent="0.35">
      <c r="A303" t="s">
        <v>341</v>
      </c>
      <c r="B303" t="s">
        <v>107</v>
      </c>
      <c r="C303">
        <v>230</v>
      </c>
      <c r="D303">
        <v>450</v>
      </c>
      <c r="E303" t="str" cm="1">
        <f t="array" ref="E303">INDEX(SubList_ResAreas!$F$5:$F$332,MATCH(1,($B303=SubList_ResAreas!$B$5:$B$332)*($C303=SubList_ResAreas!$C$5:$C$332),0))</f>
        <v>Greater_Kramer_Solar</v>
      </c>
      <c r="F303" t="str" cm="1">
        <f t="array" ref="F303">INDEX(SubList_ResAreas!$D$5:$D$332,MATCH(1,($B303=SubList_ResAreas!$B$5:$B$332)*($C303=SubList_ResAreas!$C$5:$C$332),0))</f>
        <v>Greater_Kramer</v>
      </c>
    </row>
    <row r="304" spans="1:6" x14ac:dyDescent="0.35">
      <c r="A304" t="s">
        <v>341</v>
      </c>
      <c r="B304" t="s">
        <v>107</v>
      </c>
      <c r="C304">
        <v>115</v>
      </c>
      <c r="E304" t="str" cm="1">
        <f t="array" ref="E304">INDEX(SubList_ResAreas!$F$5:$F$332,MATCH(1,($B304=SubList_ResAreas!$B$5:$B$332)*($C304=SubList_ResAreas!$C$5:$C$332),0))</f>
        <v>Greater_Kramer_Solar</v>
      </c>
      <c r="F304" t="str" cm="1">
        <f t="array" ref="F304">INDEX(SubList_ResAreas!$D$5:$D$332,MATCH(1,($B304=SubList_ResAreas!$B$5:$B$332)*($C304=SubList_ResAreas!$C$5:$C$332),0))</f>
        <v>Greater_Kramer</v>
      </c>
    </row>
    <row r="305" spans="1:6" x14ac:dyDescent="0.35">
      <c r="A305" t="s">
        <v>318</v>
      </c>
      <c r="B305" t="s">
        <v>56</v>
      </c>
      <c r="C305">
        <v>230</v>
      </c>
      <c r="E305" t="str" cm="1">
        <f t="array" ref="E305">INDEX(SubList_ResAreas!$F$5:$F$332,MATCH(1,($B305=SubList_ResAreas!$B$5:$B$332)*($C305=SubList_ResAreas!$C$5:$C$332),0))</f>
        <v>Greater_LA_Solar</v>
      </c>
      <c r="F305" t="str" cm="1">
        <f t="array" ref="F305">INDEX(SubList_ResAreas!$D$5:$D$332,MATCH(1,($B305=SubList_ResAreas!$B$5:$B$332)*($C305=SubList_ResAreas!$C$5:$C$332),0))</f>
        <v>Greater_LA</v>
      </c>
    </row>
    <row r="306" spans="1:6" x14ac:dyDescent="0.35">
      <c r="A306" t="s">
        <v>333</v>
      </c>
      <c r="B306" t="s">
        <v>229</v>
      </c>
      <c r="C306">
        <v>115</v>
      </c>
      <c r="E306" t="str" cm="1">
        <f t="array" ref="E306">INDEX(SubList_ResAreas!$F$5:$F$332,MATCH(1,($B306=SubList_ResAreas!$B$5:$B$332)*($C306=SubList_ResAreas!$C$5:$C$332),0))</f>
        <v>Northern_California_Solar</v>
      </c>
      <c r="F306" t="str" cm="1">
        <f t="array" ref="F306">INDEX(SubList_ResAreas!$D$5:$D$332,MATCH(1,($B306=SubList_ResAreas!$B$5:$B$332)*($C306=SubList_ResAreas!$C$5:$C$332),0))</f>
        <v>Central_Valley_LosBanos</v>
      </c>
    </row>
    <row r="307" spans="1:6" x14ac:dyDescent="0.35">
      <c r="A307" t="s">
        <v>318</v>
      </c>
      <c r="B307" t="s">
        <v>66</v>
      </c>
      <c r="C307">
        <v>230</v>
      </c>
      <c r="E307" t="str" cm="1">
        <f t="array" ref="E307">INDEX(SubList_ResAreas!$F$5:$F$332,MATCH(1,($B307=SubList_ResAreas!$B$5:$B$332)*($C307=SubList_ResAreas!$C$5:$C$332),0))</f>
        <v>Greater_LA_Solar</v>
      </c>
      <c r="F307" t="str" cm="1">
        <f t="array" ref="F307">INDEX(SubList_ResAreas!$D$5:$D$332,MATCH(1,($B307=SubList_ResAreas!$B$5:$B$332)*($C307=SubList_ResAreas!$C$5:$C$332),0))</f>
        <v>Greater_LA</v>
      </c>
    </row>
    <row r="308" spans="1:6" x14ac:dyDescent="0.35">
      <c r="A308" t="s">
        <v>322</v>
      </c>
      <c r="B308" t="s">
        <v>106</v>
      </c>
      <c r="C308">
        <v>230</v>
      </c>
      <c r="D308">
        <v>2144</v>
      </c>
      <c r="E308" t="str" cm="1">
        <f t="array" ref="E308">INDEX(SubList_ResAreas!$F$5:$F$332,MATCH(1,($B308=SubList_ResAreas!$B$5:$B$332)*($C308=SubList_ResAreas!$C$5:$C$332),0))</f>
        <v>Greater_LA_Solar</v>
      </c>
      <c r="F308" t="str" cm="1">
        <f t="array" ref="F308">INDEX(SubList_ResAreas!$D$5:$D$332,MATCH(1,($B308=SubList_ResAreas!$B$5:$B$332)*($C308=SubList_ResAreas!$C$5:$C$332),0))</f>
        <v>Greater_Tehachapi</v>
      </c>
    </row>
    <row r="309" spans="1:6" x14ac:dyDescent="0.35">
      <c r="A309" t="s">
        <v>348</v>
      </c>
      <c r="B309" t="s">
        <v>88</v>
      </c>
      <c r="C309">
        <v>230</v>
      </c>
      <c r="E309" t="str" cm="1">
        <f t="array" ref="E309">INDEX(SubList_ResAreas!$F$5:$F$332,MATCH(1,($B309=SubList_ResAreas!$B$5:$B$332)*($C309=SubList_ResAreas!$C$5:$C$332),0))</f>
        <v>Riverside_Solar</v>
      </c>
      <c r="F309" t="str" cm="1">
        <f t="array" ref="F309">INDEX(SubList_ResAreas!$D$5:$D$332,MATCH(1,($B309=SubList_ResAreas!$B$5:$B$332)*($C309=SubList_ResAreas!$C$5:$C$332),0))</f>
        <v>Riverside</v>
      </c>
    </row>
    <row r="310" spans="1:6" x14ac:dyDescent="0.35">
      <c r="A310" t="s">
        <v>329</v>
      </c>
      <c r="B310" t="s">
        <v>183</v>
      </c>
      <c r="C310">
        <v>138</v>
      </c>
      <c r="E310" t="str" cm="1">
        <f t="array" ref="E310">INDEX(SubList_ResAreas!$F$5:$F$332,MATCH(1,($B310=SubList_ResAreas!$B$5:$B$332)*($C310=SubList_ResAreas!$C$5:$C$332),0))</f>
        <v>Southern_NV_Eldorado_Solar</v>
      </c>
      <c r="F310" t="str" cm="1">
        <f t="array" ref="F310">INDEX(SubList_ResAreas!$D$5:$D$332,MATCH(1,($B310=SubList_ResAreas!$B$5:$B$332)*($C310=SubList_ResAreas!$C$5:$C$332),0))</f>
        <v>SouthernNV_Desert</v>
      </c>
    </row>
    <row r="311" spans="1:6" x14ac:dyDescent="0.35">
      <c r="A311" t="s">
        <v>321</v>
      </c>
      <c r="B311" t="s">
        <v>195</v>
      </c>
      <c r="C311">
        <v>115</v>
      </c>
      <c r="E311" t="str" cm="1">
        <f t="array" ref="E311">INDEX(SubList_ResAreas!$F$5:$F$332,MATCH(1,($B311=SubList_ResAreas!$B$5:$B$332)*($C311=SubList_ResAreas!$C$5:$C$332),0))</f>
        <v>Southern_PGAE_Solar</v>
      </c>
      <c r="F311" t="str" cm="1">
        <f t="array" ref="F311">INDEX(SubList_ResAreas!$D$5:$D$332,MATCH(1,($B311=SubList_ResAreas!$B$5:$B$332)*($C311=SubList_ResAreas!$C$5:$C$332),0))</f>
        <v>SPGE_Westlands_Fresno</v>
      </c>
    </row>
    <row r="312" spans="1:6" x14ac:dyDescent="0.35">
      <c r="A312" t="s">
        <v>318</v>
      </c>
      <c r="B312" t="s">
        <v>86</v>
      </c>
      <c r="C312">
        <v>230</v>
      </c>
      <c r="E312" t="str" cm="1">
        <f t="array" ref="E312">INDEX(SubList_ResAreas!$F$5:$F$332,MATCH(1,($B312=SubList_ResAreas!$B$5:$B$332)*($C312=SubList_ResAreas!$C$5:$C$332),0))</f>
        <v>Greater_LA_Solar</v>
      </c>
      <c r="F312" t="str" cm="1">
        <f t="array" ref="F312">INDEX(SubList_ResAreas!$D$5:$D$332,MATCH(1,($B312=SubList_ResAreas!$B$5:$B$332)*($C312=SubList_ResAreas!$C$5:$C$332),0))</f>
        <v>Greater_LA</v>
      </c>
    </row>
    <row r="313" spans="1:6" x14ac:dyDescent="0.35">
      <c r="A313" t="s">
        <v>321</v>
      </c>
      <c r="B313" t="s">
        <v>414</v>
      </c>
      <c r="C313">
        <v>230</v>
      </c>
      <c r="D313">
        <v>270</v>
      </c>
      <c r="E313" t="str" cm="1">
        <f t="array" ref="E313">INDEX(SubList_ResAreas!$F$5:$F$332,MATCH(1,($B313=SubList_ResAreas!$B$5:$B$332)*($C313=SubList_ResAreas!$C$5:$C$332),0))</f>
        <v>Southern_PGAE_Solar</v>
      </c>
      <c r="F313" t="str" cm="1">
        <f t="array" ref="F313">INDEX(SubList_ResAreas!$D$5:$D$332,MATCH(1,($B313=SubList_ResAreas!$B$5:$B$332)*($C313=SubList_ResAreas!$C$5:$C$332),0))</f>
        <v>Central_Valley_LosBanos</v>
      </c>
    </row>
    <row r="314" spans="1:6" x14ac:dyDescent="0.35">
      <c r="A314" t="s">
        <v>321</v>
      </c>
      <c r="B314" t="s">
        <v>222</v>
      </c>
      <c r="C314">
        <v>230</v>
      </c>
      <c r="E314" t="str" cm="1">
        <f t="array" ref="E314">INDEX(SubList_ResAreas!$F$5:$F$332,MATCH(1,($B314=SubList_ResAreas!$B$5:$B$332)*($C314=SubList_ResAreas!$C$5:$C$332),0))</f>
        <v>Southern_PGAE_Solar</v>
      </c>
      <c r="F314" t="str" cm="1">
        <f t="array" ref="F314">INDEX(SubList_ResAreas!$D$5:$D$332,MATCH(1,($B314=SubList_ResAreas!$B$5:$B$332)*($C314=SubList_ResAreas!$C$5:$C$332),0))</f>
        <v>Central_Valley_LosBanos</v>
      </c>
    </row>
    <row r="315" spans="1:6" x14ac:dyDescent="0.35">
      <c r="A315" t="s">
        <v>321</v>
      </c>
      <c r="B315" t="s">
        <v>202</v>
      </c>
      <c r="C315">
        <v>115</v>
      </c>
      <c r="E315" t="str" cm="1">
        <f t="array" ref="E315">INDEX(SubList_ResAreas!$F$5:$F$332,MATCH(1,($B315=SubList_ResAreas!$B$5:$B$332)*($C315=SubList_ResAreas!$C$5:$C$332),0))</f>
        <v>Southern_PGAE_Solar</v>
      </c>
      <c r="F315" t="str" cm="1">
        <f t="array" ref="F315">INDEX(SubList_ResAreas!$D$5:$D$332,MATCH(1,($B315=SubList_ResAreas!$B$5:$B$332)*($C315=SubList_ResAreas!$C$5:$C$332),0))</f>
        <v>SPGE_Westlands_Fresno</v>
      </c>
    </row>
    <row r="316" spans="1:6" x14ac:dyDescent="0.35">
      <c r="A316" t="s">
        <v>315</v>
      </c>
      <c r="B316" t="s">
        <v>140</v>
      </c>
      <c r="C316">
        <v>115</v>
      </c>
      <c r="E316" t="str" cm="1">
        <f t="array" ref="E316">INDEX(SubList_ResAreas!$F$5:$F$332,MATCH(1,($B316=SubList_ResAreas!$B$5:$B$332)*($C316=SubList_ResAreas!$C$5:$C$332),0))</f>
        <v>Southern_PGAE_Solar</v>
      </c>
      <c r="F316" t="str" cm="1">
        <f t="array" ref="F316">INDEX(SubList_ResAreas!$D$5:$D$332,MATCH(1,($B316=SubList_ResAreas!$B$5:$B$332)*($C316=SubList_ResAreas!$C$5:$C$332),0))</f>
        <v>SPGE_Kern</v>
      </c>
    </row>
    <row r="317" spans="1:6" x14ac:dyDescent="0.35">
      <c r="A317" t="s">
        <v>315</v>
      </c>
      <c r="B317" t="s">
        <v>123</v>
      </c>
      <c r="C317">
        <v>115</v>
      </c>
      <c r="E317" t="str" cm="1">
        <f t="array" ref="E317">INDEX(SubList_ResAreas!$F$5:$F$332,MATCH(1,($B317=SubList_ResAreas!$B$5:$B$332)*($C317=SubList_ResAreas!$C$5:$C$332),0))</f>
        <v>Southern_PGAE_Solar</v>
      </c>
      <c r="F317" t="str" cm="1">
        <f t="array" ref="F317">INDEX(SubList_ResAreas!$D$5:$D$332,MATCH(1,($B317=SubList_ResAreas!$B$5:$B$332)*($C317=SubList_ResAreas!$C$5:$C$332),0))</f>
        <v>SPGE_Kern</v>
      </c>
    </row>
    <row r="318" spans="1:6" x14ac:dyDescent="0.35">
      <c r="A318" t="s">
        <v>315</v>
      </c>
      <c r="B318" t="s">
        <v>123</v>
      </c>
      <c r="C318">
        <v>230</v>
      </c>
      <c r="D318">
        <v>1500</v>
      </c>
      <c r="E318" t="str" cm="1">
        <f t="array" ref="E318">INDEX(SubList_ResAreas!$F$5:$F$332,MATCH(1,($B318=SubList_ResAreas!$B$5:$B$332)*($C318=SubList_ResAreas!$C$5:$C$332),0))</f>
        <v>Southern_PGAE_Solar</v>
      </c>
      <c r="F318" t="str" cm="1">
        <f t="array" ref="F318">INDEX(SubList_ResAreas!$D$5:$D$332,MATCH(1,($B318=SubList_ResAreas!$B$5:$B$332)*($C318=SubList_ResAreas!$C$5:$C$332),0))</f>
        <v>SPGE_Kern</v>
      </c>
    </row>
    <row r="319" spans="1:6" x14ac:dyDescent="0.35">
      <c r="A319" t="s">
        <v>322</v>
      </c>
      <c r="B319" t="s">
        <v>116</v>
      </c>
      <c r="C319">
        <v>500</v>
      </c>
      <c r="D319">
        <v>2600</v>
      </c>
      <c r="E319" t="str" cm="1">
        <f t="array" ref="E319">INDEX(SubList_ResAreas!$F$5:$F$332,MATCH(1,($B319=SubList_ResAreas!$B$5:$B$332)*($C319=SubList_ResAreas!$C$5:$C$332),0))</f>
        <v>Tehachapi_Solar</v>
      </c>
      <c r="F319" t="str" cm="1">
        <f t="array" ref="F319">INDEX(SubList_ResAreas!$D$5:$D$332,MATCH(1,($B319=SubList_ResAreas!$B$5:$B$332)*($C319=SubList_ResAreas!$C$5:$C$332),0))</f>
        <v>Greater_Tehachapi</v>
      </c>
    </row>
    <row r="320" spans="1:6" x14ac:dyDescent="0.35">
      <c r="A320" t="s">
        <v>322</v>
      </c>
      <c r="B320" t="s">
        <v>116</v>
      </c>
      <c r="C320">
        <v>230</v>
      </c>
      <c r="E320" t="str" cm="1">
        <f t="array" ref="E320">INDEX(SubList_ResAreas!$F$5:$F$332,MATCH(1,($B320=SubList_ResAreas!$B$5:$B$332)*($C320=SubList_ResAreas!$C$5:$C$332),0))</f>
        <v>Tehachapi_Solar</v>
      </c>
      <c r="F320" t="str" cm="1">
        <f t="array" ref="F320">INDEX(SubList_ResAreas!$D$5:$D$332,MATCH(1,($B320=SubList_ResAreas!$B$5:$B$332)*($C320=SubList_ResAreas!$C$5:$C$332),0))</f>
        <v>Greater_Tehachapi</v>
      </c>
    </row>
    <row r="321" spans="1:6" x14ac:dyDescent="0.35">
      <c r="A321" t="s">
        <v>321</v>
      </c>
      <c r="B321" t="s">
        <v>412</v>
      </c>
      <c r="C321">
        <v>230</v>
      </c>
      <c r="D321">
        <v>270</v>
      </c>
      <c r="E321" t="str" cm="1">
        <f t="array" ref="E321">INDEX(SubList_ResAreas!$F$5:$F$332,MATCH(1,($B321=SubList_ResAreas!$B$5:$B$332)*($C321=SubList_ResAreas!$C$5:$C$332),0))</f>
        <v>Southern_PGAE_Solar</v>
      </c>
      <c r="F321" t="str" cm="1">
        <f t="array" ref="F321">INDEX(SubList_ResAreas!$D$5:$D$332,MATCH(1,($B321=SubList_ResAreas!$B$5:$B$332)*($C321=SubList_ResAreas!$C$5:$C$332),0))</f>
        <v>Central_Valley_LosBanos</v>
      </c>
    </row>
    <row r="322" spans="1:6" x14ac:dyDescent="0.35">
      <c r="A322" t="s">
        <v>322</v>
      </c>
      <c r="B322" t="s">
        <v>122</v>
      </c>
      <c r="C322">
        <v>500</v>
      </c>
      <c r="D322">
        <v>2300</v>
      </c>
      <c r="E322" t="str" cm="1">
        <f t="array" ref="E322">INDEX(SubList_ResAreas!$F$5:$F$332,MATCH(1,($B322=SubList_ResAreas!$B$5:$B$332)*($C322=SubList_ResAreas!$C$5:$C$332),0))</f>
        <v>Tehachapi_Solar</v>
      </c>
      <c r="F322" t="str" cm="1">
        <f t="array" ref="F322">INDEX(SubList_ResAreas!$D$5:$D$332,MATCH(1,($B322=SubList_ResAreas!$B$5:$B$332)*($C322=SubList_ResAreas!$C$5:$C$332),0))</f>
        <v>Greater_Tehachapi</v>
      </c>
    </row>
    <row r="323" spans="1:6" x14ac:dyDescent="0.35">
      <c r="A323" t="s">
        <v>322</v>
      </c>
      <c r="B323" t="s">
        <v>122</v>
      </c>
      <c r="C323">
        <v>230</v>
      </c>
      <c r="E323" t="str" cm="1">
        <f t="array" ref="E323">INDEX(SubList_ResAreas!$F$5:$F$332,MATCH(1,($B323=SubList_ResAreas!$B$5:$B$332)*($C323=SubList_ResAreas!$C$5:$C$332),0))</f>
        <v>Tehachapi_Solar</v>
      </c>
      <c r="F323" t="str" cm="1">
        <f t="array" ref="F323">INDEX(SubList_ResAreas!$D$5:$D$332,MATCH(1,($B323=SubList_ResAreas!$B$5:$B$332)*($C323=SubList_ResAreas!$C$5:$C$332),0))</f>
        <v>Greater_Tehachapi</v>
      </c>
    </row>
    <row r="324" spans="1:6" x14ac:dyDescent="0.35">
      <c r="A324" t="s">
        <v>333</v>
      </c>
      <c r="B324" t="s">
        <v>256</v>
      </c>
      <c r="C324">
        <v>115</v>
      </c>
      <c r="E324" t="str" cm="1">
        <f t="array" ref="E324">INDEX(SubList_ResAreas!$F$5:$F$332,MATCH(1,($B324=SubList_ResAreas!$B$5:$B$332)*($C324=SubList_ResAreas!$C$5:$C$332),0))</f>
        <v>Northern_California_Solar</v>
      </c>
      <c r="F324" t="str" cm="1">
        <f t="array" ref="F324">INDEX(SubList_ResAreas!$D$5:$D$332,MATCH(1,($B324=SubList_ResAreas!$B$5:$B$332)*($C324=SubList_ResAreas!$C$5:$C$332),0))</f>
        <v>Northern_CA</v>
      </c>
    </row>
    <row r="325" spans="1:6" x14ac:dyDescent="0.35">
      <c r="A325" t="s">
        <v>333</v>
      </c>
      <c r="B325" t="s">
        <v>274</v>
      </c>
      <c r="C325">
        <v>115</v>
      </c>
      <c r="E325" t="str" cm="1">
        <f t="array" ref="E325">INDEX(SubList_ResAreas!$F$5:$F$332,MATCH(1,($B325=SubList_ResAreas!$B$5:$B$332)*($C325=SubList_ResAreas!$C$5:$C$332),0))</f>
        <v>Northern_California_Solar</v>
      </c>
      <c r="F325" t="str" cm="1">
        <f t="array" ref="F325">INDEX(SubList_ResAreas!$D$5:$D$332,MATCH(1,($B325=SubList_ResAreas!$B$5:$B$332)*($C325=SubList_ResAreas!$C$5:$C$332),0))</f>
        <v>Northern_CA</v>
      </c>
    </row>
  </sheetData>
  <autoFilter ref="A4:D325" xr:uid="{8F6A7DC8-FA4E-4EB3-BF15-2F1BA84524A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8CFF7-B77D-414E-85B3-614CFD40FA38}">
  <dimension ref="A2:K84"/>
  <sheetViews>
    <sheetView workbookViewId="0">
      <selection activeCell="G3" sqref="G3:K4"/>
    </sheetView>
  </sheetViews>
  <sheetFormatPr defaultRowHeight="14.5" outlineLevelCol="1" x14ac:dyDescent="0.35"/>
  <cols>
    <col min="1" max="1" width="34.453125" customWidth="1"/>
    <col min="2" max="2" width="14.26953125" bestFit="1" customWidth="1"/>
    <col min="3" max="5" width="10.6328125" customWidth="1"/>
    <col min="7" max="7" width="35.1796875" style="110" customWidth="1" outlineLevel="1"/>
    <col min="8" max="8" width="14.26953125" style="110" customWidth="1" outlineLevel="1"/>
    <col min="9" max="9" width="13.54296875" style="110" customWidth="1" outlineLevel="1"/>
    <col min="10" max="10" width="11.453125" style="110" customWidth="1" outlineLevel="1"/>
    <col min="11" max="11" width="11.54296875" customWidth="1" outlineLevel="1"/>
  </cols>
  <sheetData>
    <row r="2" spans="1:11" ht="14.5" customHeight="1" x14ac:dyDescent="0.35">
      <c r="A2" s="2" t="s">
        <v>595</v>
      </c>
      <c r="G2" s="328" t="s">
        <v>596</v>
      </c>
      <c r="H2" s="328"/>
      <c r="I2" s="170"/>
      <c r="J2" s="170"/>
      <c r="K2" s="170"/>
    </row>
    <row r="3" spans="1:11" ht="23.5" customHeight="1" x14ac:dyDescent="0.35">
      <c r="A3" s="329" t="s">
        <v>512</v>
      </c>
      <c r="B3" s="329"/>
      <c r="C3" s="329"/>
      <c r="D3" s="329"/>
      <c r="E3" s="329"/>
      <c r="G3" s="326" t="s">
        <v>511</v>
      </c>
      <c r="H3" s="326"/>
      <c r="I3" s="326"/>
      <c r="J3" s="326"/>
      <c r="K3" s="326"/>
    </row>
    <row r="4" spans="1:11" ht="37.5" customHeight="1" x14ac:dyDescent="0.35">
      <c r="A4" s="330"/>
      <c r="B4" s="330"/>
      <c r="C4" s="330"/>
      <c r="D4" s="330"/>
      <c r="E4" s="330"/>
      <c r="G4" s="327"/>
      <c r="H4" s="327"/>
      <c r="I4" s="327"/>
      <c r="J4" s="327"/>
      <c r="K4" s="327"/>
    </row>
    <row r="5" spans="1:11" ht="58" x14ac:dyDescent="0.35">
      <c r="A5" s="111" t="s">
        <v>479</v>
      </c>
      <c r="B5" s="111" t="s">
        <v>9</v>
      </c>
      <c r="C5" s="142" t="s">
        <v>508</v>
      </c>
      <c r="D5" s="143" t="s">
        <v>509</v>
      </c>
      <c r="E5" s="145" t="s">
        <v>510</v>
      </c>
      <c r="G5" s="111" t="s">
        <v>482</v>
      </c>
      <c r="H5" s="111" t="s">
        <v>9</v>
      </c>
      <c r="I5" s="142" t="s">
        <v>508</v>
      </c>
      <c r="J5" s="143" t="s">
        <v>509</v>
      </c>
      <c r="K5" s="145" t="s">
        <v>510</v>
      </c>
    </row>
    <row r="6" spans="1:11" ht="15" thickBot="1" x14ac:dyDescent="0.4">
      <c r="A6" s="167"/>
      <c r="B6" s="167"/>
      <c r="C6" s="168" t="s">
        <v>10</v>
      </c>
      <c r="D6" s="168" t="s">
        <v>10</v>
      </c>
      <c r="E6" s="168" t="s">
        <v>10</v>
      </c>
      <c r="G6" s="167"/>
      <c r="H6" s="167"/>
      <c r="I6" s="168" t="s">
        <v>10</v>
      </c>
      <c r="J6" s="168" t="s">
        <v>10</v>
      </c>
      <c r="K6" s="168" t="s">
        <v>10</v>
      </c>
    </row>
    <row r="7" spans="1:11" x14ac:dyDescent="0.35">
      <c r="A7" s="164" t="s">
        <v>483</v>
      </c>
      <c r="B7" s="165" t="s">
        <v>484</v>
      </c>
      <c r="C7" s="166">
        <v>0</v>
      </c>
      <c r="D7" s="166">
        <v>134.04399999999998</v>
      </c>
      <c r="E7" s="166">
        <v>134.04399999999998</v>
      </c>
      <c r="G7" s="164" t="s">
        <v>483</v>
      </c>
      <c r="H7" s="165" t="s">
        <v>484</v>
      </c>
      <c r="I7" s="166">
        <v>0</v>
      </c>
      <c r="J7" s="169">
        <v>134.04399999999998</v>
      </c>
      <c r="K7" s="166">
        <v>134.04399999999998</v>
      </c>
    </row>
    <row r="8" spans="1:11" x14ac:dyDescent="0.35">
      <c r="A8" s="131" t="s">
        <v>360</v>
      </c>
      <c r="B8" s="114" t="s">
        <v>300</v>
      </c>
      <c r="C8" s="129">
        <v>0</v>
      </c>
      <c r="D8" s="129">
        <v>139</v>
      </c>
      <c r="E8" s="129">
        <v>139</v>
      </c>
      <c r="G8" s="131" t="s">
        <v>360</v>
      </c>
      <c r="H8" s="114" t="s">
        <v>300</v>
      </c>
      <c r="I8" s="129">
        <v>0</v>
      </c>
      <c r="J8" s="147">
        <v>139</v>
      </c>
      <c r="K8" s="129">
        <v>139</v>
      </c>
    </row>
    <row r="9" spans="1:11" x14ac:dyDescent="0.35">
      <c r="A9" s="131" t="s">
        <v>379</v>
      </c>
      <c r="B9" s="114" t="s">
        <v>300</v>
      </c>
      <c r="C9" s="129">
        <v>0</v>
      </c>
      <c r="D9" s="129">
        <v>0</v>
      </c>
      <c r="E9" s="129">
        <v>0</v>
      </c>
      <c r="G9" s="131" t="s">
        <v>379</v>
      </c>
      <c r="H9" s="114" t="s">
        <v>300</v>
      </c>
      <c r="I9" s="129">
        <v>0</v>
      </c>
      <c r="J9" s="147">
        <v>0</v>
      </c>
      <c r="K9" s="129">
        <v>0</v>
      </c>
    </row>
    <row r="10" spans="1:11" x14ac:dyDescent="0.35">
      <c r="A10" s="131" t="s">
        <v>353</v>
      </c>
      <c r="B10" s="114" t="s">
        <v>300</v>
      </c>
      <c r="C10" s="129">
        <v>0</v>
      </c>
      <c r="D10" s="129">
        <v>53</v>
      </c>
      <c r="E10" s="129">
        <v>53</v>
      </c>
      <c r="G10" s="131" t="s">
        <v>353</v>
      </c>
      <c r="H10" s="114" t="s">
        <v>300</v>
      </c>
      <c r="I10" s="129">
        <v>0</v>
      </c>
      <c r="J10" s="147">
        <v>53</v>
      </c>
      <c r="K10" s="129">
        <v>53</v>
      </c>
    </row>
    <row r="11" spans="1:11" x14ac:dyDescent="0.35">
      <c r="A11" s="131" t="s">
        <v>332</v>
      </c>
      <c r="B11" s="114" t="s">
        <v>300</v>
      </c>
      <c r="C11" s="129">
        <v>320</v>
      </c>
      <c r="D11" s="129">
        <v>500</v>
      </c>
      <c r="E11" s="129">
        <v>500</v>
      </c>
      <c r="G11" s="131" t="s">
        <v>332</v>
      </c>
      <c r="H11" s="114" t="s">
        <v>300</v>
      </c>
      <c r="I11" s="129">
        <v>320</v>
      </c>
      <c r="J11" s="147">
        <v>500</v>
      </c>
      <c r="K11" s="129">
        <v>500</v>
      </c>
    </row>
    <row r="12" spans="1:11" x14ac:dyDescent="0.35">
      <c r="A12" s="131" t="s">
        <v>362</v>
      </c>
      <c r="B12" s="114" t="s">
        <v>300</v>
      </c>
      <c r="C12" s="129">
        <v>0</v>
      </c>
      <c r="D12" s="129">
        <v>445</v>
      </c>
      <c r="E12" s="129">
        <v>445</v>
      </c>
      <c r="G12" s="131" t="s">
        <v>362</v>
      </c>
      <c r="H12" s="114" t="s">
        <v>300</v>
      </c>
      <c r="I12" s="129">
        <v>0</v>
      </c>
      <c r="J12" s="147">
        <v>445</v>
      </c>
      <c r="K12" s="129">
        <v>445</v>
      </c>
    </row>
    <row r="13" spans="1:11" x14ac:dyDescent="0.35">
      <c r="A13" s="131" t="s">
        <v>352</v>
      </c>
      <c r="B13" s="114" t="s">
        <v>300</v>
      </c>
      <c r="C13" s="129">
        <v>0</v>
      </c>
      <c r="D13" s="129">
        <v>0</v>
      </c>
      <c r="E13" s="129">
        <v>0</v>
      </c>
      <c r="G13" s="131" t="s">
        <v>352</v>
      </c>
      <c r="H13" s="114" t="s">
        <v>300</v>
      </c>
      <c r="I13" s="129">
        <v>0</v>
      </c>
      <c r="J13" s="147">
        <v>0</v>
      </c>
      <c r="K13" s="129">
        <v>0</v>
      </c>
    </row>
    <row r="14" spans="1:11" x14ac:dyDescent="0.35">
      <c r="A14" s="131" t="s">
        <v>370</v>
      </c>
      <c r="B14" s="114" t="s">
        <v>300</v>
      </c>
      <c r="C14" s="129">
        <v>2012</v>
      </c>
      <c r="D14" s="129">
        <v>900</v>
      </c>
      <c r="E14" s="129">
        <f>900+295</f>
        <v>1195</v>
      </c>
      <c r="G14" s="131" t="s">
        <v>370</v>
      </c>
      <c r="H14" s="114" t="s">
        <v>300</v>
      </c>
      <c r="I14" s="129">
        <v>2012</v>
      </c>
      <c r="J14" s="147">
        <v>900</v>
      </c>
      <c r="K14" s="129">
        <f>900+295</f>
        <v>1195</v>
      </c>
    </row>
    <row r="15" spans="1:11" x14ac:dyDescent="0.35">
      <c r="A15" s="127" t="s">
        <v>446</v>
      </c>
      <c r="B15" s="107" t="s">
        <v>26</v>
      </c>
      <c r="C15" s="108">
        <v>0</v>
      </c>
      <c r="D15" s="108">
        <v>125.038</v>
      </c>
      <c r="E15" s="108">
        <v>125.038</v>
      </c>
      <c r="G15" s="127" t="s">
        <v>446</v>
      </c>
      <c r="H15" s="107" t="s">
        <v>26</v>
      </c>
      <c r="I15" s="148">
        <v>0</v>
      </c>
      <c r="J15" s="149">
        <v>125.038</v>
      </c>
      <c r="K15" s="148">
        <v>125.038</v>
      </c>
    </row>
    <row r="16" spans="1:11" x14ac:dyDescent="0.35">
      <c r="A16" s="127" t="s">
        <v>476</v>
      </c>
      <c r="B16" s="107" t="s">
        <v>26</v>
      </c>
      <c r="C16" s="108">
        <f>SUMIFS(First_20year_outlook_solar!$D$5:$D$325,First_20year_outlook_solar!$F$5:$F$325,Portfolio_Summary_byArea!A16)</f>
        <v>1167</v>
      </c>
      <c r="D16" s="108">
        <f>SUMIFS('23_24TPP_Base_Mapping'!$BN$5:$BN$322,'23_24TPP_Base_Mapping'!$D$5:$D$322,A16)+SUMIFS('23_24TPP_Base_Mapping'!$BO$5:$BO$322,'23_24TPP_Base_Mapping'!$D$5:$D$322,A16)</f>
        <v>897.95460000000003</v>
      </c>
      <c r="E16" s="108">
        <f>SUMIFS('Solar&amp;Battery'!$AE$5:$AE$332,SubList_ResAreas!$D$5:$D$332,Portfolio_Summary_byArea!A16)</f>
        <v>2846.9546</v>
      </c>
      <c r="G16" s="127" t="s">
        <v>320</v>
      </c>
      <c r="H16" s="107" t="s">
        <v>26</v>
      </c>
      <c r="I16" s="148">
        <f>SUMIFS(First_20year_outlook_solar!$D$5:$D$325,First_20year_outlook_solar!$E$5:$E$325,Portfolio_Summary_byArea!G16)</f>
        <v>4210</v>
      </c>
      <c r="J16" s="149">
        <v>1901</v>
      </c>
      <c r="K16" s="148">
        <f>SUMIFS('Solar&amp;Battery'!$AE$5:$AE$332,SubList_ResAreas!$F$5:$F$332,Portfolio_Summary_byArea!G16)</f>
        <v>3300</v>
      </c>
    </row>
    <row r="17" spans="1:11" x14ac:dyDescent="0.35">
      <c r="A17" s="127" t="s">
        <v>477</v>
      </c>
      <c r="B17" s="107" t="s">
        <v>26</v>
      </c>
      <c r="C17" s="108">
        <f>SUMIFS(First_20year_outlook_solar!$D$5:$D$325,First_20year_outlook_solar!$F$5:$F$325,Portfolio_Summary_byArea!A17)</f>
        <v>0</v>
      </c>
      <c r="D17" s="108">
        <f>SUMIFS('23_24TPP_Base_Mapping'!$BN$5:$BN$322,'23_24TPP_Base_Mapping'!$D$5:$D$322,A17)+SUMIFS('23_24TPP_Base_Mapping'!$BO$5:$BO$322,'23_24TPP_Base_Mapping'!$D$5:$D$322,A17)</f>
        <v>510</v>
      </c>
      <c r="E17" s="108">
        <f>SUMIFS('Solar&amp;Battery'!$AE$5:$AE$332,SubList_ResAreas!$D$5:$D$332,Portfolio_Summary_byArea!A17)</f>
        <v>510</v>
      </c>
      <c r="G17" s="127" t="s">
        <v>335</v>
      </c>
      <c r="H17" s="107" t="s">
        <v>26</v>
      </c>
      <c r="I17" s="148">
        <f>SUMIFS(First_20year_outlook_solar!$D$5:$D$325,First_20year_outlook_solar!$E$5:$E$325,Portfolio_Summary_byArea!G17)</f>
        <v>1436</v>
      </c>
      <c r="J17" s="149">
        <v>1746.3546000000001</v>
      </c>
      <c r="K17" s="148">
        <f>SUMIFS('Solar&amp;Battery'!$AE$5:$AE$332,SubList_ResAreas!$F$5:$F$332,Portfolio_Summary_byArea!G17)</f>
        <v>4957.3546000000006</v>
      </c>
    </row>
    <row r="18" spans="1:11" x14ac:dyDescent="0.35">
      <c r="A18" s="127" t="s">
        <v>478</v>
      </c>
      <c r="B18" s="107" t="s">
        <v>26</v>
      </c>
      <c r="C18" s="108">
        <f>SUMIFS(First_20year_outlook_solar!$D$5:$D$325,First_20year_outlook_solar!$F$5:$F$325,Portfolio_Summary_byArea!A18)</f>
        <v>809</v>
      </c>
      <c r="D18" s="108">
        <f>SUMIFS('23_24TPP_Base_Mapping'!$BN$5:$BN$322,'23_24TPP_Base_Mapping'!$D$5:$D$322,A18)+SUMIFS('23_24TPP_Base_Mapping'!$BO$5:$BO$322,'23_24TPP_Base_Mapping'!$D$5:$D$322,A18)</f>
        <v>1207.51</v>
      </c>
      <c r="E18" s="108">
        <f>SUMIFS('Solar&amp;Battery'!$AE$5:$AE$332,SubList_ResAreas!$D$5:$D$332,Portfolio_Summary_byArea!A18)</f>
        <v>3390.51</v>
      </c>
      <c r="G18" s="127" t="s">
        <v>317</v>
      </c>
      <c r="H18" s="107" t="s">
        <v>26</v>
      </c>
      <c r="I18" s="148">
        <f>SUMIFS(First_20year_outlook_solar!$D$5:$D$325,First_20year_outlook_solar!$E$5:$E$325,Portfolio_Summary_byArea!G18)</f>
        <v>19619</v>
      </c>
      <c r="J18" s="149">
        <v>8860.9353999999985</v>
      </c>
      <c r="K18" s="148">
        <f>SUMIFS('Solar&amp;Battery'!$AE$5:$AE$332,SubList_ResAreas!$F$5:$F$332,Portfolio_Summary_byArea!G18)</f>
        <v>23880.935399999998</v>
      </c>
    </row>
    <row r="19" spans="1:11" x14ac:dyDescent="0.35">
      <c r="A19" s="127" t="s">
        <v>497</v>
      </c>
      <c r="B19" s="107" t="s">
        <v>26</v>
      </c>
      <c r="C19" s="108">
        <f>SUMIFS(First_20year_outlook_solar!$D$5:$D$325,First_20year_outlook_solar!$F$5:$F$325,Portfolio_Summary_byArea!A19)</f>
        <v>12925</v>
      </c>
      <c r="D19" s="108">
        <f>SUMIFS('23_24TPP_Base_Mapping'!$BN$5:$BN$322,'23_24TPP_Base_Mapping'!$D$5:$D$322,A19)+SUMIFS('23_24TPP_Base_Mapping'!$BO$5:$BO$322,'23_24TPP_Base_Mapping'!$D$5:$D$322,A19)</f>
        <v>4804.5</v>
      </c>
      <c r="E19" s="108">
        <f>SUMIFS('Solar&amp;Battery'!$AE$5:$AE$332,SubList_ResAreas!$D$5:$D$332,Portfolio_Summary_byArea!A19)</f>
        <v>14064.5</v>
      </c>
      <c r="G19" s="127" t="s">
        <v>324</v>
      </c>
      <c r="H19" s="107" t="s">
        <v>26</v>
      </c>
      <c r="I19" s="148">
        <f>SUMIFS(First_20year_outlook_solar!$D$5:$D$325,First_20year_outlook_solar!$E$5:$E$325,Portfolio_Summary_byArea!G19)</f>
        <v>7400</v>
      </c>
      <c r="J19" s="149">
        <v>6883</v>
      </c>
      <c r="K19" s="148">
        <f>SUMIFS('Solar&amp;Battery'!$AE$5:$AE$332,SubList_ResAreas!$F$5:$F$332,Portfolio_Summary_byArea!G19)</f>
        <v>10078</v>
      </c>
    </row>
    <row r="20" spans="1:11" x14ac:dyDescent="0.35">
      <c r="A20" s="127" t="s">
        <v>496</v>
      </c>
      <c r="B20" s="107" t="s">
        <v>26</v>
      </c>
      <c r="C20" s="108">
        <f>SUMIFS(First_20year_outlook_solar!$D$5:$D$325,First_20year_outlook_solar!$F$5:$F$325,Portfolio_Summary_byArea!A20)</f>
        <v>0</v>
      </c>
      <c r="D20" s="108">
        <f>SUMIFS('23_24TPP_Base_Mapping'!$BN$5:$BN$322,'23_24TPP_Base_Mapping'!$D$5:$D$322,A20)+SUMIFS('23_24TPP_Base_Mapping'!$BO$5:$BO$322,'23_24TPP_Base_Mapping'!$D$5:$D$322,A20)</f>
        <v>230</v>
      </c>
      <c r="E20" s="108">
        <f>SUMIFS('Solar&amp;Battery'!$AE$5:$AE$332,SubList_ResAreas!$D$5:$D$332,Portfolio_Summary_byArea!A20)</f>
        <v>1630</v>
      </c>
      <c r="G20" s="127" t="s">
        <v>343</v>
      </c>
      <c r="H20" s="107" t="s">
        <v>26</v>
      </c>
      <c r="I20" s="148">
        <f>SUMIFS(First_20year_outlook_solar!$D$5:$D$325,First_20year_outlook_solar!$E$5:$E$325,Portfolio_Summary_byArea!G20)</f>
        <v>3510</v>
      </c>
      <c r="J20" s="149">
        <v>2659.9556600000001</v>
      </c>
      <c r="K20" s="148">
        <f>SUMIFS('Solar&amp;Battery'!$AE$5:$AE$332,SubList_ResAreas!$F$5:$F$332,Portfolio_Summary_byArea!G20)</f>
        <v>3459.9556600000001</v>
      </c>
    </row>
    <row r="21" spans="1:11" x14ac:dyDescent="0.35">
      <c r="A21" s="127" t="s">
        <v>495</v>
      </c>
      <c r="B21" s="107" t="s">
        <v>26</v>
      </c>
      <c r="C21" s="108">
        <f>SUMIFS(First_20year_outlook_solar!$D$5:$D$325,First_20year_outlook_solar!$F$5:$F$325,Portfolio_Summary_byArea!A21)</f>
        <v>6154</v>
      </c>
      <c r="D21" s="108">
        <f>SUMIFS('23_24TPP_Base_Mapping'!$BN$5:$BN$322,'23_24TPP_Base_Mapping'!$D$5:$D$322,A21)+SUMIFS('23_24TPP_Base_Mapping'!$BO$5:$BO$322,'23_24TPP_Base_Mapping'!$D$5:$D$322,A21)</f>
        <v>2957.3253999999997</v>
      </c>
      <c r="E21" s="108">
        <f>SUMIFS('Solar&amp;Battery'!$AE$5:$AE$332,SubList_ResAreas!$D$5:$D$332,Portfolio_Summary_byArea!A21)</f>
        <v>6396.3253999999997</v>
      </c>
      <c r="G21" s="127" t="s">
        <v>331</v>
      </c>
      <c r="H21" s="107" t="s">
        <v>26</v>
      </c>
      <c r="I21" s="148">
        <f>SUMIFS(First_20year_outlook_solar!$D$5:$D$325,First_20year_outlook_solar!$E$5:$E$325,Portfolio_Summary_byArea!G21)</f>
        <v>2272</v>
      </c>
      <c r="J21" s="149">
        <v>4943</v>
      </c>
      <c r="K21" s="148">
        <f>SUMIFS('Solar&amp;Battery'!$AE$5:$AE$332,SubList_ResAreas!$F$5:$F$332,Portfolio_Summary_byArea!G21)</f>
        <v>6326</v>
      </c>
    </row>
    <row r="22" spans="1:11" x14ac:dyDescent="0.35">
      <c r="A22" s="127" t="s">
        <v>468</v>
      </c>
      <c r="B22" s="107" t="s">
        <v>26</v>
      </c>
      <c r="C22" s="108">
        <f>SUMIFS(First_20year_outlook_solar!$D$5:$D$325,First_20year_outlook_solar!$F$5:$F$325,Portfolio_Summary_byArea!A22)</f>
        <v>0</v>
      </c>
      <c r="D22" s="108">
        <f>SUMIFS('23_24TPP_Base_Mapping'!$BN$5:$BN$322,'23_24TPP_Base_Mapping'!$D$5:$D$322,A22)+SUMIFS('23_24TPP_Base_Mapping'!$BO$5:$BO$322,'23_24TPP_Base_Mapping'!$D$5:$D$322,A22)</f>
        <v>1205.3</v>
      </c>
      <c r="E22" s="108">
        <f>SUMIFS('Solar&amp;Battery'!$AE$5:$AE$332,SubList_ResAreas!$D$5:$D$332,Portfolio_Summary_byArea!A22)</f>
        <v>2600.3000000000002</v>
      </c>
      <c r="G22" s="127" t="s">
        <v>350</v>
      </c>
      <c r="H22" s="107" t="s">
        <v>26</v>
      </c>
      <c r="I22" s="148">
        <f>SUMIFS(First_20year_outlook_solar!$D$5:$D$325,First_20year_outlook_solar!$E$5:$E$325,Portfolio_Summary_byArea!G22)</f>
        <v>4922</v>
      </c>
      <c r="J22" s="149">
        <v>6492.9</v>
      </c>
      <c r="K22" s="148">
        <f>SUMIFS('Solar&amp;Battery'!$AE$5:$AE$332,SubList_ResAreas!$F$5:$F$332,Portfolio_Summary_byArea!G22)</f>
        <v>6492.9</v>
      </c>
    </row>
    <row r="23" spans="1:11" x14ac:dyDescent="0.35">
      <c r="A23" s="127" t="s">
        <v>465</v>
      </c>
      <c r="B23" s="107" t="s">
        <v>26</v>
      </c>
      <c r="C23" s="108">
        <f>SUMIFS(First_20year_outlook_solar!$D$5:$D$325,First_20year_outlook_solar!$F$5:$F$325,Portfolio_Summary_byArea!A23)</f>
        <v>9544</v>
      </c>
      <c r="D23" s="108">
        <f>SUMIFS('23_24TPP_Base_Mapping'!$BN$5:$BN$322,'23_24TPP_Base_Mapping'!$D$5:$D$322,A23)+SUMIFS('23_24TPP_Base_Mapping'!$BO$5:$BO$322,'23_24TPP_Base_Mapping'!$D$5:$D$322,A23)</f>
        <v>6828.7</v>
      </c>
      <c r="E23" s="108">
        <f>SUMIFS('Solar&amp;Battery'!$AE$5:$AE$332,SubList_ResAreas!$D$5:$D$332,Portfolio_Summary_byArea!A23)</f>
        <v>8977.7000000000007</v>
      </c>
      <c r="G23" s="127" t="s">
        <v>356</v>
      </c>
      <c r="H23" s="107" t="s">
        <v>26</v>
      </c>
      <c r="I23" s="148">
        <f>SUMIFS(First_20year_outlook_solar!$D$5:$D$325,First_20year_outlook_solar!$E$5:$E$325,Portfolio_Summary_byArea!G23)</f>
        <v>3952</v>
      </c>
      <c r="J23" s="149">
        <v>4497</v>
      </c>
      <c r="K23" s="148">
        <f>SUMIFS('Solar&amp;Battery'!$AE$5:$AE$332,SubList_ResAreas!$F$5:$F$332,Portfolio_Summary_byArea!G23)</f>
        <v>6000</v>
      </c>
    </row>
    <row r="24" spans="1:11" x14ac:dyDescent="0.35">
      <c r="A24" s="127" t="s">
        <v>467</v>
      </c>
      <c r="B24" s="107" t="s">
        <v>26</v>
      </c>
      <c r="C24" s="108">
        <f>SUMIFS(First_20year_outlook_solar!$D$5:$D$325,First_20year_outlook_solar!$F$5:$F$325,Portfolio_Summary_byArea!A24)</f>
        <v>2066</v>
      </c>
      <c r="D24" s="108">
        <f>SUMIFS('23_24TPP_Base_Mapping'!$BN$5:$BN$322,'23_24TPP_Base_Mapping'!$D$5:$D$322,A24)+SUMIFS('23_24TPP_Base_Mapping'!$BO$5:$BO$322,'23_24TPP_Base_Mapping'!$D$5:$D$322,A24)</f>
        <v>750</v>
      </c>
      <c r="E24" s="108">
        <f>SUMIFS('Solar&amp;Battery'!$AE$5:$AE$332,SubList_ResAreas!$D$5:$D$332,Portfolio_Summary_byArea!A24)</f>
        <v>1800</v>
      </c>
      <c r="G24" s="127" t="s">
        <v>338</v>
      </c>
      <c r="H24" s="107" t="s">
        <v>26</v>
      </c>
      <c r="I24" s="148">
        <f>SUMIFS(First_20year_outlook_solar!$D$5:$D$325,First_20year_outlook_solar!$E$5:$E$325,Portfolio_Summary_byArea!G24)</f>
        <v>4807</v>
      </c>
      <c r="J24" s="149">
        <v>963</v>
      </c>
      <c r="K24" s="148">
        <f>SUMIFS('Solar&amp;Battery'!$AE$5:$AE$332,SubList_ResAreas!$F$5:$F$332,Portfolio_Summary_byArea!G24)</f>
        <v>4645</v>
      </c>
    </row>
    <row r="25" spans="1:11" x14ac:dyDescent="0.35">
      <c r="A25" s="127" t="s">
        <v>466</v>
      </c>
      <c r="B25" s="107" t="s">
        <v>26</v>
      </c>
      <c r="C25" s="108">
        <f>SUMIFS(First_20year_outlook_solar!$D$5:$D$325,First_20year_outlook_solar!$F$5:$F$325,Portfolio_Summary_byArea!A25)</f>
        <v>0</v>
      </c>
      <c r="D25" s="108">
        <f>SUMIFS('23_24TPP_Base_Mapping'!$BN$5:$BN$322,'23_24TPP_Base_Mapping'!$D$5:$D$322,A25)+SUMIFS('23_24TPP_Base_Mapping'!$BO$5:$BO$322,'23_24TPP_Base_Mapping'!$D$5:$D$322,A25)</f>
        <v>0</v>
      </c>
      <c r="E25" s="108">
        <f>SUMIFS('Solar&amp;Battery'!$AE$5:$AE$332,SubList_ResAreas!$D$5:$D$332,Portfolio_Summary_byArea!A25)</f>
        <v>0</v>
      </c>
      <c r="G25" s="127" t="s">
        <v>328</v>
      </c>
      <c r="H25" s="107" t="s">
        <v>26</v>
      </c>
      <c r="I25" s="148">
        <f>SUMIFS(First_20year_outlook_solar!$D$5:$D$325,First_20year_outlook_solar!$E$5:$E$325,Portfolio_Summary_byArea!G25)</f>
        <v>995</v>
      </c>
      <c r="J25" s="149">
        <v>0</v>
      </c>
      <c r="K25" s="148">
        <f>SUMIFS('Solar&amp;Battery'!$AE$5:$AE$332,SubList_ResAreas!$F$5:$F$332,Portfolio_Summary_byArea!G25)</f>
        <v>500</v>
      </c>
    </row>
    <row r="26" spans="1:11" x14ac:dyDescent="0.35">
      <c r="A26" s="127" t="s">
        <v>474</v>
      </c>
      <c r="B26" s="107" t="s">
        <v>26</v>
      </c>
      <c r="C26" s="108">
        <f>SUMIFS(First_20year_outlook_solar!$D$5:$D$325,First_20year_outlook_solar!$F$5:$F$325,Portfolio_Summary_byArea!A26)</f>
        <v>3510</v>
      </c>
      <c r="D26" s="108">
        <f>SUMIFS('23_24TPP_Base_Mapping'!$BN$5:$BN$322,'23_24TPP_Base_Mapping'!$D$5:$D$322,A26)+SUMIFS('23_24TPP_Base_Mapping'!$BO$5:$BO$322,'23_24TPP_Base_Mapping'!$D$5:$D$322,A26)</f>
        <v>2659.9556600000001</v>
      </c>
      <c r="E26" s="108">
        <f>SUMIFS('Solar&amp;Battery'!$AE$5:$AE$332,SubList_ResAreas!$D$5:$D$332,Portfolio_Summary_byArea!A26)</f>
        <v>3459.9556600000001</v>
      </c>
      <c r="G26" s="132" t="s">
        <v>357</v>
      </c>
      <c r="H26" s="115" t="s">
        <v>296</v>
      </c>
      <c r="I26" s="133">
        <v>866</v>
      </c>
      <c r="J26" s="150">
        <v>338.5</v>
      </c>
      <c r="K26" s="133">
        <v>338.5</v>
      </c>
    </row>
    <row r="27" spans="1:11" x14ac:dyDescent="0.35">
      <c r="A27" s="127" t="s">
        <v>475</v>
      </c>
      <c r="B27" s="107" t="s">
        <v>26</v>
      </c>
      <c r="C27" s="108">
        <f>SUMIFS(First_20year_outlook_solar!$D$5:$D$325,First_20year_outlook_solar!$F$5:$F$325,Portfolio_Summary_byArea!A27)</f>
        <v>2272</v>
      </c>
      <c r="D27" s="108">
        <f>SUMIFS('23_24TPP_Base_Mapping'!$BN$5:$BN$322,'23_24TPP_Base_Mapping'!$D$5:$D$322,A27)+SUMIFS('23_24TPP_Base_Mapping'!$BO$5:$BO$322,'23_24TPP_Base_Mapping'!$D$5:$D$322,A27)</f>
        <v>4943</v>
      </c>
      <c r="E27" s="108">
        <f>SUMIFS('Solar&amp;Battery'!$AE$5:$AE$332,SubList_ResAreas!$D$5:$D$332,Portfolio_Summary_byArea!A27)</f>
        <v>6326</v>
      </c>
      <c r="G27" s="132" t="s">
        <v>336</v>
      </c>
      <c r="H27" s="115" t="s">
        <v>296</v>
      </c>
      <c r="I27" s="133">
        <v>542</v>
      </c>
      <c r="J27" s="150">
        <v>756.6</v>
      </c>
      <c r="K27" s="133">
        <v>756.6</v>
      </c>
    </row>
    <row r="28" spans="1:11" x14ac:dyDescent="0.35">
      <c r="A28" s="127" t="s">
        <v>473</v>
      </c>
      <c r="B28" s="107" t="s">
        <v>26</v>
      </c>
      <c r="C28" s="108">
        <f>SUMIFS(First_20year_outlook_solar!$D$5:$D$325,First_20year_outlook_solar!$F$5:$F$325,Portfolio_Summary_byArea!A28)</f>
        <v>4922</v>
      </c>
      <c r="D28" s="108">
        <f>SUMIFS('23_24TPP_Base_Mapping'!$BN$5:$BN$322,'23_24TPP_Base_Mapping'!$D$5:$D$322,A28)+SUMIFS('23_24TPP_Base_Mapping'!$BO$5:$BO$322,'23_24TPP_Base_Mapping'!$D$5:$D$322,A28)</f>
        <v>6492.9</v>
      </c>
      <c r="E28" s="108">
        <f>SUMIFS('Solar&amp;Battery'!$AE$5:$AE$332,SubList_ResAreas!$D$5:$D$332,Portfolio_Summary_byArea!A28)</f>
        <v>6792.9</v>
      </c>
      <c r="G28" s="132" t="s">
        <v>339</v>
      </c>
      <c r="H28" s="115" t="s">
        <v>296</v>
      </c>
      <c r="I28" s="133">
        <v>34</v>
      </c>
      <c r="J28" s="150">
        <v>0</v>
      </c>
      <c r="K28" s="133">
        <v>0</v>
      </c>
    </row>
    <row r="29" spans="1:11" x14ac:dyDescent="0.35">
      <c r="A29" s="127" t="s">
        <v>470</v>
      </c>
      <c r="B29" s="107" t="s">
        <v>26</v>
      </c>
      <c r="C29" s="108">
        <f>SUMIFS(First_20year_outlook_solar!$D$5:$D$325,First_20year_outlook_solar!$F$5:$F$325,Portfolio_Summary_byArea!A29)</f>
        <v>3952</v>
      </c>
      <c r="D29" s="108">
        <f>SUMIFS('23_24TPP_Base_Mapping'!$BN$5:$BN$322,'23_24TPP_Base_Mapping'!$D$5:$D$322,A29)+SUMIFS('23_24TPP_Base_Mapping'!$BO$5:$BO$322,'23_24TPP_Base_Mapping'!$D$5:$D$322,A29)</f>
        <v>4497</v>
      </c>
      <c r="E29" s="108">
        <f>SUMIFS('Solar&amp;Battery'!$AE$5:$AE$332,SubList_ResAreas!$D$5:$D$332,Portfolio_Summary_byArea!A29)</f>
        <v>6000</v>
      </c>
      <c r="G29" s="132" t="s">
        <v>344</v>
      </c>
      <c r="H29" s="115" t="s">
        <v>296</v>
      </c>
      <c r="I29" s="133">
        <v>60</v>
      </c>
      <c r="J29" s="150">
        <v>180</v>
      </c>
      <c r="K29" s="133">
        <v>180</v>
      </c>
    </row>
    <row r="30" spans="1:11" x14ac:dyDescent="0.35">
      <c r="A30" s="127" t="s">
        <v>471</v>
      </c>
      <c r="B30" s="107" t="s">
        <v>26</v>
      </c>
      <c r="C30" s="108">
        <f>SUMIFS(First_20year_outlook_solar!$D$5:$D$325,First_20year_outlook_solar!$F$5:$F$325,Portfolio_Summary_byArea!A30)</f>
        <v>4807</v>
      </c>
      <c r="D30" s="108">
        <f>SUMIFS('23_24TPP_Base_Mapping'!$BN$5:$BN$322,'23_24TPP_Base_Mapping'!$D$5:$D$322,A30)+SUMIFS('23_24TPP_Base_Mapping'!$BO$5:$BO$322,'23_24TPP_Base_Mapping'!$D$5:$D$322,A30)</f>
        <v>963</v>
      </c>
      <c r="E30" s="108">
        <f>SUMIFS('Solar&amp;Battery'!$AE$5:$AE$332,SubList_ResAreas!$D$5:$D$332,Portfolio_Summary_byArea!A30)</f>
        <v>4345</v>
      </c>
      <c r="G30" s="132" t="s">
        <v>340</v>
      </c>
      <c r="H30" s="115" t="s">
        <v>296</v>
      </c>
      <c r="I30" s="133">
        <v>287</v>
      </c>
      <c r="J30" s="150">
        <v>173.8</v>
      </c>
      <c r="K30" s="133">
        <v>173.8</v>
      </c>
    </row>
    <row r="31" spans="1:11" x14ac:dyDescent="0.35">
      <c r="A31" s="127" t="s">
        <v>469</v>
      </c>
      <c r="B31" s="107" t="s">
        <v>26</v>
      </c>
      <c r="C31" s="108">
        <f>SUMIFS(First_20year_outlook_solar!$D$5:$D$325,First_20year_outlook_solar!$F$5:$F$325,Portfolio_Summary_byArea!A31)</f>
        <v>995</v>
      </c>
      <c r="D31" s="108">
        <f>SUMIFS('23_24TPP_Base_Mapping'!$BN$5:$BN$322,'23_24TPP_Base_Mapping'!$D$5:$D$322,A31)+SUMIFS('23_24TPP_Base_Mapping'!$BO$5:$BO$322,'23_24TPP_Base_Mapping'!$D$5:$D$322,A31)</f>
        <v>0</v>
      </c>
      <c r="E31" s="108">
        <f>SUMIFS('Solar&amp;Battery'!$AE$5:$AE$332,SubList_ResAreas!$D$5:$D$332,Portfolio_Summary_byArea!A31)</f>
        <v>500</v>
      </c>
      <c r="G31" s="132" t="s">
        <v>373</v>
      </c>
      <c r="H31" s="115" t="s">
        <v>296</v>
      </c>
      <c r="I31" s="133">
        <v>173</v>
      </c>
      <c r="J31" s="150">
        <v>150</v>
      </c>
      <c r="K31" s="133">
        <v>150</v>
      </c>
    </row>
    <row r="32" spans="1:11" x14ac:dyDescent="0.35">
      <c r="A32" s="132" t="s">
        <v>357</v>
      </c>
      <c r="B32" s="115" t="s">
        <v>296</v>
      </c>
      <c r="C32" s="133">
        <v>866</v>
      </c>
      <c r="D32" s="133">
        <v>338.5</v>
      </c>
      <c r="E32" s="133">
        <v>338.5</v>
      </c>
      <c r="G32" s="132" t="s">
        <v>354</v>
      </c>
      <c r="H32" s="115" t="s">
        <v>296</v>
      </c>
      <c r="I32" s="133">
        <v>0</v>
      </c>
      <c r="J32" s="150">
        <v>0</v>
      </c>
      <c r="K32" s="133">
        <v>0</v>
      </c>
    </row>
    <row r="33" spans="1:11" x14ac:dyDescent="0.35">
      <c r="A33" s="132" t="s">
        <v>336</v>
      </c>
      <c r="B33" s="115" t="s">
        <v>296</v>
      </c>
      <c r="C33" s="133">
        <v>542</v>
      </c>
      <c r="D33" s="133">
        <v>756.6</v>
      </c>
      <c r="E33" s="133">
        <v>756.6</v>
      </c>
      <c r="G33" s="132" t="s">
        <v>325</v>
      </c>
      <c r="H33" s="115" t="s">
        <v>296</v>
      </c>
      <c r="I33" s="133">
        <v>275</v>
      </c>
      <c r="J33" s="150">
        <v>345.1</v>
      </c>
      <c r="K33" s="133">
        <v>345.1</v>
      </c>
    </row>
    <row r="34" spans="1:11" x14ac:dyDescent="0.35">
      <c r="A34" s="132" t="s">
        <v>339</v>
      </c>
      <c r="B34" s="115" t="s">
        <v>296</v>
      </c>
      <c r="C34" s="133">
        <v>34</v>
      </c>
      <c r="D34" s="133">
        <v>0</v>
      </c>
      <c r="E34" s="133">
        <v>0</v>
      </c>
      <c r="G34" s="132" t="s">
        <v>346</v>
      </c>
      <c r="H34" s="115" t="s">
        <v>296</v>
      </c>
      <c r="I34" s="133">
        <v>0</v>
      </c>
      <c r="J34" s="150">
        <v>403</v>
      </c>
      <c r="K34" s="133">
        <v>403</v>
      </c>
    </row>
    <row r="35" spans="1:11" x14ac:dyDescent="0.35">
      <c r="A35" s="132" t="s">
        <v>344</v>
      </c>
      <c r="B35" s="115" t="s">
        <v>296</v>
      </c>
      <c r="C35" s="133">
        <v>60</v>
      </c>
      <c r="D35" s="133">
        <v>180</v>
      </c>
      <c r="E35" s="133">
        <v>180</v>
      </c>
      <c r="G35" s="132" t="s">
        <v>351</v>
      </c>
      <c r="H35" s="115" t="s">
        <v>296</v>
      </c>
      <c r="I35" s="133">
        <v>0</v>
      </c>
      <c r="J35" s="150">
        <v>127</v>
      </c>
      <c r="K35" s="133">
        <v>127</v>
      </c>
    </row>
    <row r="36" spans="1:11" x14ac:dyDescent="0.35">
      <c r="A36" s="132" t="s">
        <v>340</v>
      </c>
      <c r="B36" s="115" t="s">
        <v>296</v>
      </c>
      <c r="C36" s="133">
        <v>287</v>
      </c>
      <c r="D36" s="133">
        <v>173.8</v>
      </c>
      <c r="E36" s="133">
        <v>173.8</v>
      </c>
      <c r="G36" s="132" t="s">
        <v>361</v>
      </c>
      <c r="H36" s="115" t="s">
        <v>296</v>
      </c>
      <c r="I36" s="133">
        <v>600</v>
      </c>
      <c r="J36" s="150">
        <v>600</v>
      </c>
      <c r="K36" s="133">
        <v>600</v>
      </c>
    </row>
    <row r="37" spans="1:11" x14ac:dyDescent="0.35">
      <c r="A37" s="132" t="s">
        <v>373</v>
      </c>
      <c r="B37" s="115" t="s">
        <v>296</v>
      </c>
      <c r="C37" s="133">
        <v>173</v>
      </c>
      <c r="D37" s="133">
        <v>150</v>
      </c>
      <c r="E37" s="133">
        <v>150</v>
      </c>
      <c r="G37" s="137" t="s">
        <v>364</v>
      </c>
      <c r="H37" s="116" t="s">
        <v>301</v>
      </c>
      <c r="I37" s="134">
        <v>4685</v>
      </c>
      <c r="J37" s="151">
        <v>1500</v>
      </c>
      <c r="K37" s="134">
        <v>5000</v>
      </c>
    </row>
    <row r="38" spans="1:11" x14ac:dyDescent="0.35">
      <c r="A38" s="132" t="s">
        <v>354</v>
      </c>
      <c r="B38" s="115" t="s">
        <v>296</v>
      </c>
      <c r="C38" s="133">
        <v>0</v>
      </c>
      <c r="D38" s="133">
        <v>0</v>
      </c>
      <c r="E38" s="133">
        <v>0</v>
      </c>
      <c r="G38" s="137" t="s">
        <v>485</v>
      </c>
      <c r="H38" s="116" t="s">
        <v>301</v>
      </c>
      <c r="I38" s="134">
        <v>0</v>
      </c>
      <c r="J38" s="151">
        <v>1000</v>
      </c>
      <c r="K38" s="134">
        <v>1000</v>
      </c>
    </row>
    <row r="39" spans="1:11" x14ac:dyDescent="0.35">
      <c r="A39" s="132" t="s">
        <v>325</v>
      </c>
      <c r="B39" s="115" t="s">
        <v>296</v>
      </c>
      <c r="C39" s="133">
        <v>275</v>
      </c>
      <c r="D39" s="133">
        <v>345.1</v>
      </c>
      <c r="E39" s="133">
        <v>345.1</v>
      </c>
      <c r="G39" s="137" t="s">
        <v>378</v>
      </c>
      <c r="H39" s="116" t="s">
        <v>301</v>
      </c>
      <c r="I39" s="134">
        <v>5215</v>
      </c>
      <c r="J39" s="151">
        <v>2328</v>
      </c>
      <c r="K39" s="134">
        <v>5210</v>
      </c>
    </row>
    <row r="40" spans="1:11" x14ac:dyDescent="0.35">
      <c r="A40" s="132" t="s">
        <v>346</v>
      </c>
      <c r="B40" s="115" t="s">
        <v>296</v>
      </c>
      <c r="C40" s="133">
        <v>0</v>
      </c>
      <c r="D40" s="133">
        <v>403</v>
      </c>
      <c r="E40" s="133">
        <v>403</v>
      </c>
      <c r="G40" s="137" t="s">
        <v>363</v>
      </c>
      <c r="H40" s="116" t="s">
        <v>301</v>
      </c>
      <c r="I40" s="134">
        <v>0</v>
      </c>
      <c r="J40" s="151">
        <v>789.7</v>
      </c>
      <c r="K40" s="134">
        <v>789.7</v>
      </c>
    </row>
    <row r="41" spans="1:11" x14ac:dyDescent="0.35">
      <c r="A41" s="132" t="s">
        <v>351</v>
      </c>
      <c r="B41" s="115" t="s">
        <v>296</v>
      </c>
      <c r="C41" s="133">
        <v>0</v>
      </c>
      <c r="D41" s="133">
        <v>127</v>
      </c>
      <c r="E41" s="133">
        <v>127</v>
      </c>
      <c r="G41" s="137" t="s">
        <v>385</v>
      </c>
      <c r="H41" s="116" t="s">
        <v>301</v>
      </c>
      <c r="I41" s="134">
        <v>1500</v>
      </c>
      <c r="J41" s="151">
        <v>0</v>
      </c>
      <c r="K41" s="134">
        <v>0</v>
      </c>
    </row>
    <row r="42" spans="1:11" x14ac:dyDescent="0.35">
      <c r="A42" s="132" t="s">
        <v>361</v>
      </c>
      <c r="B42" s="115" t="s">
        <v>296</v>
      </c>
      <c r="C42" s="133">
        <v>600</v>
      </c>
      <c r="D42" s="133">
        <v>600</v>
      </c>
      <c r="E42" s="133">
        <v>600</v>
      </c>
      <c r="G42" s="138" t="s">
        <v>500</v>
      </c>
      <c r="H42" s="117" t="s">
        <v>445</v>
      </c>
      <c r="I42" s="152">
        <v>4000</v>
      </c>
      <c r="J42" s="162" t="s">
        <v>502</v>
      </c>
      <c r="K42" s="163" t="s">
        <v>502</v>
      </c>
    </row>
    <row r="43" spans="1:11" x14ac:dyDescent="0.35">
      <c r="A43" s="137" t="s">
        <v>364</v>
      </c>
      <c r="B43" s="116" t="s">
        <v>301</v>
      </c>
      <c r="C43" s="134">
        <v>4685</v>
      </c>
      <c r="D43" s="134">
        <v>1500</v>
      </c>
      <c r="E43" s="134">
        <v>5000</v>
      </c>
      <c r="G43" s="138" t="s">
        <v>367</v>
      </c>
      <c r="H43" s="117" t="s">
        <v>445</v>
      </c>
      <c r="I43" s="163" t="s">
        <v>502</v>
      </c>
      <c r="J43" s="153">
        <v>1607</v>
      </c>
      <c r="K43" s="152">
        <v>2700</v>
      </c>
    </row>
    <row r="44" spans="1:11" x14ac:dyDescent="0.35">
      <c r="A44" s="137" t="s">
        <v>485</v>
      </c>
      <c r="B44" s="116" t="s">
        <v>301</v>
      </c>
      <c r="C44" s="134">
        <v>0</v>
      </c>
      <c r="D44" s="134">
        <v>1000</v>
      </c>
      <c r="E44" s="134">
        <v>1000</v>
      </c>
      <c r="G44" s="138" t="s">
        <v>486</v>
      </c>
      <c r="H44" s="117" t="s">
        <v>445</v>
      </c>
      <c r="I44" s="163" t="s">
        <v>502</v>
      </c>
      <c r="J44" s="153">
        <v>0</v>
      </c>
      <c r="K44" s="152">
        <v>4900</v>
      </c>
    </row>
    <row r="45" spans="1:11" x14ac:dyDescent="0.35">
      <c r="A45" s="137" t="s">
        <v>378</v>
      </c>
      <c r="B45" s="116" t="s">
        <v>301</v>
      </c>
      <c r="C45" s="134">
        <v>5215</v>
      </c>
      <c r="D45" s="134">
        <v>2328</v>
      </c>
      <c r="E45" s="134">
        <v>5210</v>
      </c>
      <c r="G45" s="138" t="s">
        <v>487</v>
      </c>
      <c r="H45" s="117" t="s">
        <v>445</v>
      </c>
      <c r="I45" s="163" t="s">
        <v>502</v>
      </c>
      <c r="J45" s="153">
        <v>0</v>
      </c>
      <c r="K45" s="152">
        <v>7000</v>
      </c>
    </row>
    <row r="46" spans="1:11" x14ac:dyDescent="0.35">
      <c r="A46" s="137" t="s">
        <v>363</v>
      </c>
      <c r="B46" s="116" t="s">
        <v>301</v>
      </c>
      <c r="C46" s="134">
        <v>0</v>
      </c>
      <c r="D46" s="134">
        <v>789.7</v>
      </c>
      <c r="E46" s="134">
        <v>789.7</v>
      </c>
      <c r="G46" s="138" t="s">
        <v>501</v>
      </c>
      <c r="H46" s="117" t="s">
        <v>445</v>
      </c>
      <c r="I46" s="163">
        <v>6000</v>
      </c>
      <c r="J46" s="162" t="s">
        <v>502</v>
      </c>
      <c r="K46" s="163" t="s">
        <v>502</v>
      </c>
    </row>
    <row r="47" spans="1:11" x14ac:dyDescent="0.35">
      <c r="A47" s="137" t="s">
        <v>385</v>
      </c>
      <c r="B47" s="116" t="s">
        <v>301</v>
      </c>
      <c r="C47" s="134">
        <v>1500</v>
      </c>
      <c r="D47" s="134">
        <v>0</v>
      </c>
      <c r="E47" s="134">
        <v>0</v>
      </c>
      <c r="G47" s="138" t="s">
        <v>375</v>
      </c>
      <c r="H47" s="117" t="s">
        <v>445</v>
      </c>
      <c r="I47" s="162" t="s">
        <v>502</v>
      </c>
      <c r="J47" s="153">
        <v>3100</v>
      </c>
      <c r="K47" s="152">
        <v>5400</v>
      </c>
    </row>
    <row r="48" spans="1:11" x14ac:dyDescent="0.35">
      <c r="A48" s="138" t="s">
        <v>500</v>
      </c>
      <c r="B48" s="117" t="s">
        <v>445</v>
      </c>
      <c r="C48" s="140">
        <v>4000</v>
      </c>
      <c r="D48" s="140" t="s">
        <v>502</v>
      </c>
      <c r="E48" s="140" t="s">
        <v>502</v>
      </c>
      <c r="G48" s="138" t="s">
        <v>358</v>
      </c>
      <c r="H48" s="117" t="s">
        <v>445</v>
      </c>
      <c r="I48" s="162" t="s">
        <v>502</v>
      </c>
      <c r="J48" s="153">
        <v>0</v>
      </c>
      <c r="K48" s="152">
        <v>0</v>
      </c>
    </row>
    <row r="49" spans="1:11" ht="15" thickBot="1" x14ac:dyDescent="0.4">
      <c r="A49" s="138" t="s">
        <v>367</v>
      </c>
      <c r="B49" s="117" t="s">
        <v>445</v>
      </c>
      <c r="C49" s="140" t="s">
        <v>502</v>
      </c>
      <c r="D49" s="140">
        <v>1607</v>
      </c>
      <c r="E49" s="140">
        <v>2700</v>
      </c>
      <c r="G49" s="118" t="s">
        <v>488</v>
      </c>
      <c r="H49" s="119"/>
      <c r="I49" s="121">
        <f>SUM(I7:I48)</f>
        <v>79692</v>
      </c>
      <c r="J49" s="144">
        <v>54641.927659999994</v>
      </c>
      <c r="K49" s="121">
        <f>SUM(K7:K48)</f>
        <v>107304.92766000002</v>
      </c>
    </row>
    <row r="50" spans="1:11" x14ac:dyDescent="0.35">
      <c r="A50" s="138" t="s">
        <v>486</v>
      </c>
      <c r="B50" s="117" t="s">
        <v>445</v>
      </c>
      <c r="C50" s="140" t="s">
        <v>502</v>
      </c>
      <c r="D50" s="140">
        <v>0</v>
      </c>
      <c r="E50" s="140">
        <v>4900</v>
      </c>
      <c r="G50" s="161" t="s">
        <v>319</v>
      </c>
      <c r="H50" s="122" t="s">
        <v>299</v>
      </c>
      <c r="I50" s="154">
        <v>2960</v>
      </c>
      <c r="J50" s="154">
        <v>4428.57</v>
      </c>
      <c r="K50" s="155">
        <f>SUMIFS('Solar&amp;Battery'!$AF$5:$AF$332,SubList_ResAreas!$E$5:$E$332,Portfolio_Summary_byArea!G50)</f>
        <v>5417.57</v>
      </c>
    </row>
    <row r="51" spans="1:11" x14ac:dyDescent="0.35">
      <c r="A51" s="138" t="s">
        <v>487</v>
      </c>
      <c r="B51" s="117" t="s">
        <v>445</v>
      </c>
      <c r="C51" s="140" t="s">
        <v>502</v>
      </c>
      <c r="D51" s="140">
        <v>0</v>
      </c>
      <c r="E51" s="140">
        <v>7000</v>
      </c>
      <c r="G51" s="130" t="s">
        <v>334</v>
      </c>
      <c r="H51" s="112" t="s">
        <v>299</v>
      </c>
      <c r="I51" s="154">
        <v>314</v>
      </c>
      <c r="J51" s="128">
        <v>2477.0050000000001</v>
      </c>
      <c r="K51" s="156">
        <f>SUMIFS('Solar&amp;Battery'!$AF$5:$AF$332,SubList_ResAreas!$E$5:$E$332,Portfolio_Summary_byArea!G51)</f>
        <v>4903.0049999999992</v>
      </c>
    </row>
    <row r="52" spans="1:11" x14ac:dyDescent="0.35">
      <c r="A52" s="138" t="s">
        <v>501</v>
      </c>
      <c r="B52" s="117" t="s">
        <v>445</v>
      </c>
      <c r="C52" s="140">
        <v>6000</v>
      </c>
      <c r="D52" s="140" t="s">
        <v>502</v>
      </c>
      <c r="E52" s="140" t="s">
        <v>502</v>
      </c>
      <c r="G52" s="130" t="s">
        <v>316</v>
      </c>
      <c r="H52" s="112" t="s">
        <v>299</v>
      </c>
      <c r="I52" s="154">
        <v>576</v>
      </c>
      <c r="J52" s="128">
        <v>5204.1210000000001</v>
      </c>
      <c r="K52" s="156">
        <f>SUMIFS('Solar&amp;Battery'!$AF$5:$AF$332,SubList_ResAreas!$E$5:$E$332,Portfolio_Summary_byArea!G52)</f>
        <v>14416.120999999999</v>
      </c>
    </row>
    <row r="53" spans="1:11" x14ac:dyDescent="0.35">
      <c r="A53" s="138" t="s">
        <v>375</v>
      </c>
      <c r="B53" s="117" t="s">
        <v>445</v>
      </c>
      <c r="C53" s="140" t="s">
        <v>502</v>
      </c>
      <c r="D53" s="140">
        <v>3100</v>
      </c>
      <c r="E53" s="140">
        <v>5400</v>
      </c>
      <c r="G53" s="130" t="s">
        <v>323</v>
      </c>
      <c r="H53" s="112" t="s">
        <v>299</v>
      </c>
      <c r="I53" s="154">
        <v>3227</v>
      </c>
      <c r="J53" s="128">
        <v>3812.625</v>
      </c>
      <c r="K53" s="156">
        <f>SUMIFS('Solar&amp;Battery'!$AF$5:$AF$332,SubList_ResAreas!$E$5:$E$332,Portfolio_Summary_byArea!G53)</f>
        <v>6157.625</v>
      </c>
    </row>
    <row r="54" spans="1:11" x14ac:dyDescent="0.35">
      <c r="A54" s="138" t="s">
        <v>358</v>
      </c>
      <c r="B54" s="117" t="s">
        <v>445</v>
      </c>
      <c r="C54" s="140" t="s">
        <v>502</v>
      </c>
      <c r="D54" s="140">
        <v>0</v>
      </c>
      <c r="E54" s="140">
        <v>0</v>
      </c>
      <c r="G54" s="130" t="s">
        <v>342</v>
      </c>
      <c r="H54" s="112" t="s">
        <v>299</v>
      </c>
      <c r="I54" s="154">
        <v>176</v>
      </c>
      <c r="J54" s="128">
        <v>1403.94</v>
      </c>
      <c r="K54" s="156">
        <f>SUMIFS('Solar&amp;Battery'!$AF$5:$AF$332,SubList_ResAreas!$E$5:$E$332,Portfolio_Summary_byArea!G54)</f>
        <v>1883.94</v>
      </c>
    </row>
    <row r="55" spans="1:11" ht="15" thickBot="1" x14ac:dyDescent="0.4">
      <c r="A55" s="118" t="s">
        <v>488</v>
      </c>
      <c r="B55" s="119"/>
      <c r="C55" s="135">
        <f>SUM(C7:C54)</f>
        <v>79692</v>
      </c>
      <c r="D55" s="135">
        <f>SUM(D7:D54)</f>
        <v>54641.927659999994</v>
      </c>
      <c r="E55" s="135">
        <f>SUM(E7:E54)</f>
        <v>107304.92766000002</v>
      </c>
      <c r="G55" s="130" t="s">
        <v>330</v>
      </c>
      <c r="H55" s="112" t="s">
        <v>299</v>
      </c>
      <c r="I55" s="154">
        <v>700</v>
      </c>
      <c r="J55" s="128">
        <v>2689</v>
      </c>
      <c r="K55" s="156">
        <f>SUMIFS('Solar&amp;Battery'!$AF$5:$AF$332,SubList_ResAreas!$E$5:$E$332,Portfolio_Summary_byArea!G55)</f>
        <v>3517</v>
      </c>
    </row>
    <row r="56" spans="1:11" x14ac:dyDescent="0.35">
      <c r="A56" s="130" t="s">
        <v>476</v>
      </c>
      <c r="B56" s="112" t="s">
        <v>299</v>
      </c>
      <c r="C56" s="113">
        <v>64</v>
      </c>
      <c r="D56" s="109">
        <f>SUMIFS('23_24TPP_Base_Mapping'!$BP$5:$BP$322,'23_24TPP_Base_Mapping'!$D$5:$D$322,A56)</f>
        <v>673.72500000000002</v>
      </c>
      <c r="E56" s="109">
        <f>SUMIFS('Solar&amp;Battery'!$AF$5:$AF$332,SubList_ResAreas!$D$5:$D$332,Portfolio_Summary_byArea!A56)</f>
        <v>1842.7249999999999</v>
      </c>
      <c r="G56" s="130" t="s">
        <v>349</v>
      </c>
      <c r="H56" s="112" t="s">
        <v>299</v>
      </c>
      <c r="I56" s="154">
        <v>0</v>
      </c>
      <c r="J56" s="128">
        <v>4899.8235766267162</v>
      </c>
      <c r="K56" s="156">
        <f>SUMIFS('Solar&amp;Battery'!$AF$5:$AF$332,SubList_ResAreas!$E$5:$E$332,Portfolio_Summary_byArea!G56)</f>
        <v>5199.8235766267162</v>
      </c>
    </row>
    <row r="57" spans="1:11" x14ac:dyDescent="0.35">
      <c r="A57" s="139" t="s">
        <v>477</v>
      </c>
      <c r="B57" s="112" t="s">
        <v>299</v>
      </c>
      <c r="C57" s="113">
        <v>250</v>
      </c>
      <c r="D57" s="109">
        <f>SUMIFS('23_24TPP_Base_Mapping'!$BP$5:$BP$322,'23_24TPP_Base_Mapping'!$D$5:$D$322,A57)</f>
        <v>2478.7799999999997</v>
      </c>
      <c r="E57" s="109">
        <f>SUMIFS('Solar&amp;Battery'!$AF$5:$AF$332,SubList_ResAreas!$D$5:$D$332,Portfolio_Summary_byArea!A57)</f>
        <v>3078.7799999999997</v>
      </c>
      <c r="G57" s="130" t="s">
        <v>355</v>
      </c>
      <c r="H57" s="112" t="s">
        <v>299</v>
      </c>
      <c r="I57" s="154">
        <v>695</v>
      </c>
      <c r="J57" s="128">
        <v>1566.9789999999998</v>
      </c>
      <c r="K57" s="156">
        <f>SUMIFS('Solar&amp;Battery'!$AF$5:$AF$332,SubList_ResAreas!$E$5:$E$332,Portfolio_Summary_byArea!G57)</f>
        <v>2917.9789999999998</v>
      </c>
    </row>
    <row r="58" spans="1:11" x14ac:dyDescent="0.35">
      <c r="A58" s="139" t="s">
        <v>478</v>
      </c>
      <c r="B58" s="112" t="s">
        <v>299</v>
      </c>
      <c r="C58" s="113">
        <v>0</v>
      </c>
      <c r="D58" s="109">
        <f>SUMIFS('23_24TPP_Base_Mapping'!$BP$5:$BP$322,'23_24TPP_Base_Mapping'!$D$5:$D$322,A58)</f>
        <v>537</v>
      </c>
      <c r="E58" s="109">
        <f>SUMIFS('Solar&amp;Battery'!$AF$5:$AF$332,SubList_ResAreas!$D$5:$D$332,Portfolio_Summary_byArea!A58)</f>
        <v>1846</v>
      </c>
      <c r="G58" s="130" t="s">
        <v>337</v>
      </c>
      <c r="H58" s="112" t="s">
        <v>299</v>
      </c>
      <c r="I58" s="154">
        <v>0</v>
      </c>
      <c r="J58" s="128">
        <v>602.5</v>
      </c>
      <c r="K58" s="156">
        <f>SUMIFS('Solar&amp;Battery'!$AF$5:$AF$332,SubList_ResAreas!$E$5:$E$332,Portfolio_Summary_byArea!G58)</f>
        <v>2811.5</v>
      </c>
    </row>
    <row r="59" spans="1:11" x14ac:dyDescent="0.35">
      <c r="A59" s="139" t="s">
        <v>497</v>
      </c>
      <c r="B59" s="112" t="s">
        <v>299</v>
      </c>
      <c r="C59" s="113">
        <v>431</v>
      </c>
      <c r="D59" s="109">
        <f>SUMIFS('23_24TPP_Base_Mapping'!$BP$5:$BP$322,'23_24TPP_Base_Mapping'!$D$5:$D$322,A59)</f>
        <v>2341.4</v>
      </c>
      <c r="E59" s="109">
        <f>SUMIFS('Solar&amp;Battery'!$AF$5:$AF$332,SubList_ResAreas!$D$5:$D$332,Portfolio_Summary_byArea!A59)</f>
        <v>7899.4</v>
      </c>
      <c r="G59" s="130" t="s">
        <v>327</v>
      </c>
      <c r="H59" s="112" t="s">
        <v>299</v>
      </c>
      <c r="I59" s="154">
        <v>720</v>
      </c>
      <c r="J59" s="128">
        <v>1289</v>
      </c>
      <c r="K59" s="156">
        <f>SUMIFS('Solar&amp;Battery'!$AF$5:$AF$332,SubList_ResAreas!$E$5:$E$332,Portfolio_Summary_byArea!G59)</f>
        <v>1589</v>
      </c>
    </row>
    <row r="60" spans="1:11" x14ac:dyDescent="0.35">
      <c r="A60" s="139" t="s">
        <v>496</v>
      </c>
      <c r="B60" s="112" t="s">
        <v>299</v>
      </c>
      <c r="C60" s="113">
        <v>50</v>
      </c>
      <c r="D60" s="109">
        <f>SUMIFS('23_24TPP_Base_Mapping'!$BP$5:$BP$322,'23_24TPP_Base_Mapping'!$D$5:$D$322,A60)</f>
        <v>209.70099999999999</v>
      </c>
      <c r="E60" s="109">
        <f>SUMIFS('Solar&amp;Battery'!$AF$5:$AF$332,SubList_ResAreas!$D$5:$D$332,Portfolio_Summary_byArea!A60)</f>
        <v>1049.701</v>
      </c>
      <c r="G60" s="130" t="s">
        <v>498</v>
      </c>
      <c r="H60" s="112" t="s">
        <v>299</v>
      </c>
      <c r="I60" s="128">
        <v>27632</v>
      </c>
      <c r="J60" s="128">
        <v>0</v>
      </c>
      <c r="K60" s="157">
        <v>0</v>
      </c>
    </row>
    <row r="61" spans="1:11" ht="15" thickBot="1" x14ac:dyDescent="0.4">
      <c r="A61" s="139" t="s">
        <v>495</v>
      </c>
      <c r="B61" s="112" t="s">
        <v>299</v>
      </c>
      <c r="C61" s="113">
        <v>95</v>
      </c>
      <c r="D61" s="109">
        <f>SUMIFS('23_24TPP_Base_Mapping'!$BP$5:$BP$322,'23_24TPP_Base_Mapping'!$D$5:$D$322,A61)</f>
        <v>1440.52</v>
      </c>
      <c r="E61" s="109">
        <f>SUMIFS('Solar&amp;Battery'!$AF$5:$AF$332,SubList_ResAreas!$D$5:$D$332,Portfolio_Summary_byArea!A61)</f>
        <v>3602.52</v>
      </c>
      <c r="G61" s="118" t="s">
        <v>489</v>
      </c>
      <c r="H61" s="119"/>
      <c r="I61" s="121">
        <v>37000</v>
      </c>
      <c r="J61" s="144">
        <v>28373.563576626715</v>
      </c>
      <c r="K61" s="144">
        <f>SUM(K50:K59)</f>
        <v>48813.563576626715</v>
      </c>
    </row>
    <row r="62" spans="1:11" x14ac:dyDescent="0.35">
      <c r="A62" s="139" t="s">
        <v>468</v>
      </c>
      <c r="B62" s="112" t="s">
        <v>299</v>
      </c>
      <c r="C62" s="113">
        <v>0</v>
      </c>
      <c r="D62" s="109">
        <f>SUMIFS('23_24TPP_Base_Mapping'!$BP$5:$BP$322,'23_24TPP_Base_Mapping'!$D$5:$D$322,A62)</f>
        <v>575</v>
      </c>
      <c r="E62" s="109">
        <f>SUMIFS('Solar&amp;Battery'!$AF$5:$AF$332,SubList_ResAreas!$D$5:$D$332,Portfolio_Summary_byArea!A62)</f>
        <v>1411</v>
      </c>
      <c r="G62" s="161" t="s">
        <v>490</v>
      </c>
      <c r="H62" s="122" t="s">
        <v>312</v>
      </c>
      <c r="I62" s="158">
        <v>0</v>
      </c>
      <c r="J62" s="154">
        <v>300</v>
      </c>
      <c r="K62" s="159">
        <v>600</v>
      </c>
    </row>
    <row r="63" spans="1:11" x14ac:dyDescent="0.35">
      <c r="A63" s="139" t="s">
        <v>465</v>
      </c>
      <c r="B63" s="112" t="s">
        <v>299</v>
      </c>
      <c r="C63" s="113">
        <v>4036</v>
      </c>
      <c r="D63" s="109">
        <f>SUMIFS('23_24TPP_Base_Mapping'!$BP$5:$BP$322,'23_24TPP_Base_Mapping'!$D$5:$D$322,A63)</f>
        <v>4471.2150000000001</v>
      </c>
      <c r="E63" s="109">
        <f>SUMIFS('Solar&amp;Battery'!$AF$5:$AF$332,SubList_ResAreas!$D$5:$D$332,Portfolio_Summary_byArea!A63)</f>
        <v>6339.2150000000001</v>
      </c>
      <c r="G63" s="130" t="s">
        <v>491</v>
      </c>
      <c r="H63" s="112" t="s">
        <v>312</v>
      </c>
      <c r="I63" s="146">
        <v>0</v>
      </c>
      <c r="J63" s="128">
        <v>500</v>
      </c>
      <c r="K63" s="160">
        <v>1000</v>
      </c>
    </row>
    <row r="64" spans="1:11" x14ac:dyDescent="0.35">
      <c r="A64" s="139" t="s">
        <v>467</v>
      </c>
      <c r="B64" s="112" t="s">
        <v>299</v>
      </c>
      <c r="C64" s="113">
        <v>500</v>
      </c>
      <c r="D64" s="109">
        <f>SUMIFS('23_24TPP_Base_Mapping'!$BP$5:$BP$322,'23_24TPP_Base_Mapping'!$D$5:$D$322,A64)</f>
        <v>668</v>
      </c>
      <c r="E64" s="109">
        <f>SUMIFS('Solar&amp;Battery'!$AF$5:$AF$332,SubList_ResAreas!$D$5:$D$332,Portfolio_Summary_byArea!A64)</f>
        <v>1298</v>
      </c>
      <c r="G64" s="130" t="s">
        <v>382</v>
      </c>
      <c r="H64" s="112" t="s">
        <v>312</v>
      </c>
      <c r="I64" s="146">
        <v>1400</v>
      </c>
      <c r="J64" s="128">
        <v>700</v>
      </c>
      <c r="K64" s="160">
        <v>1000</v>
      </c>
    </row>
    <row r="65" spans="1:11" x14ac:dyDescent="0.35">
      <c r="A65" s="139" t="s">
        <v>466</v>
      </c>
      <c r="B65" s="112" t="s">
        <v>299</v>
      </c>
      <c r="C65" s="113">
        <v>1651</v>
      </c>
      <c r="D65" s="109">
        <f>SUMIFS('23_24TPP_Base_Mapping'!$BP$5:$BP$322,'23_24TPP_Base_Mapping'!$D$5:$D$322,A65)</f>
        <v>2526.98</v>
      </c>
      <c r="E65" s="109">
        <f>SUMIFS('Solar&amp;Battery'!$AF$5:$AF$332,SubList_ResAreas!$D$5:$D$332,Portfolio_Summary_byArea!A65)</f>
        <v>2526.98</v>
      </c>
      <c r="G65" s="130" t="s">
        <v>371</v>
      </c>
      <c r="H65" s="112" t="s">
        <v>312</v>
      </c>
      <c r="I65" s="146">
        <v>500</v>
      </c>
      <c r="J65" s="128">
        <v>0</v>
      </c>
      <c r="K65" s="160">
        <v>500</v>
      </c>
    </row>
    <row r="66" spans="1:11" x14ac:dyDescent="0.35">
      <c r="A66" s="139" t="s">
        <v>474</v>
      </c>
      <c r="B66" s="112" t="s">
        <v>299</v>
      </c>
      <c r="C66" s="113">
        <v>176</v>
      </c>
      <c r="D66" s="109">
        <f>SUMIFS('23_24TPP_Base_Mapping'!$BP$5:$BP$322,'23_24TPP_Base_Mapping'!$D$5:$D$322,A66)</f>
        <v>1403.94</v>
      </c>
      <c r="E66" s="109">
        <f>SUMIFS('Solar&amp;Battery'!$AF$5:$AF$332,SubList_ResAreas!$D$5:$D$332,Portfolio_Summary_byArea!A66)</f>
        <v>1883.94</v>
      </c>
      <c r="G66" s="130" t="s">
        <v>389</v>
      </c>
      <c r="H66" s="112" t="s">
        <v>312</v>
      </c>
      <c r="I66" s="146">
        <v>500</v>
      </c>
      <c r="J66" s="128">
        <v>500</v>
      </c>
      <c r="K66" s="160">
        <v>500</v>
      </c>
    </row>
    <row r="67" spans="1:11" x14ac:dyDescent="0.35">
      <c r="A67" s="139" t="s">
        <v>475</v>
      </c>
      <c r="B67" s="112" t="s">
        <v>299</v>
      </c>
      <c r="C67" s="113">
        <v>700</v>
      </c>
      <c r="D67" s="109">
        <f>SUMIFS('23_24TPP_Base_Mapping'!$BP$5:$BP$322,'23_24TPP_Base_Mapping'!$D$5:$D$322,A67)</f>
        <v>2689</v>
      </c>
      <c r="E67" s="109">
        <f>SUMIFS('Solar&amp;Battery'!$AF$5:$AF$332,SubList_ResAreas!$D$5:$D$332,Portfolio_Summary_byArea!A67)</f>
        <v>3517</v>
      </c>
      <c r="G67" s="130" t="s">
        <v>507</v>
      </c>
      <c r="H67" s="112" t="s">
        <v>312</v>
      </c>
      <c r="I67" s="146">
        <v>0</v>
      </c>
      <c r="J67" s="128">
        <v>0</v>
      </c>
      <c r="K67" s="160">
        <v>400</v>
      </c>
    </row>
    <row r="68" spans="1:11" x14ac:dyDescent="0.35">
      <c r="A68" s="139" t="s">
        <v>473</v>
      </c>
      <c r="B68" s="112" t="s">
        <v>299</v>
      </c>
      <c r="C68" s="113">
        <v>0</v>
      </c>
      <c r="D68" s="109">
        <f>SUMIFS('23_24TPP_Base_Mapping'!$BP$5:$BP$322,'23_24TPP_Base_Mapping'!$D$5:$D$322,A68)</f>
        <v>4899.8235766267162</v>
      </c>
      <c r="E68" s="109">
        <f>SUMIFS('Solar&amp;Battery'!$AF$5:$AF$332,SubList_ResAreas!$D$5:$D$332,Portfolio_Summary_byArea!A68)</f>
        <v>5379.8235766267162</v>
      </c>
      <c r="G68" s="130" t="s">
        <v>498</v>
      </c>
      <c r="H68" s="112" t="s">
        <v>312</v>
      </c>
      <c r="I68" s="146">
        <v>1600</v>
      </c>
      <c r="J68" s="128">
        <v>0</v>
      </c>
      <c r="K68" s="160">
        <v>0</v>
      </c>
    </row>
    <row r="69" spans="1:11" ht="15" thickBot="1" x14ac:dyDescent="0.4">
      <c r="A69" s="139" t="s">
        <v>470</v>
      </c>
      <c r="B69" s="112" t="s">
        <v>299</v>
      </c>
      <c r="C69" s="113">
        <v>695</v>
      </c>
      <c r="D69" s="109">
        <f>SUMIFS('23_24TPP_Base_Mapping'!$BP$5:$BP$322,'23_24TPP_Base_Mapping'!$D$5:$D$322,A69)</f>
        <v>1566.9789999999998</v>
      </c>
      <c r="E69" s="109">
        <f>SUMIFS('Solar&amp;Battery'!$AF$5:$AF$332,SubList_ResAreas!$D$5:$D$332,Portfolio_Summary_byArea!A69)</f>
        <v>2917.9789999999998</v>
      </c>
      <c r="G69" s="118" t="s">
        <v>492</v>
      </c>
      <c r="H69" s="119"/>
      <c r="I69" s="120">
        <v>4000</v>
      </c>
      <c r="J69" s="144">
        <v>2000</v>
      </c>
      <c r="K69" s="144">
        <v>4000</v>
      </c>
    </row>
    <row r="70" spans="1:11" ht="15" thickBot="1" x14ac:dyDescent="0.4">
      <c r="A70" s="139" t="s">
        <v>471</v>
      </c>
      <c r="B70" s="112" t="s">
        <v>299</v>
      </c>
      <c r="C70" s="113">
        <v>0</v>
      </c>
      <c r="D70" s="109">
        <f>SUMIFS('23_24TPP_Base_Mapping'!$BP$5:$BP$322,'23_24TPP_Base_Mapping'!$D$5:$D$322,A70)</f>
        <v>602.5</v>
      </c>
      <c r="E70" s="109">
        <f>SUMIFS('Solar&amp;Battery'!$AF$5:$AF$332,SubList_ResAreas!$D$5:$D$332,Portfolio_Summary_byArea!A70)</f>
        <v>2631.5</v>
      </c>
      <c r="G70" s="123" t="s">
        <v>493</v>
      </c>
      <c r="H70" s="123"/>
      <c r="I70" s="124">
        <f>SUM(I69,I61)</f>
        <v>41000</v>
      </c>
      <c r="J70" s="124">
        <v>30373.563576626715</v>
      </c>
      <c r="K70" s="124">
        <f>SUM(K69,K61)</f>
        <v>52813.563576626715</v>
      </c>
    </row>
    <row r="71" spans="1:11" ht="15" thickBot="1" x14ac:dyDescent="0.4">
      <c r="A71" s="139" t="s">
        <v>469</v>
      </c>
      <c r="B71" s="112" t="s">
        <v>299</v>
      </c>
      <c r="C71" s="113">
        <v>720</v>
      </c>
      <c r="D71" s="109">
        <f>SUMIFS('23_24TPP_Base_Mapping'!$BP$5:$BP$322,'23_24TPP_Base_Mapping'!$D$5:$D$322,A71)</f>
        <v>1289</v>
      </c>
      <c r="E71" s="109">
        <f>SUMIFS('Solar&amp;Battery'!$AF$5:$AF$332,SubList_ResAreas!$D$5:$D$332,Portfolio_Summary_byArea!A71)</f>
        <v>1589</v>
      </c>
      <c r="G71" s="125" t="s">
        <v>494</v>
      </c>
      <c r="H71" s="125"/>
      <c r="I71" s="126">
        <f>SUM(I70,I49)</f>
        <v>120692</v>
      </c>
      <c r="J71" s="126">
        <v>85015.491236626709</v>
      </c>
      <c r="K71" s="126">
        <f>K70+K49</f>
        <v>160118.49123662672</v>
      </c>
    </row>
    <row r="72" spans="1:11" x14ac:dyDescent="0.35">
      <c r="A72" s="139" t="s">
        <v>498</v>
      </c>
      <c r="B72" s="112" t="s">
        <v>299</v>
      </c>
      <c r="C72" s="109">
        <v>27632</v>
      </c>
      <c r="D72" s="109">
        <v>0</v>
      </c>
      <c r="E72" s="109">
        <v>0</v>
      </c>
    </row>
    <row r="73" spans="1:11" ht="15" thickBot="1" x14ac:dyDescent="0.4">
      <c r="A73" s="118" t="s">
        <v>499</v>
      </c>
      <c r="B73" s="119"/>
      <c r="C73" s="135">
        <f>SUM(C56:C72)</f>
        <v>37000</v>
      </c>
      <c r="D73" s="135">
        <f>SUM(D56:D72)</f>
        <v>28373.563576626715</v>
      </c>
      <c r="E73" s="135">
        <f>SUM(E56:E72)</f>
        <v>48813.563576626715</v>
      </c>
    </row>
    <row r="74" spans="1:11" x14ac:dyDescent="0.35">
      <c r="A74" s="130" t="s">
        <v>496</v>
      </c>
      <c r="B74" s="112" t="s">
        <v>312</v>
      </c>
      <c r="C74" s="136">
        <v>0</v>
      </c>
      <c r="D74" s="136">
        <v>300</v>
      </c>
      <c r="E74" s="136">
        <v>500</v>
      </c>
    </row>
    <row r="75" spans="1:11" x14ac:dyDescent="0.35">
      <c r="A75" s="130" t="s">
        <v>497</v>
      </c>
      <c r="B75" s="112" t="s">
        <v>312</v>
      </c>
      <c r="C75" s="136">
        <v>0</v>
      </c>
      <c r="D75" s="136">
        <v>0</v>
      </c>
      <c r="E75" s="136">
        <v>100</v>
      </c>
    </row>
    <row r="76" spans="1:11" x14ac:dyDescent="0.35">
      <c r="A76" s="130" t="s">
        <v>465</v>
      </c>
      <c r="B76" s="112" t="s">
        <v>312</v>
      </c>
      <c r="C76" s="136">
        <v>0</v>
      </c>
      <c r="D76" s="136">
        <v>500</v>
      </c>
      <c r="E76" s="136">
        <v>1000</v>
      </c>
    </row>
    <row r="77" spans="1:11" x14ac:dyDescent="0.35">
      <c r="A77" s="130" t="s">
        <v>473</v>
      </c>
      <c r="B77" s="112" t="s">
        <v>312</v>
      </c>
      <c r="C77" s="136">
        <v>1900</v>
      </c>
      <c r="D77" s="136">
        <v>700</v>
      </c>
      <c r="E77" s="136">
        <v>1500</v>
      </c>
    </row>
    <row r="78" spans="1:11" x14ac:dyDescent="0.35">
      <c r="A78" s="130" t="s">
        <v>469</v>
      </c>
      <c r="B78" s="112" t="s">
        <v>312</v>
      </c>
      <c r="C78" s="136">
        <v>500</v>
      </c>
      <c r="D78" s="136">
        <v>500</v>
      </c>
      <c r="E78" s="136">
        <v>500</v>
      </c>
    </row>
    <row r="79" spans="1:11" x14ac:dyDescent="0.35">
      <c r="A79" s="130" t="s">
        <v>503</v>
      </c>
      <c r="B79" s="112" t="s">
        <v>312</v>
      </c>
      <c r="C79" s="136">
        <v>0</v>
      </c>
      <c r="D79" s="136">
        <v>0</v>
      </c>
      <c r="E79" s="136">
        <v>400</v>
      </c>
    </row>
    <row r="80" spans="1:11" x14ac:dyDescent="0.35">
      <c r="A80" s="130" t="s">
        <v>498</v>
      </c>
      <c r="B80" s="112" t="s">
        <v>312</v>
      </c>
      <c r="C80" s="136">
        <v>1600</v>
      </c>
      <c r="D80" s="136">
        <v>0</v>
      </c>
      <c r="E80" s="136">
        <v>0</v>
      </c>
    </row>
    <row r="81" spans="1:5" ht="15" thickBot="1" x14ac:dyDescent="0.4">
      <c r="A81" s="118" t="s">
        <v>492</v>
      </c>
      <c r="B81" s="119"/>
      <c r="C81" s="135">
        <f>SUM(C74:C80)</f>
        <v>4000</v>
      </c>
      <c r="D81" s="135">
        <f>SUM(D74:D80)</f>
        <v>2000</v>
      </c>
      <c r="E81" s="135">
        <f>SUM(E74:E80)</f>
        <v>4000</v>
      </c>
    </row>
    <row r="82" spans="1:5" ht="15" thickBot="1" x14ac:dyDescent="0.4">
      <c r="A82" s="141" t="s">
        <v>493</v>
      </c>
      <c r="B82" s="123"/>
      <c r="C82" s="124">
        <f>SUM(C81,C73)</f>
        <v>41000</v>
      </c>
      <c r="D82" s="124">
        <f>SUM(D81,D73)</f>
        <v>30373.563576626715</v>
      </c>
      <c r="E82" s="124">
        <f>SUM(E81,E73)</f>
        <v>52813.563576626715</v>
      </c>
    </row>
    <row r="83" spans="1:5" ht="15" thickBot="1" x14ac:dyDescent="0.4">
      <c r="A83" s="130" t="s">
        <v>505</v>
      </c>
      <c r="B83" s="112" t="s">
        <v>506</v>
      </c>
      <c r="C83" s="136">
        <v>0</v>
      </c>
      <c r="D83" s="136">
        <v>0</v>
      </c>
      <c r="E83" s="136">
        <v>5000</v>
      </c>
    </row>
    <row r="84" spans="1:5" ht="15" thickBot="1" x14ac:dyDescent="0.4">
      <c r="A84" s="125" t="s">
        <v>504</v>
      </c>
      <c r="B84" s="125"/>
      <c r="C84" s="126">
        <f>SUM(C55,C82,C83)</f>
        <v>120692</v>
      </c>
      <c r="D84" s="126">
        <f>SUM(D55,D82,D83)</f>
        <v>85015.491236626709</v>
      </c>
      <c r="E84" s="126">
        <f>SUM(E55,E82,E83)</f>
        <v>165118.49123662672</v>
      </c>
    </row>
  </sheetData>
  <mergeCells count="3">
    <mergeCell ref="G3:K4"/>
    <mergeCell ref="G2:H2"/>
    <mergeCell ref="A3:E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6F563-CF0A-405C-8CF3-F349A383A898}">
  <dimension ref="A2:K332"/>
  <sheetViews>
    <sheetView workbookViewId="0">
      <selection activeCell="F5" sqref="F5"/>
    </sheetView>
  </sheetViews>
  <sheetFormatPr defaultRowHeight="14.5" x14ac:dyDescent="0.35"/>
  <cols>
    <col min="1" max="1" width="34.08984375" bestFit="1" customWidth="1"/>
    <col min="4" max="4" width="17.08984375" customWidth="1"/>
    <col min="5" max="11" width="12.6328125" customWidth="1"/>
  </cols>
  <sheetData>
    <row r="2" spans="1:11" x14ac:dyDescent="0.35">
      <c r="E2" s="2" t="s">
        <v>464</v>
      </c>
    </row>
    <row r="4" spans="1:11" x14ac:dyDescent="0.35">
      <c r="A4" s="3" t="s">
        <v>584</v>
      </c>
      <c r="B4" s="3" t="s">
        <v>298</v>
      </c>
      <c r="C4" s="3" t="s">
        <v>7</v>
      </c>
      <c r="D4" s="3" t="s">
        <v>472</v>
      </c>
      <c r="E4" s="2" t="s">
        <v>299</v>
      </c>
      <c r="F4" s="2" t="s">
        <v>26</v>
      </c>
      <c r="G4" s="2" t="s">
        <v>300</v>
      </c>
      <c r="H4" s="2" t="s">
        <v>296</v>
      </c>
      <c r="I4" s="2" t="s">
        <v>480</v>
      </c>
      <c r="J4" s="2" t="s">
        <v>302</v>
      </c>
      <c r="K4" s="2" t="s">
        <v>303</v>
      </c>
    </row>
    <row r="5" spans="1:11" x14ac:dyDescent="0.35">
      <c r="A5" s="61" t="s">
        <v>315</v>
      </c>
      <c r="B5" s="61" t="s">
        <v>150</v>
      </c>
      <c r="C5" s="61">
        <v>115</v>
      </c>
      <c r="D5" s="61" t="s">
        <v>495</v>
      </c>
      <c r="E5" t="s">
        <v>316</v>
      </c>
      <c r="F5" t="s">
        <v>317</v>
      </c>
    </row>
    <row r="6" spans="1:11" x14ac:dyDescent="0.35">
      <c r="A6" s="61" t="s">
        <v>318</v>
      </c>
      <c r="B6" s="61" t="s">
        <v>62</v>
      </c>
      <c r="C6" s="61">
        <v>230</v>
      </c>
      <c r="D6" s="61" t="s">
        <v>466</v>
      </c>
      <c r="E6" t="s">
        <v>319</v>
      </c>
      <c r="F6" t="s">
        <v>320</v>
      </c>
    </row>
    <row r="7" spans="1:11" x14ac:dyDescent="0.35">
      <c r="A7" s="61" t="s">
        <v>321</v>
      </c>
      <c r="B7" s="61" t="s">
        <v>169</v>
      </c>
      <c r="C7" s="61">
        <v>115</v>
      </c>
      <c r="D7" s="61" t="s">
        <v>495</v>
      </c>
      <c r="E7" t="s">
        <v>316</v>
      </c>
      <c r="F7" t="s">
        <v>317</v>
      </c>
    </row>
    <row r="8" spans="1:11" x14ac:dyDescent="0.35">
      <c r="A8" s="61" t="s">
        <v>322</v>
      </c>
      <c r="B8" s="61" t="s">
        <v>112</v>
      </c>
      <c r="C8" s="61">
        <v>500</v>
      </c>
      <c r="D8" s="61" t="s">
        <v>465</v>
      </c>
      <c r="E8" t="s">
        <v>323</v>
      </c>
      <c r="F8" t="s">
        <v>324</v>
      </c>
      <c r="H8" t="s">
        <v>325</v>
      </c>
    </row>
    <row r="9" spans="1:11" x14ac:dyDescent="0.35">
      <c r="A9" s="61" t="s">
        <v>322</v>
      </c>
      <c r="B9" s="61" t="s">
        <v>112</v>
      </c>
      <c r="C9" s="61">
        <v>230</v>
      </c>
      <c r="D9" s="61" t="s">
        <v>465</v>
      </c>
      <c r="E9" t="s">
        <v>323</v>
      </c>
      <c r="F9" t="s">
        <v>324</v>
      </c>
      <c r="H9" t="s">
        <v>325</v>
      </c>
    </row>
    <row r="10" spans="1:11" x14ac:dyDescent="0.35">
      <c r="A10" s="61" t="s">
        <v>315</v>
      </c>
      <c r="B10" s="61" t="s">
        <v>165</v>
      </c>
      <c r="C10" s="61">
        <v>230</v>
      </c>
      <c r="D10" s="61" t="s">
        <v>495</v>
      </c>
      <c r="E10" t="s">
        <v>316</v>
      </c>
      <c r="F10" t="s">
        <v>317</v>
      </c>
    </row>
    <row r="11" spans="1:11" x14ac:dyDescent="0.35">
      <c r="A11" s="61" t="s">
        <v>318</v>
      </c>
      <c r="B11" s="61" t="s">
        <v>67</v>
      </c>
      <c r="C11" s="61">
        <v>230</v>
      </c>
      <c r="D11" s="61" t="s">
        <v>466</v>
      </c>
      <c r="E11" t="s">
        <v>319</v>
      </c>
      <c r="F11" t="s">
        <v>320</v>
      </c>
    </row>
    <row r="12" spans="1:11" x14ac:dyDescent="0.35">
      <c r="A12" s="61" t="s">
        <v>403</v>
      </c>
      <c r="B12" s="61" t="s">
        <v>407</v>
      </c>
      <c r="C12" s="61">
        <v>230</v>
      </c>
      <c r="D12" s="61" t="s">
        <v>471</v>
      </c>
      <c r="E12" s="61" t="s">
        <v>337</v>
      </c>
      <c r="F12" s="61" t="s">
        <v>338</v>
      </c>
    </row>
    <row r="13" spans="1:11" x14ac:dyDescent="0.35">
      <c r="A13" s="61" t="s">
        <v>315</v>
      </c>
      <c r="B13" s="61" t="s">
        <v>170</v>
      </c>
      <c r="C13" s="61">
        <v>115</v>
      </c>
      <c r="D13" s="61" t="s">
        <v>495</v>
      </c>
      <c r="E13" t="s">
        <v>316</v>
      </c>
      <c r="F13" t="s">
        <v>317</v>
      </c>
    </row>
    <row r="14" spans="1:11" x14ac:dyDescent="0.35">
      <c r="A14" s="61" t="s">
        <v>322</v>
      </c>
      <c r="B14" s="61" t="s">
        <v>114</v>
      </c>
      <c r="C14" s="61">
        <v>230</v>
      </c>
      <c r="D14" s="61" t="s">
        <v>465</v>
      </c>
      <c r="E14" t="s">
        <v>323</v>
      </c>
      <c r="F14" t="s">
        <v>324</v>
      </c>
    </row>
    <row r="15" spans="1:11" x14ac:dyDescent="0.35">
      <c r="A15" s="61" t="s">
        <v>315</v>
      </c>
      <c r="B15" s="61" t="s">
        <v>145</v>
      </c>
      <c r="C15" s="61">
        <v>230</v>
      </c>
      <c r="D15" s="61" t="s">
        <v>495</v>
      </c>
      <c r="E15" t="s">
        <v>316</v>
      </c>
      <c r="F15" t="s">
        <v>317</v>
      </c>
    </row>
    <row r="16" spans="1:11" x14ac:dyDescent="0.35">
      <c r="A16" s="61" t="s">
        <v>318</v>
      </c>
      <c r="B16" s="61" t="s">
        <v>64</v>
      </c>
      <c r="C16" s="61">
        <v>230</v>
      </c>
      <c r="D16" s="61" t="s">
        <v>466</v>
      </c>
      <c r="E16" t="s">
        <v>319</v>
      </c>
      <c r="F16" t="s">
        <v>320</v>
      </c>
    </row>
    <row r="17" spans="1:8" x14ac:dyDescent="0.35">
      <c r="A17" s="61" t="s">
        <v>326</v>
      </c>
      <c r="B17" s="61" t="s">
        <v>23</v>
      </c>
      <c r="C17" s="61">
        <v>230</v>
      </c>
      <c r="D17" s="61" t="s">
        <v>469</v>
      </c>
      <c r="E17" t="s">
        <v>327</v>
      </c>
      <c r="F17" t="s">
        <v>328</v>
      </c>
    </row>
    <row r="18" spans="1:8" x14ac:dyDescent="0.35">
      <c r="A18" s="61" t="s">
        <v>329</v>
      </c>
      <c r="B18" s="61" t="s">
        <v>208</v>
      </c>
      <c r="C18" s="61">
        <v>138</v>
      </c>
      <c r="D18" s="61" t="s">
        <v>475</v>
      </c>
      <c r="E18" t="s">
        <v>330</v>
      </c>
      <c r="F18" t="s">
        <v>331</v>
      </c>
      <c r="G18" t="s">
        <v>332</v>
      </c>
    </row>
    <row r="19" spans="1:8" x14ac:dyDescent="0.35">
      <c r="A19" s="61" t="s">
        <v>333</v>
      </c>
      <c r="B19" s="61" t="s">
        <v>240</v>
      </c>
      <c r="C19" s="61">
        <v>230</v>
      </c>
      <c r="D19" s="61" t="s">
        <v>478</v>
      </c>
      <c r="E19" t="s">
        <v>334</v>
      </c>
      <c r="F19" t="s">
        <v>335</v>
      </c>
    </row>
    <row r="20" spans="1:8" x14ac:dyDescent="0.35">
      <c r="A20" s="61" t="s">
        <v>333</v>
      </c>
      <c r="B20" s="61" t="s">
        <v>240</v>
      </c>
      <c r="C20" s="61">
        <v>115</v>
      </c>
      <c r="D20" s="61" t="s">
        <v>478</v>
      </c>
      <c r="E20" t="s">
        <v>334</v>
      </c>
      <c r="F20" t="s">
        <v>335</v>
      </c>
    </row>
    <row r="21" spans="1:8" x14ac:dyDescent="0.35">
      <c r="A21" s="61" t="s">
        <v>333</v>
      </c>
      <c r="B21" s="61" t="s">
        <v>250</v>
      </c>
      <c r="C21" s="61">
        <v>115</v>
      </c>
      <c r="D21" s="61" t="s">
        <v>476</v>
      </c>
      <c r="E21" t="s">
        <v>334</v>
      </c>
      <c r="F21" t="s">
        <v>335</v>
      </c>
    </row>
    <row r="22" spans="1:8" x14ac:dyDescent="0.35">
      <c r="A22" s="61" t="s">
        <v>322</v>
      </c>
      <c r="B22" s="61" t="s">
        <v>214</v>
      </c>
      <c r="C22" s="61">
        <v>230</v>
      </c>
      <c r="D22" s="61" t="s">
        <v>468</v>
      </c>
      <c r="E22" t="s">
        <v>323</v>
      </c>
      <c r="F22" t="s">
        <v>324</v>
      </c>
    </row>
    <row r="23" spans="1:8" x14ac:dyDescent="0.35">
      <c r="A23" s="61" t="s">
        <v>333</v>
      </c>
      <c r="B23" s="61" t="s">
        <v>243</v>
      </c>
      <c r="C23" s="61">
        <v>230</v>
      </c>
      <c r="D23" s="61" t="s">
        <v>476</v>
      </c>
      <c r="E23" t="s">
        <v>334</v>
      </c>
      <c r="F23" t="s">
        <v>335</v>
      </c>
      <c r="H23" t="s">
        <v>336</v>
      </c>
    </row>
    <row r="24" spans="1:8" x14ac:dyDescent="0.35">
      <c r="A24" s="61" t="s">
        <v>326</v>
      </c>
      <c r="B24" s="61" t="s">
        <v>54</v>
      </c>
      <c r="C24" s="61">
        <v>161</v>
      </c>
      <c r="D24" s="61" t="s">
        <v>473</v>
      </c>
      <c r="E24" t="s">
        <v>337</v>
      </c>
      <c r="F24" t="s">
        <v>338</v>
      </c>
    </row>
    <row r="25" spans="1:8" x14ac:dyDescent="0.35">
      <c r="A25" s="61" t="s">
        <v>321</v>
      </c>
      <c r="B25" s="61" t="s">
        <v>209</v>
      </c>
      <c r="C25" s="61">
        <v>230</v>
      </c>
      <c r="D25" s="61" t="s">
        <v>497</v>
      </c>
      <c r="E25" t="s">
        <v>316</v>
      </c>
      <c r="F25" t="s">
        <v>317</v>
      </c>
    </row>
    <row r="26" spans="1:8" x14ac:dyDescent="0.35">
      <c r="A26" s="61" t="s">
        <v>333</v>
      </c>
      <c r="B26" s="61" t="s">
        <v>233</v>
      </c>
      <c r="C26" s="61">
        <v>230</v>
      </c>
      <c r="D26" s="61" t="s">
        <v>477</v>
      </c>
      <c r="E26" t="s">
        <v>334</v>
      </c>
      <c r="F26" t="s">
        <v>335</v>
      </c>
    </row>
    <row r="27" spans="1:8" x14ac:dyDescent="0.35">
      <c r="A27" s="61" t="s">
        <v>333</v>
      </c>
      <c r="B27" s="61" t="s">
        <v>281</v>
      </c>
      <c r="C27" s="61">
        <v>115</v>
      </c>
      <c r="D27" s="61" t="s">
        <v>476</v>
      </c>
      <c r="E27" t="s">
        <v>334</v>
      </c>
      <c r="F27" t="s">
        <v>335</v>
      </c>
      <c r="H27" t="s">
        <v>339</v>
      </c>
    </row>
    <row r="28" spans="1:8" x14ac:dyDescent="0.35">
      <c r="A28" s="61" t="s">
        <v>321</v>
      </c>
      <c r="B28" s="61" t="s">
        <v>110</v>
      </c>
      <c r="C28" s="61">
        <v>115</v>
      </c>
      <c r="D28" s="61" t="s">
        <v>496</v>
      </c>
      <c r="E28" t="s">
        <v>316</v>
      </c>
      <c r="F28" t="s">
        <v>317</v>
      </c>
      <c r="H28" t="s">
        <v>340</v>
      </c>
    </row>
    <row r="29" spans="1:8" x14ac:dyDescent="0.35">
      <c r="A29" s="61" t="s">
        <v>321</v>
      </c>
      <c r="B29" s="61" t="s">
        <v>203</v>
      </c>
      <c r="C29" s="61">
        <v>115</v>
      </c>
      <c r="D29" s="61"/>
      <c r="E29" t="s">
        <v>316</v>
      </c>
      <c r="F29" t="s">
        <v>317</v>
      </c>
    </row>
    <row r="30" spans="1:8" x14ac:dyDescent="0.35">
      <c r="A30" s="61" t="s">
        <v>341</v>
      </c>
      <c r="B30" s="61" t="s">
        <v>108</v>
      </c>
      <c r="C30" s="61">
        <v>230</v>
      </c>
      <c r="D30" s="61" t="s">
        <v>474</v>
      </c>
      <c r="E30" t="s">
        <v>342</v>
      </c>
      <c r="F30" t="s">
        <v>343</v>
      </c>
    </row>
    <row r="31" spans="1:8" x14ac:dyDescent="0.35">
      <c r="A31" s="61" t="s">
        <v>315</v>
      </c>
      <c r="B31" s="61" t="s">
        <v>142</v>
      </c>
      <c r="C31" s="61">
        <v>230</v>
      </c>
      <c r="D31" s="61" t="s">
        <v>496</v>
      </c>
      <c r="E31" t="s">
        <v>316</v>
      </c>
      <c r="F31" t="s">
        <v>317</v>
      </c>
      <c r="H31" t="s">
        <v>344</v>
      </c>
    </row>
    <row r="32" spans="1:8" x14ac:dyDescent="0.35">
      <c r="A32" s="61" t="s">
        <v>315</v>
      </c>
      <c r="B32" s="61" t="s">
        <v>149</v>
      </c>
      <c r="C32" s="61">
        <v>115</v>
      </c>
      <c r="D32" s="61" t="s">
        <v>495</v>
      </c>
      <c r="E32" t="s">
        <v>316</v>
      </c>
      <c r="F32" t="s">
        <v>317</v>
      </c>
    </row>
    <row r="33" spans="1:8" x14ac:dyDescent="0.35">
      <c r="A33" s="61" t="s">
        <v>321</v>
      </c>
      <c r="B33" s="61" t="s">
        <v>186</v>
      </c>
      <c r="C33" s="61">
        <v>115</v>
      </c>
      <c r="D33" s="61" t="s">
        <v>497</v>
      </c>
      <c r="E33" t="s">
        <v>316</v>
      </c>
      <c r="F33" t="s">
        <v>317</v>
      </c>
    </row>
    <row r="34" spans="1:8" x14ac:dyDescent="0.35">
      <c r="A34" s="61" t="s">
        <v>345</v>
      </c>
      <c r="B34" s="61" t="s">
        <v>50</v>
      </c>
      <c r="C34" s="61">
        <v>230</v>
      </c>
      <c r="D34" s="61" t="s">
        <v>466</v>
      </c>
      <c r="E34" t="s">
        <v>319</v>
      </c>
      <c r="F34" t="s">
        <v>320</v>
      </c>
    </row>
    <row r="35" spans="1:8" x14ac:dyDescent="0.35">
      <c r="A35" s="61" t="s">
        <v>345</v>
      </c>
      <c r="B35" s="61" t="s">
        <v>50</v>
      </c>
      <c r="C35" s="61">
        <v>138</v>
      </c>
      <c r="D35" s="61" t="s">
        <v>466</v>
      </c>
      <c r="E35" t="s">
        <v>319</v>
      </c>
      <c r="F35" t="s">
        <v>320</v>
      </c>
    </row>
    <row r="36" spans="1:8" x14ac:dyDescent="0.35">
      <c r="A36" s="61" t="s">
        <v>329</v>
      </c>
      <c r="B36" s="61" t="s">
        <v>176</v>
      </c>
      <c r="C36" s="61">
        <v>230</v>
      </c>
      <c r="D36" s="61" t="s">
        <v>475</v>
      </c>
      <c r="E36" t="s">
        <v>330</v>
      </c>
      <c r="F36" t="s">
        <v>331</v>
      </c>
      <c r="H36" t="s">
        <v>346</v>
      </c>
    </row>
    <row r="37" spans="1:8" x14ac:dyDescent="0.35">
      <c r="A37" s="61" t="s">
        <v>333</v>
      </c>
      <c r="B37" s="61" t="s">
        <v>347</v>
      </c>
      <c r="C37" s="61">
        <v>115</v>
      </c>
      <c r="D37" s="61" t="s">
        <v>477</v>
      </c>
      <c r="E37" t="s">
        <v>334</v>
      </c>
      <c r="F37" t="s">
        <v>335</v>
      </c>
      <c r="H37" t="s">
        <v>336</v>
      </c>
    </row>
    <row r="38" spans="1:8" x14ac:dyDescent="0.35">
      <c r="A38" s="61" t="s">
        <v>333</v>
      </c>
      <c r="B38" s="61" t="s">
        <v>225</v>
      </c>
      <c r="C38" s="61">
        <v>230</v>
      </c>
      <c r="D38" s="61" t="s">
        <v>477</v>
      </c>
      <c r="E38" t="s">
        <v>334</v>
      </c>
      <c r="F38" t="s">
        <v>335</v>
      </c>
    </row>
    <row r="39" spans="1:8" x14ac:dyDescent="0.35">
      <c r="A39" s="61" t="s">
        <v>318</v>
      </c>
      <c r="B39" s="61" t="s">
        <v>78</v>
      </c>
      <c r="C39" s="61">
        <v>230</v>
      </c>
      <c r="D39" s="61" t="s">
        <v>466</v>
      </c>
      <c r="E39" t="s">
        <v>319</v>
      </c>
      <c r="F39" t="s">
        <v>320</v>
      </c>
    </row>
    <row r="40" spans="1:8" x14ac:dyDescent="0.35">
      <c r="A40" s="61" t="s">
        <v>321</v>
      </c>
      <c r="B40" s="61" t="s">
        <v>196</v>
      </c>
      <c r="C40" s="61">
        <v>115</v>
      </c>
      <c r="D40" s="61" t="s">
        <v>497</v>
      </c>
      <c r="E40" t="s">
        <v>316</v>
      </c>
      <c r="F40" t="s">
        <v>317</v>
      </c>
    </row>
    <row r="41" spans="1:8" x14ac:dyDescent="0.35">
      <c r="A41" s="61" t="s">
        <v>318</v>
      </c>
      <c r="B41" s="61" t="s">
        <v>76</v>
      </c>
      <c r="C41" s="61">
        <v>230</v>
      </c>
      <c r="D41" s="61" t="s">
        <v>466</v>
      </c>
      <c r="E41" t="s">
        <v>319</v>
      </c>
      <c r="F41" t="s">
        <v>320</v>
      </c>
    </row>
    <row r="42" spans="1:8" x14ac:dyDescent="0.35">
      <c r="A42" s="61" t="s">
        <v>318</v>
      </c>
      <c r="B42" s="61" t="s">
        <v>83</v>
      </c>
      <c r="C42" s="61">
        <v>230</v>
      </c>
      <c r="D42" s="61" t="s">
        <v>466</v>
      </c>
      <c r="E42" t="s">
        <v>319</v>
      </c>
      <c r="F42" t="s">
        <v>320</v>
      </c>
    </row>
    <row r="43" spans="1:8" x14ac:dyDescent="0.35">
      <c r="A43" s="61" t="s">
        <v>315</v>
      </c>
      <c r="B43" s="61" t="s">
        <v>163</v>
      </c>
      <c r="C43" s="61">
        <v>70</v>
      </c>
      <c r="D43" s="61" t="s">
        <v>496</v>
      </c>
      <c r="E43" s="61" t="s">
        <v>316</v>
      </c>
      <c r="F43" s="61" t="s">
        <v>317</v>
      </c>
      <c r="G43" s="61"/>
      <c r="H43" s="61" t="s">
        <v>344</v>
      </c>
    </row>
    <row r="44" spans="1:8" x14ac:dyDescent="0.35">
      <c r="A44" s="61" t="s">
        <v>348</v>
      </c>
      <c r="B44" t="s">
        <v>416</v>
      </c>
      <c r="C44" s="61">
        <v>500</v>
      </c>
      <c r="D44" s="61" t="s">
        <v>470</v>
      </c>
      <c r="E44" s="61" t="s">
        <v>355</v>
      </c>
      <c r="F44" s="61" t="s">
        <v>356</v>
      </c>
      <c r="G44" s="61"/>
      <c r="H44" s="61"/>
    </row>
    <row r="45" spans="1:8" x14ac:dyDescent="0.35">
      <c r="A45" s="61" t="s">
        <v>333</v>
      </c>
      <c r="B45" s="61" t="s">
        <v>234</v>
      </c>
      <c r="C45" s="61">
        <v>115</v>
      </c>
      <c r="D45" s="61" t="s">
        <v>477</v>
      </c>
      <c r="E45" t="s">
        <v>334</v>
      </c>
      <c r="F45" t="s">
        <v>335</v>
      </c>
    </row>
    <row r="46" spans="1:8" x14ac:dyDescent="0.35">
      <c r="A46" s="61" t="s">
        <v>333</v>
      </c>
      <c r="B46" s="61" t="s">
        <v>260</v>
      </c>
      <c r="C46" s="61">
        <v>115</v>
      </c>
      <c r="D46" s="61" t="s">
        <v>476</v>
      </c>
      <c r="E46" t="s">
        <v>334</v>
      </c>
      <c r="F46" t="s">
        <v>335</v>
      </c>
    </row>
    <row r="47" spans="1:8" x14ac:dyDescent="0.35">
      <c r="A47" s="61" t="s">
        <v>321</v>
      </c>
      <c r="B47" s="61" t="s">
        <v>180</v>
      </c>
      <c r="C47" s="61">
        <v>230</v>
      </c>
      <c r="D47" s="61" t="s">
        <v>497</v>
      </c>
      <c r="E47" t="s">
        <v>316</v>
      </c>
      <c r="F47" t="s">
        <v>317</v>
      </c>
    </row>
    <row r="48" spans="1:8" x14ac:dyDescent="0.35">
      <c r="A48" s="61" t="s">
        <v>348</v>
      </c>
      <c r="B48" s="61" t="s">
        <v>52</v>
      </c>
      <c r="C48" s="61">
        <v>500</v>
      </c>
      <c r="D48" s="61" t="s">
        <v>473</v>
      </c>
      <c r="E48" t="s">
        <v>349</v>
      </c>
      <c r="F48" t="s">
        <v>350</v>
      </c>
      <c r="H48" t="s">
        <v>351</v>
      </c>
    </row>
    <row r="49" spans="1:8" x14ac:dyDescent="0.35">
      <c r="A49" s="61" t="s">
        <v>348</v>
      </c>
      <c r="B49" s="61" t="s">
        <v>52</v>
      </c>
      <c r="C49" s="61">
        <v>230</v>
      </c>
      <c r="D49" s="61" t="s">
        <v>473</v>
      </c>
      <c r="E49" t="s">
        <v>349</v>
      </c>
      <c r="F49" t="s">
        <v>350</v>
      </c>
      <c r="G49" s="106" t="s">
        <v>352</v>
      </c>
      <c r="H49" t="s">
        <v>351</v>
      </c>
    </row>
    <row r="50" spans="1:8" x14ac:dyDescent="0.35">
      <c r="A50" s="61" t="s">
        <v>315</v>
      </c>
      <c r="B50" s="61" t="s">
        <v>147</v>
      </c>
      <c r="C50" s="61">
        <v>115</v>
      </c>
      <c r="D50" s="61" t="s">
        <v>495</v>
      </c>
      <c r="E50" t="s">
        <v>316</v>
      </c>
      <c r="F50" t="s">
        <v>317</v>
      </c>
    </row>
    <row r="51" spans="1:8" x14ac:dyDescent="0.35">
      <c r="A51" s="61" t="s">
        <v>333</v>
      </c>
      <c r="B51" s="61" t="s">
        <v>238</v>
      </c>
      <c r="C51" s="61">
        <v>230</v>
      </c>
      <c r="D51" s="61" t="s">
        <v>477</v>
      </c>
      <c r="E51" t="s">
        <v>334</v>
      </c>
      <c r="F51" t="s">
        <v>335</v>
      </c>
      <c r="H51" t="s">
        <v>336</v>
      </c>
    </row>
    <row r="52" spans="1:8" x14ac:dyDescent="0.35">
      <c r="A52" s="61" t="s">
        <v>341</v>
      </c>
      <c r="B52" s="61" t="s">
        <v>218</v>
      </c>
      <c r="C52" s="61">
        <v>115</v>
      </c>
      <c r="D52" s="61" t="s">
        <v>474</v>
      </c>
      <c r="E52" t="s">
        <v>342</v>
      </c>
      <c r="F52" t="s">
        <v>343</v>
      </c>
      <c r="G52" t="s">
        <v>353</v>
      </c>
    </row>
    <row r="53" spans="1:8" x14ac:dyDescent="0.35">
      <c r="A53" s="61" t="s">
        <v>341</v>
      </c>
      <c r="B53" s="61" t="s">
        <v>117</v>
      </c>
      <c r="C53" s="61">
        <v>230</v>
      </c>
      <c r="D53" s="61" t="s">
        <v>474</v>
      </c>
      <c r="E53" t="s">
        <v>342</v>
      </c>
      <c r="F53" t="s">
        <v>343</v>
      </c>
      <c r="H53" t="s">
        <v>354</v>
      </c>
    </row>
    <row r="54" spans="1:8" x14ac:dyDescent="0.35">
      <c r="A54" s="61" t="s">
        <v>341</v>
      </c>
      <c r="B54" s="61" t="s">
        <v>117</v>
      </c>
      <c r="C54" s="61">
        <v>115</v>
      </c>
      <c r="D54" s="61" t="s">
        <v>474</v>
      </c>
      <c r="E54" t="s">
        <v>342</v>
      </c>
      <c r="F54" t="s">
        <v>343</v>
      </c>
      <c r="H54" t="s">
        <v>354</v>
      </c>
    </row>
    <row r="55" spans="1:8" x14ac:dyDescent="0.35">
      <c r="A55" s="61" t="s">
        <v>315</v>
      </c>
      <c r="B55" s="61" t="s">
        <v>174</v>
      </c>
      <c r="C55" s="61">
        <v>115</v>
      </c>
      <c r="D55" s="61" t="s">
        <v>495</v>
      </c>
      <c r="E55" t="s">
        <v>316</v>
      </c>
      <c r="F55" t="s">
        <v>317</v>
      </c>
    </row>
    <row r="56" spans="1:8" x14ac:dyDescent="0.35">
      <c r="A56" s="61" t="s">
        <v>333</v>
      </c>
      <c r="B56" s="61" t="s">
        <v>266</v>
      </c>
      <c r="C56" s="61">
        <v>115</v>
      </c>
      <c r="D56" s="61" t="s">
        <v>476</v>
      </c>
      <c r="E56" t="s">
        <v>334</v>
      </c>
      <c r="F56" t="s">
        <v>335</v>
      </c>
      <c r="H56" t="s">
        <v>336</v>
      </c>
    </row>
    <row r="57" spans="1:8" x14ac:dyDescent="0.35">
      <c r="A57" s="61" t="s">
        <v>333</v>
      </c>
      <c r="B57" s="61" t="s">
        <v>278</v>
      </c>
      <c r="C57" s="61">
        <v>230</v>
      </c>
      <c r="D57" s="61" t="s">
        <v>476</v>
      </c>
      <c r="E57" t="s">
        <v>334</v>
      </c>
      <c r="F57" t="s">
        <v>335</v>
      </c>
    </row>
    <row r="58" spans="1:8" x14ac:dyDescent="0.35">
      <c r="A58" s="61" t="s">
        <v>321</v>
      </c>
      <c r="B58" s="61" t="s">
        <v>284</v>
      </c>
      <c r="C58" s="61">
        <v>230</v>
      </c>
      <c r="D58" s="61"/>
      <c r="E58" t="s">
        <v>316</v>
      </c>
      <c r="F58" t="s">
        <v>317</v>
      </c>
    </row>
    <row r="59" spans="1:8" x14ac:dyDescent="0.35">
      <c r="A59" s="61" t="s">
        <v>333</v>
      </c>
      <c r="B59" s="61" t="s">
        <v>236</v>
      </c>
      <c r="C59" s="61">
        <v>115</v>
      </c>
      <c r="D59" s="61" t="s">
        <v>478</v>
      </c>
      <c r="E59" t="s">
        <v>334</v>
      </c>
      <c r="F59" t="s">
        <v>335</v>
      </c>
    </row>
    <row r="60" spans="1:8" x14ac:dyDescent="0.35">
      <c r="A60" s="61" t="s">
        <v>321</v>
      </c>
      <c r="B60" s="61" t="s">
        <v>211</v>
      </c>
      <c r="C60" s="61">
        <v>115</v>
      </c>
      <c r="D60" s="61" t="s">
        <v>478</v>
      </c>
      <c r="E60" t="s">
        <v>316</v>
      </c>
      <c r="F60" t="s">
        <v>317</v>
      </c>
    </row>
    <row r="61" spans="1:8" x14ac:dyDescent="0.35">
      <c r="A61" s="61" t="s">
        <v>333</v>
      </c>
      <c r="B61" s="61" t="s">
        <v>254</v>
      </c>
      <c r="C61" s="61">
        <v>115</v>
      </c>
      <c r="D61" s="61" t="s">
        <v>476</v>
      </c>
      <c r="E61" t="s">
        <v>334</v>
      </c>
      <c r="F61" t="s">
        <v>335</v>
      </c>
    </row>
    <row r="62" spans="1:8" x14ac:dyDescent="0.35">
      <c r="A62" s="61" t="s">
        <v>318</v>
      </c>
      <c r="B62" s="61" t="s">
        <v>70</v>
      </c>
      <c r="C62" s="61">
        <v>230</v>
      </c>
      <c r="D62" s="61" t="s">
        <v>466</v>
      </c>
      <c r="E62" t="s">
        <v>319</v>
      </c>
      <c r="F62" t="s">
        <v>320</v>
      </c>
    </row>
    <row r="63" spans="1:8" x14ac:dyDescent="0.35">
      <c r="A63" s="61" t="s">
        <v>348</v>
      </c>
      <c r="B63" s="61" t="s">
        <v>49</v>
      </c>
      <c r="C63" s="61">
        <v>500</v>
      </c>
      <c r="D63" s="61" t="s">
        <v>470</v>
      </c>
      <c r="E63" t="s">
        <v>355</v>
      </c>
      <c r="F63" t="s">
        <v>356</v>
      </c>
    </row>
    <row r="64" spans="1:8" x14ac:dyDescent="0.35">
      <c r="A64" s="61" t="s">
        <v>333</v>
      </c>
      <c r="B64" s="61" t="s">
        <v>272</v>
      </c>
      <c r="C64" s="61">
        <v>230</v>
      </c>
      <c r="D64" s="61" t="s">
        <v>476</v>
      </c>
      <c r="E64" t="s">
        <v>334</v>
      </c>
      <c r="F64" t="s">
        <v>335</v>
      </c>
      <c r="H64" t="s">
        <v>357</v>
      </c>
    </row>
    <row r="65" spans="1:10" x14ac:dyDescent="0.35">
      <c r="A65" s="61" t="s">
        <v>333</v>
      </c>
      <c r="B65" s="61" t="s">
        <v>230</v>
      </c>
      <c r="C65" s="61">
        <v>230</v>
      </c>
      <c r="D65" s="61" t="s">
        <v>477</v>
      </c>
      <c r="E65" t="s">
        <v>334</v>
      </c>
      <c r="F65" t="s">
        <v>335</v>
      </c>
      <c r="H65" t="s">
        <v>336</v>
      </c>
    </row>
    <row r="66" spans="1:10" x14ac:dyDescent="0.35">
      <c r="A66" s="61" t="s">
        <v>329</v>
      </c>
      <c r="B66" s="61" t="s">
        <v>184</v>
      </c>
      <c r="C66" s="61">
        <v>230</v>
      </c>
      <c r="D66" s="61" t="s">
        <v>475</v>
      </c>
      <c r="E66" t="s">
        <v>330</v>
      </c>
      <c r="F66" t="s">
        <v>331</v>
      </c>
      <c r="H66" t="s">
        <v>346</v>
      </c>
    </row>
    <row r="67" spans="1:10" x14ac:dyDescent="0.35">
      <c r="A67" s="61" t="s">
        <v>348</v>
      </c>
      <c r="B67" s="61" t="s">
        <v>79</v>
      </c>
      <c r="C67" s="61">
        <v>500</v>
      </c>
      <c r="D67" s="61" t="s">
        <v>473</v>
      </c>
      <c r="E67" t="s">
        <v>349</v>
      </c>
      <c r="F67" t="s">
        <v>350</v>
      </c>
      <c r="H67" t="s">
        <v>351</v>
      </c>
    </row>
    <row r="68" spans="1:10" x14ac:dyDescent="0.35">
      <c r="A68" s="61" t="s">
        <v>348</v>
      </c>
      <c r="B68" s="61" t="s">
        <v>79</v>
      </c>
      <c r="C68" s="61">
        <v>230</v>
      </c>
      <c r="D68" s="61" t="s">
        <v>473</v>
      </c>
      <c r="E68" t="s">
        <v>349</v>
      </c>
      <c r="F68" t="s">
        <v>350</v>
      </c>
      <c r="H68" t="s">
        <v>351</v>
      </c>
    </row>
    <row r="69" spans="1:10" x14ac:dyDescent="0.35">
      <c r="A69" s="61" t="s">
        <v>315</v>
      </c>
      <c r="B69" s="61" t="s">
        <v>128</v>
      </c>
      <c r="C69" s="61">
        <v>230</v>
      </c>
      <c r="D69" s="61" t="s">
        <v>496</v>
      </c>
      <c r="E69" t="s">
        <v>316</v>
      </c>
      <c r="F69" t="s">
        <v>317</v>
      </c>
      <c r="J69" t="s">
        <v>358</v>
      </c>
    </row>
    <row r="70" spans="1:10" x14ac:dyDescent="0.35">
      <c r="A70" s="61" t="s">
        <v>359</v>
      </c>
      <c r="B70" s="61" t="s">
        <v>128</v>
      </c>
      <c r="C70" s="61">
        <v>500</v>
      </c>
      <c r="D70" s="61" t="s">
        <v>496</v>
      </c>
      <c r="E70" t="s">
        <v>316</v>
      </c>
      <c r="F70" t="s">
        <v>317</v>
      </c>
      <c r="J70" t="s">
        <v>358</v>
      </c>
    </row>
    <row r="71" spans="1:10" x14ac:dyDescent="0.35">
      <c r="A71" s="61" t="s">
        <v>333</v>
      </c>
      <c r="B71" s="61" t="s">
        <v>246</v>
      </c>
      <c r="C71" s="61">
        <v>115</v>
      </c>
      <c r="D71" s="61" t="s">
        <v>478</v>
      </c>
      <c r="E71" t="s">
        <v>334</v>
      </c>
      <c r="F71" t="s">
        <v>335</v>
      </c>
    </row>
    <row r="72" spans="1:10" x14ac:dyDescent="0.35">
      <c r="A72" s="61" t="s">
        <v>322</v>
      </c>
      <c r="B72" s="61" t="s">
        <v>262</v>
      </c>
      <c r="C72" s="61">
        <v>230</v>
      </c>
      <c r="D72" s="61" t="s">
        <v>466</v>
      </c>
      <c r="E72" t="s">
        <v>319</v>
      </c>
      <c r="F72" t="s">
        <v>320</v>
      </c>
    </row>
    <row r="73" spans="1:10" x14ac:dyDescent="0.35">
      <c r="A73" s="61" t="s">
        <v>333</v>
      </c>
      <c r="B73" s="61" t="s">
        <v>262</v>
      </c>
      <c r="C73" s="61">
        <v>115</v>
      </c>
      <c r="D73" s="61" t="s">
        <v>476</v>
      </c>
      <c r="E73" t="s">
        <v>334</v>
      </c>
      <c r="F73" t="s">
        <v>335</v>
      </c>
      <c r="G73" t="s">
        <v>360</v>
      </c>
      <c r="H73" t="s">
        <v>336</v>
      </c>
    </row>
    <row r="74" spans="1:10" x14ac:dyDescent="0.35">
      <c r="A74" s="61" t="s">
        <v>333</v>
      </c>
      <c r="B74" s="61" t="s">
        <v>267</v>
      </c>
      <c r="C74" s="61">
        <v>115</v>
      </c>
      <c r="D74" s="61" t="s">
        <v>476</v>
      </c>
      <c r="E74" t="s">
        <v>334</v>
      </c>
      <c r="F74" t="s">
        <v>335</v>
      </c>
    </row>
    <row r="75" spans="1:10" x14ac:dyDescent="0.35">
      <c r="A75" s="61" t="s">
        <v>326</v>
      </c>
      <c r="B75" s="61" t="s">
        <v>24</v>
      </c>
      <c r="C75" s="61">
        <v>500</v>
      </c>
      <c r="D75" s="61" t="s">
        <v>471</v>
      </c>
      <c r="E75" t="s">
        <v>337</v>
      </c>
      <c r="F75" t="s">
        <v>338</v>
      </c>
      <c r="H75" t="s">
        <v>361</v>
      </c>
    </row>
    <row r="76" spans="1:10" x14ac:dyDescent="0.35">
      <c r="A76" s="61" t="s">
        <v>326</v>
      </c>
      <c r="B76" s="61" t="s">
        <v>24</v>
      </c>
      <c r="C76" s="61">
        <v>230</v>
      </c>
      <c r="D76" s="61" t="s">
        <v>471</v>
      </c>
      <c r="E76" t="s">
        <v>337</v>
      </c>
      <c r="F76" t="s">
        <v>338</v>
      </c>
      <c r="H76" t="s">
        <v>361</v>
      </c>
    </row>
    <row r="77" spans="1:10" x14ac:dyDescent="0.35">
      <c r="A77" s="61" t="s">
        <v>326</v>
      </c>
      <c r="B77" s="61" t="s">
        <v>24</v>
      </c>
      <c r="C77" s="61">
        <v>115</v>
      </c>
      <c r="D77" s="61" t="s">
        <v>471</v>
      </c>
      <c r="E77" t="s">
        <v>337</v>
      </c>
      <c r="F77" t="s">
        <v>338</v>
      </c>
      <c r="H77" t="s">
        <v>361</v>
      </c>
    </row>
    <row r="78" spans="1:10" x14ac:dyDescent="0.35">
      <c r="A78" s="61" t="s">
        <v>333</v>
      </c>
      <c r="B78" s="61" t="s">
        <v>415</v>
      </c>
      <c r="C78" s="61">
        <v>230</v>
      </c>
      <c r="D78" s="61" t="s">
        <v>478</v>
      </c>
      <c r="E78" s="61" t="s">
        <v>334</v>
      </c>
      <c r="F78" s="61" t="s">
        <v>335</v>
      </c>
    </row>
    <row r="79" spans="1:10" x14ac:dyDescent="0.35">
      <c r="A79" s="61" t="s">
        <v>348</v>
      </c>
      <c r="B79" s="61" t="s">
        <v>81</v>
      </c>
      <c r="C79" s="61">
        <v>230</v>
      </c>
      <c r="D79" s="61" t="s">
        <v>473</v>
      </c>
      <c r="E79" t="s">
        <v>349</v>
      </c>
      <c r="F79" t="s">
        <v>350</v>
      </c>
    </row>
    <row r="80" spans="1:10" x14ac:dyDescent="0.35">
      <c r="A80" s="61" t="s">
        <v>403</v>
      </c>
      <c r="B80" s="61" t="s">
        <v>405</v>
      </c>
      <c r="C80" s="61">
        <v>230</v>
      </c>
      <c r="D80" s="61" t="s">
        <v>471</v>
      </c>
      <c r="E80" s="61" t="s">
        <v>337</v>
      </c>
      <c r="F80" s="61" t="s">
        <v>338</v>
      </c>
    </row>
    <row r="81" spans="1:9" x14ac:dyDescent="0.35">
      <c r="A81" s="61" t="s">
        <v>318</v>
      </c>
      <c r="B81" s="61" t="s">
        <v>75</v>
      </c>
      <c r="C81" s="61">
        <v>230</v>
      </c>
      <c r="D81" s="61" t="s">
        <v>466</v>
      </c>
      <c r="E81" t="s">
        <v>319</v>
      </c>
      <c r="F81" t="s">
        <v>320</v>
      </c>
    </row>
    <row r="82" spans="1:9" x14ac:dyDescent="0.35">
      <c r="A82" s="61" t="s">
        <v>318</v>
      </c>
      <c r="B82" s="61" t="s">
        <v>77</v>
      </c>
      <c r="C82" s="61">
        <v>230</v>
      </c>
      <c r="D82" s="61" t="s">
        <v>466</v>
      </c>
      <c r="E82" t="s">
        <v>319</v>
      </c>
      <c r="F82" t="s">
        <v>320</v>
      </c>
    </row>
    <row r="83" spans="1:9" x14ac:dyDescent="0.35">
      <c r="A83" s="61" t="s">
        <v>329</v>
      </c>
      <c r="B83" s="61" t="s">
        <v>259</v>
      </c>
      <c r="C83" s="61">
        <v>500</v>
      </c>
      <c r="D83" s="61" t="s">
        <v>475</v>
      </c>
      <c r="E83" t="s">
        <v>330</v>
      </c>
      <c r="F83" t="s">
        <v>331</v>
      </c>
      <c r="G83" t="s">
        <v>362</v>
      </c>
      <c r="H83" t="s">
        <v>363</v>
      </c>
      <c r="I83" t="s">
        <v>364</v>
      </c>
    </row>
    <row r="84" spans="1:9" x14ac:dyDescent="0.35">
      <c r="A84" s="61" t="s">
        <v>329</v>
      </c>
      <c r="B84" s="61" t="s">
        <v>259</v>
      </c>
      <c r="C84" s="61">
        <v>230</v>
      </c>
      <c r="D84" s="61" t="s">
        <v>475</v>
      </c>
      <c r="E84" t="s">
        <v>330</v>
      </c>
      <c r="F84" t="s">
        <v>331</v>
      </c>
      <c r="G84" t="s">
        <v>362</v>
      </c>
      <c r="H84" t="s">
        <v>346</v>
      </c>
    </row>
    <row r="85" spans="1:9" x14ac:dyDescent="0.35">
      <c r="A85" s="61" t="s">
        <v>321</v>
      </c>
      <c r="B85" s="61" t="s">
        <v>129</v>
      </c>
      <c r="C85" s="61">
        <v>230</v>
      </c>
      <c r="D85" s="61" t="s">
        <v>495</v>
      </c>
      <c r="E85" t="s">
        <v>316</v>
      </c>
      <c r="F85" t="s">
        <v>317</v>
      </c>
    </row>
    <row r="86" spans="1:9" x14ac:dyDescent="0.35">
      <c r="A86" s="61" t="s">
        <v>318</v>
      </c>
      <c r="B86" s="61" t="s">
        <v>57</v>
      </c>
      <c r="C86" s="61">
        <v>230</v>
      </c>
      <c r="D86" s="61" t="s">
        <v>466</v>
      </c>
      <c r="E86" t="s">
        <v>319</v>
      </c>
      <c r="F86" t="s">
        <v>320</v>
      </c>
    </row>
    <row r="87" spans="1:9" x14ac:dyDescent="0.35">
      <c r="A87" s="61" t="s">
        <v>326</v>
      </c>
      <c r="B87" s="61" t="s">
        <v>40</v>
      </c>
      <c r="C87" s="61">
        <v>230</v>
      </c>
      <c r="D87" s="61" t="s">
        <v>469</v>
      </c>
      <c r="E87" t="s">
        <v>327</v>
      </c>
      <c r="F87" t="s">
        <v>328</v>
      </c>
    </row>
    <row r="88" spans="1:9" x14ac:dyDescent="0.35">
      <c r="A88" s="61" t="s">
        <v>326</v>
      </c>
      <c r="B88" s="61" t="s">
        <v>40</v>
      </c>
      <c r="C88" s="61">
        <v>115</v>
      </c>
      <c r="D88" s="61" t="s">
        <v>469</v>
      </c>
      <c r="E88" t="s">
        <v>327</v>
      </c>
      <c r="F88" t="s">
        <v>328</v>
      </c>
    </row>
    <row r="89" spans="1:9" x14ac:dyDescent="0.35">
      <c r="A89" s="61" t="s">
        <v>326</v>
      </c>
      <c r="B89" s="61" t="s">
        <v>39</v>
      </c>
      <c r="C89" s="61">
        <v>230</v>
      </c>
      <c r="D89" s="61" t="s">
        <v>469</v>
      </c>
      <c r="E89" t="s">
        <v>327</v>
      </c>
      <c r="F89" t="s">
        <v>328</v>
      </c>
    </row>
    <row r="90" spans="1:9" x14ac:dyDescent="0.35">
      <c r="A90" s="61" t="s">
        <v>318</v>
      </c>
      <c r="B90" s="61" t="s">
        <v>91</v>
      </c>
      <c r="C90" s="61">
        <v>230</v>
      </c>
      <c r="D90" s="61" t="s">
        <v>466</v>
      </c>
      <c r="E90" t="s">
        <v>319</v>
      </c>
      <c r="F90" t="s">
        <v>320</v>
      </c>
    </row>
    <row r="91" spans="1:9" x14ac:dyDescent="0.35">
      <c r="A91" s="61" t="s">
        <v>333</v>
      </c>
      <c r="B91" s="61" t="s">
        <v>252</v>
      </c>
      <c r="C91" s="61">
        <v>230</v>
      </c>
      <c r="D91" s="61" t="s">
        <v>476</v>
      </c>
      <c r="E91" t="s">
        <v>334</v>
      </c>
      <c r="F91" t="s">
        <v>335</v>
      </c>
      <c r="G91" t="s">
        <v>360</v>
      </c>
    </row>
    <row r="92" spans="1:9" x14ac:dyDescent="0.35">
      <c r="A92" s="61" t="s">
        <v>329</v>
      </c>
      <c r="B92" s="61" t="s">
        <v>365</v>
      </c>
      <c r="C92" s="61">
        <v>115</v>
      </c>
      <c r="D92" s="61" t="s">
        <v>475</v>
      </c>
      <c r="E92" t="s">
        <v>330</v>
      </c>
      <c r="F92" t="s">
        <v>331</v>
      </c>
    </row>
    <row r="93" spans="1:9" x14ac:dyDescent="0.35">
      <c r="A93" s="61" t="s">
        <v>359</v>
      </c>
      <c r="B93" s="61" t="s">
        <v>175</v>
      </c>
      <c r="C93" s="61">
        <v>500</v>
      </c>
      <c r="D93" s="61" t="s">
        <v>497</v>
      </c>
      <c r="E93" t="s">
        <v>316</v>
      </c>
      <c r="F93" t="s">
        <v>317</v>
      </c>
    </row>
    <row r="94" spans="1:9" x14ac:dyDescent="0.35">
      <c r="A94" s="61" t="s">
        <v>315</v>
      </c>
      <c r="B94" s="61" t="s">
        <v>175</v>
      </c>
      <c r="C94" s="61">
        <v>230</v>
      </c>
      <c r="D94" s="61" t="s">
        <v>497</v>
      </c>
      <c r="E94" t="s">
        <v>316</v>
      </c>
      <c r="F94" t="s">
        <v>317</v>
      </c>
    </row>
    <row r="95" spans="1:9" x14ac:dyDescent="0.35">
      <c r="A95" s="61" t="s">
        <v>333</v>
      </c>
      <c r="B95" s="61" t="s">
        <v>258</v>
      </c>
      <c r="C95" s="61">
        <v>230</v>
      </c>
      <c r="D95" s="61" t="s">
        <v>476</v>
      </c>
      <c r="E95" t="s">
        <v>334</v>
      </c>
      <c r="F95" t="s">
        <v>335</v>
      </c>
      <c r="G95" t="s">
        <v>360</v>
      </c>
      <c r="H95" t="s">
        <v>336</v>
      </c>
    </row>
    <row r="96" spans="1:9" x14ac:dyDescent="0.35">
      <c r="A96" s="61" t="s">
        <v>333</v>
      </c>
      <c r="B96" s="61" t="s">
        <v>277</v>
      </c>
      <c r="C96" s="61">
        <v>230</v>
      </c>
      <c r="D96" s="61" t="s">
        <v>476</v>
      </c>
      <c r="E96" t="s">
        <v>334</v>
      </c>
      <c r="F96" t="s">
        <v>335</v>
      </c>
      <c r="H96" t="s">
        <v>357</v>
      </c>
    </row>
    <row r="97" spans="1:8" x14ac:dyDescent="0.35">
      <c r="A97" s="61" t="s">
        <v>333</v>
      </c>
      <c r="B97" s="61" t="s">
        <v>255</v>
      </c>
      <c r="C97" s="61">
        <v>115</v>
      </c>
      <c r="D97" s="61" t="s">
        <v>476</v>
      </c>
      <c r="E97" s="61" t="s">
        <v>334</v>
      </c>
      <c r="F97" s="61" t="s">
        <v>335</v>
      </c>
    </row>
    <row r="98" spans="1:8" x14ac:dyDescent="0.35">
      <c r="A98" s="61" t="s">
        <v>322</v>
      </c>
      <c r="B98" s="61" t="s">
        <v>105</v>
      </c>
      <c r="C98" s="61">
        <v>230</v>
      </c>
      <c r="D98" s="61" t="s">
        <v>467</v>
      </c>
      <c r="E98" t="s">
        <v>319</v>
      </c>
      <c r="F98" t="s">
        <v>320</v>
      </c>
    </row>
    <row r="99" spans="1:8" x14ac:dyDescent="0.35">
      <c r="A99" s="61" t="s">
        <v>322</v>
      </c>
      <c r="B99" s="61" t="s">
        <v>94</v>
      </c>
      <c r="C99" s="61">
        <v>230</v>
      </c>
      <c r="D99" s="61" t="s">
        <v>466</v>
      </c>
      <c r="E99" t="s">
        <v>319</v>
      </c>
      <c r="F99" t="s">
        <v>320</v>
      </c>
    </row>
    <row r="100" spans="1:8" x14ac:dyDescent="0.35">
      <c r="A100" s="61" t="s">
        <v>315</v>
      </c>
      <c r="B100" s="61" t="s">
        <v>160</v>
      </c>
      <c r="C100" s="61">
        <v>115</v>
      </c>
      <c r="D100" s="61" t="s">
        <v>495</v>
      </c>
      <c r="E100" t="s">
        <v>316</v>
      </c>
      <c r="F100" t="s">
        <v>317</v>
      </c>
    </row>
    <row r="101" spans="1:8" x14ac:dyDescent="0.35">
      <c r="A101" s="61" t="s">
        <v>322</v>
      </c>
      <c r="B101" s="61" t="s">
        <v>96</v>
      </c>
      <c r="C101" s="61">
        <v>230</v>
      </c>
      <c r="D101" s="61" t="s">
        <v>466</v>
      </c>
      <c r="E101" t="s">
        <v>319</v>
      </c>
      <c r="F101" t="s">
        <v>320</v>
      </c>
    </row>
    <row r="102" spans="1:8" x14ac:dyDescent="0.35">
      <c r="A102" s="61" t="s">
        <v>333</v>
      </c>
      <c r="B102" s="61" t="s">
        <v>245</v>
      </c>
      <c r="C102" s="61">
        <v>115</v>
      </c>
      <c r="D102" s="61" t="s">
        <v>476</v>
      </c>
      <c r="E102" t="s">
        <v>334</v>
      </c>
      <c r="F102" t="s">
        <v>335</v>
      </c>
      <c r="H102" t="s">
        <v>336</v>
      </c>
    </row>
    <row r="103" spans="1:8" x14ac:dyDescent="0.35">
      <c r="A103" s="61" t="s">
        <v>333</v>
      </c>
      <c r="B103" s="61" t="s">
        <v>366</v>
      </c>
      <c r="C103" s="61">
        <v>115</v>
      </c>
      <c r="D103" s="61" t="s">
        <v>476</v>
      </c>
      <c r="E103" t="s">
        <v>334</v>
      </c>
      <c r="F103" t="s">
        <v>335</v>
      </c>
    </row>
    <row r="104" spans="1:8" x14ac:dyDescent="0.35">
      <c r="A104" s="61" t="s">
        <v>315</v>
      </c>
      <c r="B104" s="61" t="s">
        <v>205</v>
      </c>
      <c r="C104" s="61">
        <v>230</v>
      </c>
      <c r="D104" s="61" t="s">
        <v>497</v>
      </c>
      <c r="E104" t="s">
        <v>316</v>
      </c>
      <c r="F104" t="s">
        <v>317</v>
      </c>
    </row>
    <row r="105" spans="1:8" x14ac:dyDescent="0.35">
      <c r="A105" s="61" t="s">
        <v>321</v>
      </c>
      <c r="B105" s="61" t="s">
        <v>130</v>
      </c>
      <c r="C105" s="61">
        <v>115</v>
      </c>
      <c r="D105" s="61"/>
      <c r="E105" t="s">
        <v>316</v>
      </c>
      <c r="F105" t="s">
        <v>317</v>
      </c>
    </row>
    <row r="106" spans="1:8" x14ac:dyDescent="0.35">
      <c r="A106" s="61" t="s">
        <v>315</v>
      </c>
      <c r="B106" s="61" t="s">
        <v>181</v>
      </c>
      <c r="C106" s="61">
        <v>115</v>
      </c>
      <c r="D106" s="61" t="s">
        <v>495</v>
      </c>
      <c r="E106" t="s">
        <v>316</v>
      </c>
      <c r="F106" t="s">
        <v>317</v>
      </c>
    </row>
    <row r="107" spans="1:8" x14ac:dyDescent="0.35">
      <c r="A107" s="61" t="s">
        <v>318</v>
      </c>
      <c r="B107" s="61" t="s">
        <v>63</v>
      </c>
      <c r="C107" s="61">
        <v>230</v>
      </c>
      <c r="D107" s="61" t="s">
        <v>466</v>
      </c>
      <c r="E107" t="s">
        <v>319</v>
      </c>
      <c r="F107" t="s">
        <v>320</v>
      </c>
    </row>
    <row r="108" spans="1:8" x14ac:dyDescent="0.35">
      <c r="A108" s="61" t="s">
        <v>326</v>
      </c>
      <c r="B108" s="61" t="s">
        <v>44</v>
      </c>
      <c r="C108" s="61">
        <v>500</v>
      </c>
      <c r="D108" s="61" t="s">
        <v>470</v>
      </c>
      <c r="E108" t="s">
        <v>355</v>
      </c>
      <c r="F108" t="s">
        <v>356</v>
      </c>
    </row>
    <row r="109" spans="1:8" x14ac:dyDescent="0.35">
      <c r="A109" s="61" t="s">
        <v>321</v>
      </c>
      <c r="B109" s="61" t="s">
        <v>191</v>
      </c>
      <c r="C109" s="61">
        <v>230</v>
      </c>
      <c r="D109" s="61" t="s">
        <v>497</v>
      </c>
      <c r="E109" t="s">
        <v>316</v>
      </c>
      <c r="F109" t="s">
        <v>317</v>
      </c>
    </row>
    <row r="110" spans="1:8" x14ac:dyDescent="0.35">
      <c r="A110" s="61" t="s">
        <v>321</v>
      </c>
      <c r="B110" s="61" t="s">
        <v>179</v>
      </c>
      <c r="C110" s="61">
        <v>230</v>
      </c>
      <c r="D110" s="61" t="s">
        <v>497</v>
      </c>
      <c r="E110" t="s">
        <v>316</v>
      </c>
      <c r="F110" t="s">
        <v>317</v>
      </c>
    </row>
    <row r="111" spans="1:8" x14ac:dyDescent="0.35">
      <c r="A111" s="61" t="s">
        <v>333</v>
      </c>
      <c r="B111" s="61" t="s">
        <v>264</v>
      </c>
      <c r="C111" s="61">
        <v>115</v>
      </c>
      <c r="D111" s="61" t="s">
        <v>476</v>
      </c>
      <c r="E111" t="s">
        <v>334</v>
      </c>
      <c r="F111" t="s">
        <v>335</v>
      </c>
    </row>
    <row r="112" spans="1:8" x14ac:dyDescent="0.35">
      <c r="A112" s="61" t="s">
        <v>403</v>
      </c>
      <c r="B112" s="61" t="s">
        <v>406</v>
      </c>
      <c r="C112" s="61">
        <v>230</v>
      </c>
      <c r="D112" s="61" t="s">
        <v>471</v>
      </c>
      <c r="E112" s="61" t="s">
        <v>337</v>
      </c>
      <c r="F112" s="61" t="s">
        <v>338</v>
      </c>
    </row>
    <row r="113" spans="1:10" x14ac:dyDescent="0.35">
      <c r="A113" s="61" t="s">
        <v>322</v>
      </c>
      <c r="B113" s="61" t="s">
        <v>124</v>
      </c>
      <c r="C113" s="61">
        <v>230</v>
      </c>
      <c r="D113" s="61" t="s">
        <v>465</v>
      </c>
      <c r="E113" t="s">
        <v>323</v>
      </c>
      <c r="F113" t="s">
        <v>324</v>
      </c>
      <c r="H113" t="s">
        <v>325</v>
      </c>
    </row>
    <row r="114" spans="1:10" x14ac:dyDescent="0.35">
      <c r="A114" s="61" t="s">
        <v>318</v>
      </c>
      <c r="B114" s="61" t="s">
        <v>68</v>
      </c>
      <c r="C114" s="61">
        <v>230</v>
      </c>
      <c r="D114" s="61" t="s">
        <v>466</v>
      </c>
      <c r="E114" t="s">
        <v>319</v>
      </c>
      <c r="F114" t="s">
        <v>320</v>
      </c>
    </row>
    <row r="115" spans="1:10" x14ac:dyDescent="0.35">
      <c r="A115" s="61" t="s">
        <v>333</v>
      </c>
      <c r="B115" s="61" t="s">
        <v>271</v>
      </c>
      <c r="C115" s="61">
        <v>115</v>
      </c>
      <c r="D115" s="61" t="s">
        <v>476</v>
      </c>
      <c r="E115" t="s">
        <v>334</v>
      </c>
      <c r="F115" t="s">
        <v>335</v>
      </c>
    </row>
    <row r="116" spans="1:10" x14ac:dyDescent="0.35">
      <c r="A116" s="61" t="s">
        <v>326</v>
      </c>
      <c r="B116" s="61" t="s">
        <v>37</v>
      </c>
      <c r="C116" s="61">
        <v>500</v>
      </c>
      <c r="D116" s="61" t="s">
        <v>470</v>
      </c>
      <c r="E116" t="s">
        <v>355</v>
      </c>
      <c r="F116" t="s">
        <v>356</v>
      </c>
    </row>
    <row r="117" spans="1:10" x14ac:dyDescent="0.35">
      <c r="A117" s="61" t="s">
        <v>333</v>
      </c>
      <c r="B117" s="61" t="s">
        <v>282</v>
      </c>
      <c r="C117" s="61">
        <v>115</v>
      </c>
      <c r="D117" s="61" t="s">
        <v>476</v>
      </c>
      <c r="E117" t="s">
        <v>334</v>
      </c>
      <c r="F117" t="s">
        <v>335</v>
      </c>
      <c r="H117" t="s">
        <v>339</v>
      </c>
      <c r="J117" t="s">
        <v>367</v>
      </c>
    </row>
    <row r="118" spans="1:10" x14ac:dyDescent="0.35">
      <c r="A118" s="61" t="s">
        <v>333</v>
      </c>
      <c r="B118" s="61" t="s">
        <v>368</v>
      </c>
      <c r="C118" s="61">
        <v>500</v>
      </c>
      <c r="D118" s="61" t="s">
        <v>476</v>
      </c>
      <c r="E118" t="s">
        <v>334</v>
      </c>
      <c r="F118" t="s">
        <v>335</v>
      </c>
      <c r="J118" t="s">
        <v>367</v>
      </c>
    </row>
    <row r="119" spans="1:10" x14ac:dyDescent="0.35">
      <c r="A119" s="61" t="s">
        <v>318</v>
      </c>
      <c r="B119" s="61" t="s">
        <v>369</v>
      </c>
      <c r="C119" s="61">
        <v>230</v>
      </c>
      <c r="D119" s="61" t="s">
        <v>466</v>
      </c>
      <c r="E119" t="s">
        <v>319</v>
      </c>
      <c r="F119" t="s">
        <v>320</v>
      </c>
    </row>
    <row r="120" spans="1:10" x14ac:dyDescent="0.35">
      <c r="A120" s="61" t="s">
        <v>326</v>
      </c>
      <c r="B120" s="61" t="s">
        <v>41</v>
      </c>
      <c r="C120" s="61">
        <v>230</v>
      </c>
      <c r="D120" s="61" t="s">
        <v>471</v>
      </c>
      <c r="E120" t="s">
        <v>337</v>
      </c>
      <c r="F120" t="s">
        <v>338</v>
      </c>
      <c r="G120" t="s">
        <v>370</v>
      </c>
    </row>
    <row r="121" spans="1:10" x14ac:dyDescent="0.35">
      <c r="A121" s="61" t="s">
        <v>326</v>
      </c>
      <c r="B121" s="61" t="s">
        <v>41</v>
      </c>
      <c r="C121" s="61">
        <v>161</v>
      </c>
      <c r="D121" s="61" t="s">
        <v>471</v>
      </c>
      <c r="E121" t="s">
        <v>337</v>
      </c>
      <c r="F121" t="s">
        <v>338</v>
      </c>
      <c r="G121" t="s">
        <v>370</v>
      </c>
    </row>
    <row r="122" spans="1:10" x14ac:dyDescent="0.35">
      <c r="A122" s="61" t="s">
        <v>326</v>
      </c>
      <c r="B122" s="61" t="s">
        <v>29</v>
      </c>
      <c r="C122" s="61">
        <v>500</v>
      </c>
      <c r="D122" s="61" t="s">
        <v>471</v>
      </c>
      <c r="E122" t="s">
        <v>337</v>
      </c>
      <c r="F122" t="s">
        <v>338</v>
      </c>
    </row>
    <row r="123" spans="1:10" x14ac:dyDescent="0.35">
      <c r="A123" s="61" t="s">
        <v>326</v>
      </c>
      <c r="B123" s="61" t="s">
        <v>29</v>
      </c>
      <c r="C123" s="61">
        <v>230</v>
      </c>
      <c r="D123" s="61" t="s">
        <v>471</v>
      </c>
      <c r="E123" t="s">
        <v>337</v>
      </c>
      <c r="F123" t="s">
        <v>338</v>
      </c>
    </row>
    <row r="124" spans="1:10" x14ac:dyDescent="0.35">
      <c r="A124" s="61" t="s">
        <v>329</v>
      </c>
      <c r="B124" s="61" t="s">
        <v>189</v>
      </c>
      <c r="C124" s="61">
        <v>230</v>
      </c>
      <c r="D124" s="61" t="s">
        <v>475</v>
      </c>
      <c r="E124" t="s">
        <v>330</v>
      </c>
      <c r="F124" t="s">
        <v>331</v>
      </c>
      <c r="H124" t="s">
        <v>346</v>
      </c>
    </row>
    <row r="125" spans="1:10" x14ac:dyDescent="0.35">
      <c r="A125" s="61" t="s">
        <v>329</v>
      </c>
      <c r="B125" s="61" t="s">
        <v>189</v>
      </c>
      <c r="C125" s="61">
        <v>115</v>
      </c>
      <c r="D125" s="61" t="s">
        <v>475</v>
      </c>
      <c r="E125" t="s">
        <v>330</v>
      </c>
      <c r="F125" t="s">
        <v>331</v>
      </c>
      <c r="H125" t="s">
        <v>346</v>
      </c>
    </row>
    <row r="126" spans="1:10" x14ac:dyDescent="0.35">
      <c r="A126" s="61" t="s">
        <v>329</v>
      </c>
      <c r="B126" s="61" t="s">
        <v>189</v>
      </c>
      <c r="C126" s="61">
        <v>138</v>
      </c>
      <c r="D126" s="61" t="s">
        <v>475</v>
      </c>
      <c r="E126" t="s">
        <v>330</v>
      </c>
      <c r="F126" t="s">
        <v>331</v>
      </c>
      <c r="H126" t="s">
        <v>346</v>
      </c>
    </row>
    <row r="127" spans="1:10" x14ac:dyDescent="0.35">
      <c r="A127" s="61" t="s">
        <v>341</v>
      </c>
      <c r="B127" s="61" t="s">
        <v>219</v>
      </c>
      <c r="C127" s="61">
        <v>115</v>
      </c>
      <c r="D127" s="61" t="s">
        <v>474</v>
      </c>
      <c r="E127" t="s">
        <v>342</v>
      </c>
      <c r="F127" t="s">
        <v>343</v>
      </c>
    </row>
    <row r="128" spans="1:10" x14ac:dyDescent="0.35">
      <c r="A128" s="61" t="s">
        <v>341</v>
      </c>
      <c r="B128" s="61" t="s">
        <v>162</v>
      </c>
      <c r="C128" s="61">
        <v>115</v>
      </c>
      <c r="D128" s="61" t="s">
        <v>474</v>
      </c>
      <c r="E128" t="s">
        <v>342</v>
      </c>
      <c r="F128" t="s">
        <v>343</v>
      </c>
    </row>
    <row r="129" spans="1:8" x14ac:dyDescent="0.35">
      <c r="A129" s="61" t="s">
        <v>329</v>
      </c>
      <c r="B129" s="61" t="s">
        <v>156</v>
      </c>
      <c r="C129" s="61">
        <v>230</v>
      </c>
      <c r="D129" s="61" t="s">
        <v>475</v>
      </c>
      <c r="E129" t="s">
        <v>330</v>
      </c>
      <c r="F129" t="s">
        <v>331</v>
      </c>
    </row>
    <row r="130" spans="1:8" x14ac:dyDescent="0.35">
      <c r="A130" s="61" t="s">
        <v>329</v>
      </c>
      <c r="B130" s="61" t="s">
        <v>156</v>
      </c>
      <c r="C130" s="61">
        <v>115</v>
      </c>
      <c r="D130" s="61" t="s">
        <v>475</v>
      </c>
      <c r="E130" t="s">
        <v>330</v>
      </c>
      <c r="F130" t="s">
        <v>331</v>
      </c>
    </row>
    <row r="131" spans="1:8" x14ac:dyDescent="0.35">
      <c r="A131" s="61" t="s">
        <v>333</v>
      </c>
      <c r="B131" s="61" t="s">
        <v>280</v>
      </c>
      <c r="C131" s="61">
        <v>115</v>
      </c>
      <c r="D131" s="61" t="s">
        <v>476</v>
      </c>
      <c r="E131" t="s">
        <v>334</v>
      </c>
      <c r="F131" t="s">
        <v>335</v>
      </c>
      <c r="H131" t="s">
        <v>357</v>
      </c>
    </row>
    <row r="132" spans="1:8" x14ac:dyDescent="0.35">
      <c r="A132" s="61" t="s">
        <v>318</v>
      </c>
      <c r="B132" s="61" t="s">
        <v>59</v>
      </c>
      <c r="C132" s="61">
        <v>230</v>
      </c>
      <c r="D132" s="61" t="s">
        <v>466</v>
      </c>
      <c r="E132" t="s">
        <v>319</v>
      </c>
      <c r="F132" t="s">
        <v>320</v>
      </c>
    </row>
    <row r="133" spans="1:8" x14ac:dyDescent="0.35">
      <c r="A133" s="61" t="s">
        <v>321</v>
      </c>
      <c r="B133" s="61" t="s">
        <v>200</v>
      </c>
      <c r="C133" s="61">
        <v>230</v>
      </c>
      <c r="D133" s="61" t="s">
        <v>497</v>
      </c>
      <c r="E133" t="s">
        <v>316</v>
      </c>
      <c r="F133" t="s">
        <v>317</v>
      </c>
    </row>
    <row r="134" spans="1:8" x14ac:dyDescent="0.35">
      <c r="A134" s="61" t="s">
        <v>326</v>
      </c>
      <c r="B134" s="61" t="s">
        <v>35</v>
      </c>
      <c r="C134" s="61">
        <v>115</v>
      </c>
      <c r="D134" s="61" t="s">
        <v>469</v>
      </c>
      <c r="E134" s="61" t="s">
        <v>327</v>
      </c>
      <c r="F134" s="61" t="s">
        <v>328</v>
      </c>
    </row>
    <row r="135" spans="1:8" x14ac:dyDescent="0.35">
      <c r="A135" s="61" t="s">
        <v>333</v>
      </c>
      <c r="B135" s="61" t="s">
        <v>228</v>
      </c>
      <c r="C135" s="61">
        <v>230</v>
      </c>
      <c r="D135" s="61" t="s">
        <v>477</v>
      </c>
      <c r="E135" t="s">
        <v>334</v>
      </c>
      <c r="F135" t="s">
        <v>335</v>
      </c>
      <c r="H135" t="s">
        <v>336</v>
      </c>
    </row>
    <row r="136" spans="1:8" x14ac:dyDescent="0.35">
      <c r="A136" s="61" t="s">
        <v>315</v>
      </c>
      <c r="B136" s="61" t="s">
        <v>72</v>
      </c>
      <c r="C136" s="61">
        <v>115</v>
      </c>
      <c r="D136" s="61" t="s">
        <v>495</v>
      </c>
      <c r="E136" t="s">
        <v>316</v>
      </c>
      <c r="F136" t="s">
        <v>317</v>
      </c>
    </row>
    <row r="137" spans="1:8" x14ac:dyDescent="0.35">
      <c r="A137" s="61" t="s">
        <v>315</v>
      </c>
      <c r="B137" s="61" t="s">
        <v>151</v>
      </c>
      <c r="C137" s="61">
        <v>115</v>
      </c>
      <c r="D137" s="61" t="s">
        <v>495</v>
      </c>
      <c r="E137" t="s">
        <v>316</v>
      </c>
      <c r="F137" t="s">
        <v>317</v>
      </c>
    </row>
    <row r="138" spans="1:8" x14ac:dyDescent="0.35">
      <c r="A138" s="61" t="s">
        <v>315</v>
      </c>
      <c r="B138" s="61" t="s">
        <v>143</v>
      </c>
      <c r="C138" s="61">
        <v>115</v>
      </c>
      <c r="D138" s="61" t="s">
        <v>495</v>
      </c>
      <c r="E138" t="s">
        <v>316</v>
      </c>
      <c r="F138" t="s">
        <v>317</v>
      </c>
    </row>
    <row r="139" spans="1:8" x14ac:dyDescent="0.35">
      <c r="A139" s="61" t="s">
        <v>321</v>
      </c>
      <c r="B139" s="61" t="s">
        <v>187</v>
      </c>
      <c r="C139" s="61">
        <v>115</v>
      </c>
      <c r="D139" s="61"/>
      <c r="E139" t="s">
        <v>316</v>
      </c>
      <c r="F139" t="s">
        <v>317</v>
      </c>
    </row>
    <row r="140" spans="1:8" x14ac:dyDescent="0.35">
      <c r="A140" s="61" t="s">
        <v>341</v>
      </c>
      <c r="B140" s="61" t="s">
        <v>120</v>
      </c>
      <c r="C140" s="61">
        <v>230</v>
      </c>
      <c r="D140" s="61" t="s">
        <v>474</v>
      </c>
      <c r="E140" t="s">
        <v>342</v>
      </c>
      <c r="F140" t="s">
        <v>343</v>
      </c>
    </row>
    <row r="141" spans="1:8" x14ac:dyDescent="0.35">
      <c r="A141" s="61" t="s">
        <v>341</v>
      </c>
      <c r="B141" s="61" t="s">
        <v>120</v>
      </c>
      <c r="C141" s="61">
        <v>115</v>
      </c>
      <c r="D141" s="61" t="s">
        <v>474</v>
      </c>
      <c r="E141" t="s">
        <v>342</v>
      </c>
      <c r="F141" t="s">
        <v>343</v>
      </c>
    </row>
    <row r="142" spans="1:8" x14ac:dyDescent="0.35">
      <c r="A142" s="61" t="s">
        <v>318</v>
      </c>
      <c r="B142" s="61" t="s">
        <v>84</v>
      </c>
      <c r="C142" s="61">
        <v>230</v>
      </c>
      <c r="D142" s="61" t="s">
        <v>466</v>
      </c>
      <c r="E142" t="s">
        <v>319</v>
      </c>
      <c r="F142" t="s">
        <v>320</v>
      </c>
    </row>
    <row r="143" spans="1:8" x14ac:dyDescent="0.35">
      <c r="A143" s="61" t="s">
        <v>318</v>
      </c>
      <c r="B143" s="61" t="s">
        <v>73</v>
      </c>
      <c r="C143" s="61">
        <v>230</v>
      </c>
      <c r="D143" s="61" t="s">
        <v>466</v>
      </c>
      <c r="E143" t="s">
        <v>319</v>
      </c>
      <c r="F143" t="s">
        <v>320</v>
      </c>
    </row>
    <row r="144" spans="1:8" x14ac:dyDescent="0.35">
      <c r="A144" s="61" t="s">
        <v>318</v>
      </c>
      <c r="B144" s="61" t="s">
        <v>82</v>
      </c>
      <c r="C144" s="61">
        <v>230</v>
      </c>
      <c r="D144" s="61" t="s">
        <v>466</v>
      </c>
      <c r="E144" t="s">
        <v>319</v>
      </c>
      <c r="F144" t="s">
        <v>320</v>
      </c>
    </row>
    <row r="145" spans="1:11" x14ac:dyDescent="0.35">
      <c r="A145" s="61" t="s">
        <v>333</v>
      </c>
      <c r="B145" s="61" t="s">
        <v>248</v>
      </c>
      <c r="C145" s="61">
        <v>230</v>
      </c>
      <c r="D145" s="61" t="s">
        <v>476</v>
      </c>
      <c r="E145" t="s">
        <v>334</v>
      </c>
      <c r="F145" t="s">
        <v>335</v>
      </c>
      <c r="H145" t="s">
        <v>336</v>
      </c>
    </row>
    <row r="146" spans="1:11" x14ac:dyDescent="0.35">
      <c r="A146" s="61" t="s">
        <v>315</v>
      </c>
      <c r="B146" s="61" t="s">
        <v>133</v>
      </c>
      <c r="C146" s="61">
        <v>115</v>
      </c>
      <c r="D146" s="61" t="s">
        <v>495</v>
      </c>
      <c r="E146" t="s">
        <v>316</v>
      </c>
      <c r="F146" t="s">
        <v>317</v>
      </c>
    </row>
    <row r="147" spans="1:11" x14ac:dyDescent="0.35">
      <c r="A147" s="61" t="s">
        <v>329</v>
      </c>
      <c r="B147" s="61" t="s">
        <v>198</v>
      </c>
      <c r="C147" s="61">
        <v>138</v>
      </c>
      <c r="D147" s="61" t="s">
        <v>475</v>
      </c>
      <c r="E147" t="s">
        <v>330</v>
      </c>
      <c r="F147" t="s">
        <v>331</v>
      </c>
    </row>
    <row r="148" spans="1:11" x14ac:dyDescent="0.35">
      <c r="A148" s="61" t="s">
        <v>321</v>
      </c>
      <c r="B148" s="61" t="s">
        <v>213</v>
      </c>
      <c r="C148" s="61">
        <v>115</v>
      </c>
      <c r="D148" s="61" t="s">
        <v>478</v>
      </c>
      <c r="E148" t="s">
        <v>316</v>
      </c>
      <c r="F148" t="s">
        <v>317</v>
      </c>
    </row>
    <row r="149" spans="1:11" x14ac:dyDescent="0.35">
      <c r="A149" s="61" t="s">
        <v>348</v>
      </c>
      <c r="B149" s="61" t="s">
        <v>61</v>
      </c>
      <c r="C149" s="61">
        <v>500</v>
      </c>
      <c r="D149" s="61" t="s">
        <v>473</v>
      </c>
      <c r="K149" s="61" t="s">
        <v>371</v>
      </c>
    </row>
    <row r="150" spans="1:11" x14ac:dyDescent="0.35">
      <c r="A150" s="61" t="s">
        <v>321</v>
      </c>
      <c r="B150" s="61" t="s">
        <v>178</v>
      </c>
      <c r="C150" s="61">
        <v>115</v>
      </c>
      <c r="D150" s="61"/>
      <c r="E150" t="s">
        <v>316</v>
      </c>
      <c r="F150" t="s">
        <v>317</v>
      </c>
    </row>
    <row r="151" spans="1:11" x14ac:dyDescent="0.35">
      <c r="A151" s="61" t="s">
        <v>315</v>
      </c>
      <c r="B151" s="61" t="s">
        <v>154</v>
      </c>
      <c r="C151" s="61">
        <v>115</v>
      </c>
      <c r="D151" s="61" t="s">
        <v>495</v>
      </c>
      <c r="E151" t="s">
        <v>316</v>
      </c>
      <c r="F151" t="s">
        <v>317</v>
      </c>
    </row>
    <row r="152" spans="1:11" x14ac:dyDescent="0.35">
      <c r="A152" s="61" t="s">
        <v>318</v>
      </c>
      <c r="B152" s="61" t="s">
        <v>65</v>
      </c>
      <c r="C152" s="61">
        <v>230</v>
      </c>
      <c r="D152" s="61" t="s">
        <v>466</v>
      </c>
      <c r="E152" t="s">
        <v>319</v>
      </c>
      <c r="F152" t="s">
        <v>320</v>
      </c>
    </row>
    <row r="153" spans="1:11" x14ac:dyDescent="0.35">
      <c r="A153" s="61" t="s">
        <v>318</v>
      </c>
      <c r="B153" s="61" t="s">
        <v>74</v>
      </c>
      <c r="C153" s="61">
        <v>230</v>
      </c>
      <c r="D153" s="61" t="s">
        <v>466</v>
      </c>
      <c r="E153" t="s">
        <v>319</v>
      </c>
      <c r="F153" t="s">
        <v>320</v>
      </c>
    </row>
    <row r="154" spans="1:11" x14ac:dyDescent="0.35">
      <c r="A154" s="61" t="s">
        <v>333</v>
      </c>
      <c r="B154" s="61" t="s">
        <v>242</v>
      </c>
      <c r="C154" s="61">
        <v>115</v>
      </c>
      <c r="D154" s="61" t="s">
        <v>476</v>
      </c>
      <c r="E154" t="s">
        <v>334</v>
      </c>
      <c r="F154" t="s">
        <v>335</v>
      </c>
    </row>
    <row r="155" spans="1:11" x14ac:dyDescent="0.35">
      <c r="A155" s="61" t="s">
        <v>333</v>
      </c>
      <c r="B155" s="61" t="s">
        <v>235</v>
      </c>
      <c r="C155" s="61">
        <v>230</v>
      </c>
      <c r="D155" s="61" t="s">
        <v>476</v>
      </c>
      <c r="E155" t="s">
        <v>334</v>
      </c>
      <c r="F155" t="s">
        <v>335</v>
      </c>
      <c r="H155" t="s">
        <v>336</v>
      </c>
    </row>
    <row r="156" spans="1:11" x14ac:dyDescent="0.35">
      <c r="A156" s="61" t="s">
        <v>318</v>
      </c>
      <c r="B156" s="61" t="s">
        <v>372</v>
      </c>
      <c r="C156" s="61">
        <v>230</v>
      </c>
      <c r="D156" s="61" t="s">
        <v>466</v>
      </c>
      <c r="E156" t="s">
        <v>319</v>
      </c>
      <c r="F156" t="s">
        <v>320</v>
      </c>
    </row>
    <row r="157" spans="1:11" x14ac:dyDescent="0.35">
      <c r="A157" s="61" t="s">
        <v>321</v>
      </c>
      <c r="B157" s="61" t="s">
        <v>210</v>
      </c>
      <c r="C157" s="61">
        <v>230</v>
      </c>
      <c r="D157" s="61" t="s">
        <v>478</v>
      </c>
      <c r="E157" t="s">
        <v>316</v>
      </c>
      <c r="F157" t="s">
        <v>317</v>
      </c>
      <c r="H157" t="s">
        <v>373</v>
      </c>
    </row>
    <row r="158" spans="1:11" x14ac:dyDescent="0.35">
      <c r="A158" s="61" t="s">
        <v>359</v>
      </c>
      <c r="B158" s="61" t="s">
        <v>210</v>
      </c>
      <c r="C158" s="61">
        <v>500</v>
      </c>
      <c r="D158" s="61" t="s">
        <v>478</v>
      </c>
      <c r="E158" t="s">
        <v>316</v>
      </c>
      <c r="F158" t="s">
        <v>317</v>
      </c>
    </row>
    <row r="159" spans="1:11" x14ac:dyDescent="0.35">
      <c r="A159" s="61" t="s">
        <v>333</v>
      </c>
      <c r="B159" s="61" t="s">
        <v>221</v>
      </c>
      <c r="C159" s="61">
        <v>115</v>
      </c>
      <c r="D159" s="61" t="s">
        <v>477</v>
      </c>
      <c r="E159" t="s">
        <v>334</v>
      </c>
      <c r="F159" t="s">
        <v>335</v>
      </c>
    </row>
    <row r="160" spans="1:11" x14ac:dyDescent="0.35">
      <c r="A160" s="61" t="s">
        <v>341</v>
      </c>
      <c r="B160" s="61" t="s">
        <v>101</v>
      </c>
      <c r="C160" s="61">
        <v>500</v>
      </c>
      <c r="D160" s="61" t="s">
        <v>474</v>
      </c>
      <c r="E160" t="s">
        <v>342</v>
      </c>
      <c r="F160" t="s">
        <v>343</v>
      </c>
    </row>
    <row r="161" spans="1:8" x14ac:dyDescent="0.35">
      <c r="A161" s="61" t="s">
        <v>341</v>
      </c>
      <c r="B161" s="61" t="s">
        <v>101</v>
      </c>
      <c r="C161" s="61">
        <v>230</v>
      </c>
      <c r="D161" s="61" t="s">
        <v>474</v>
      </c>
      <c r="E161" t="s">
        <v>342</v>
      </c>
      <c r="F161" t="s">
        <v>343</v>
      </c>
    </row>
    <row r="162" spans="1:8" x14ac:dyDescent="0.35">
      <c r="A162" s="61" t="s">
        <v>322</v>
      </c>
      <c r="B162" s="61" t="s">
        <v>138</v>
      </c>
      <c r="C162" s="61">
        <v>230</v>
      </c>
      <c r="D162" s="61" t="s">
        <v>468</v>
      </c>
      <c r="E162" t="s">
        <v>323</v>
      </c>
      <c r="F162" t="s">
        <v>324</v>
      </c>
    </row>
    <row r="163" spans="1:8" x14ac:dyDescent="0.35">
      <c r="A163" s="61" t="s">
        <v>322</v>
      </c>
      <c r="B163" s="61" t="s">
        <v>138</v>
      </c>
      <c r="C163" s="61">
        <v>115</v>
      </c>
      <c r="D163" s="61" t="s">
        <v>468</v>
      </c>
      <c r="E163" t="s">
        <v>323</v>
      </c>
      <c r="F163" t="s">
        <v>324</v>
      </c>
    </row>
    <row r="164" spans="1:8" x14ac:dyDescent="0.35">
      <c r="A164" s="61" t="s">
        <v>321</v>
      </c>
      <c r="B164" s="61" t="s">
        <v>199</v>
      </c>
      <c r="C164" s="61">
        <v>115</v>
      </c>
      <c r="D164" s="61" t="s">
        <v>497</v>
      </c>
      <c r="E164" t="s">
        <v>316</v>
      </c>
      <c r="F164" t="s">
        <v>317</v>
      </c>
    </row>
    <row r="165" spans="1:8" x14ac:dyDescent="0.35">
      <c r="A165" s="61" t="s">
        <v>322</v>
      </c>
      <c r="B165" s="61" t="s">
        <v>95</v>
      </c>
      <c r="C165" s="61">
        <v>230</v>
      </c>
      <c r="D165" s="61" t="s">
        <v>467</v>
      </c>
      <c r="E165" t="s">
        <v>319</v>
      </c>
      <c r="F165" t="s">
        <v>320</v>
      </c>
    </row>
    <row r="166" spans="1:8" x14ac:dyDescent="0.35">
      <c r="A166" s="61" t="s">
        <v>321</v>
      </c>
      <c r="B166" s="61" t="s">
        <v>417</v>
      </c>
      <c r="C166" s="61">
        <v>500</v>
      </c>
      <c r="D166" s="61" t="s">
        <v>497</v>
      </c>
      <c r="E166" s="61" t="s">
        <v>316</v>
      </c>
      <c r="F166" s="61" t="s">
        <v>317</v>
      </c>
    </row>
    <row r="167" spans="1:8" x14ac:dyDescent="0.35">
      <c r="A167" s="61" t="s">
        <v>333</v>
      </c>
      <c r="B167" s="61" t="s">
        <v>223</v>
      </c>
      <c r="C167" s="61">
        <v>115</v>
      </c>
      <c r="D167" s="61" t="s">
        <v>477</v>
      </c>
      <c r="E167" t="s">
        <v>334</v>
      </c>
      <c r="F167" t="s">
        <v>335</v>
      </c>
    </row>
    <row r="168" spans="1:8" x14ac:dyDescent="0.35">
      <c r="A168" s="61" t="s">
        <v>333</v>
      </c>
      <c r="B168" s="61" t="s">
        <v>239</v>
      </c>
      <c r="C168" s="61">
        <v>115</v>
      </c>
      <c r="D168" s="61" t="s">
        <v>477</v>
      </c>
      <c r="E168" t="s">
        <v>334</v>
      </c>
      <c r="F168" t="s">
        <v>335</v>
      </c>
      <c r="H168" t="s">
        <v>336</v>
      </c>
    </row>
    <row r="169" spans="1:8" x14ac:dyDescent="0.35">
      <c r="A169" s="61" t="s">
        <v>321</v>
      </c>
      <c r="B169" s="61" t="s">
        <v>194</v>
      </c>
      <c r="C169" s="61">
        <v>230</v>
      </c>
      <c r="D169" s="61" t="s">
        <v>497</v>
      </c>
      <c r="E169" t="s">
        <v>316</v>
      </c>
      <c r="F169" t="s">
        <v>317</v>
      </c>
    </row>
    <row r="170" spans="1:8" x14ac:dyDescent="0.35">
      <c r="A170" s="61" t="s">
        <v>321</v>
      </c>
      <c r="B170" s="61" t="s">
        <v>194</v>
      </c>
      <c r="C170" s="61">
        <v>115</v>
      </c>
      <c r="D170" s="61" t="s">
        <v>497</v>
      </c>
      <c r="E170" t="s">
        <v>316</v>
      </c>
      <c r="F170" t="s">
        <v>317</v>
      </c>
    </row>
    <row r="171" spans="1:8" x14ac:dyDescent="0.35">
      <c r="A171" s="61" t="s">
        <v>321</v>
      </c>
      <c r="B171" s="61" t="s">
        <v>192</v>
      </c>
      <c r="C171" s="61">
        <v>230</v>
      </c>
      <c r="D171" s="61" t="s">
        <v>497</v>
      </c>
      <c r="E171" t="s">
        <v>316</v>
      </c>
      <c r="F171" t="s">
        <v>317</v>
      </c>
    </row>
    <row r="172" spans="1:8" x14ac:dyDescent="0.35">
      <c r="A172" s="61" t="s">
        <v>329</v>
      </c>
      <c r="B172" s="61" t="s">
        <v>168</v>
      </c>
      <c r="C172" s="61">
        <v>230</v>
      </c>
      <c r="D172" s="61" t="s">
        <v>475</v>
      </c>
      <c r="E172" t="s">
        <v>330</v>
      </c>
      <c r="F172" t="s">
        <v>331</v>
      </c>
      <c r="H172" t="s">
        <v>363</v>
      </c>
    </row>
    <row r="173" spans="1:8" x14ac:dyDescent="0.35">
      <c r="A173" s="61" t="s">
        <v>333</v>
      </c>
      <c r="B173" s="61" t="s">
        <v>269</v>
      </c>
      <c r="C173" s="61">
        <v>115</v>
      </c>
      <c r="D173" s="61" t="s">
        <v>476</v>
      </c>
      <c r="E173" t="s">
        <v>334</v>
      </c>
      <c r="F173" t="s">
        <v>335</v>
      </c>
    </row>
    <row r="174" spans="1:8" x14ac:dyDescent="0.35">
      <c r="A174" s="61" t="s">
        <v>321</v>
      </c>
      <c r="B174" s="61" t="s">
        <v>204</v>
      </c>
      <c r="C174" s="61">
        <v>115</v>
      </c>
      <c r="D174" s="61" t="s">
        <v>497</v>
      </c>
      <c r="E174" t="s">
        <v>316</v>
      </c>
      <c r="F174" t="s">
        <v>317</v>
      </c>
    </row>
    <row r="175" spans="1:8" x14ac:dyDescent="0.35">
      <c r="A175" s="61" t="s">
        <v>321</v>
      </c>
      <c r="B175" s="61" t="s">
        <v>217</v>
      </c>
      <c r="C175" s="61">
        <v>115</v>
      </c>
      <c r="D175" s="61" t="s">
        <v>478</v>
      </c>
      <c r="E175" t="s">
        <v>316</v>
      </c>
      <c r="F175" t="s">
        <v>317</v>
      </c>
    </row>
    <row r="176" spans="1:8" x14ac:dyDescent="0.35">
      <c r="A176" s="61" t="s">
        <v>315</v>
      </c>
      <c r="B176" s="61" t="s">
        <v>121</v>
      </c>
      <c r="C176" s="61">
        <v>115</v>
      </c>
      <c r="D176" s="61" t="s">
        <v>496</v>
      </c>
      <c r="E176" t="s">
        <v>316</v>
      </c>
      <c r="F176" t="s">
        <v>317</v>
      </c>
    </row>
    <row r="177" spans="1:10" x14ac:dyDescent="0.35">
      <c r="A177" s="61" t="s">
        <v>315</v>
      </c>
      <c r="B177" s="61" t="s">
        <v>121</v>
      </c>
      <c r="C177" s="61">
        <v>230</v>
      </c>
      <c r="D177" s="61" t="s">
        <v>496</v>
      </c>
      <c r="E177" t="s">
        <v>316</v>
      </c>
      <c r="F177" t="s">
        <v>317</v>
      </c>
    </row>
    <row r="178" spans="1:10" x14ac:dyDescent="0.35">
      <c r="A178" s="61" t="s">
        <v>322</v>
      </c>
      <c r="B178" s="61" t="s">
        <v>87</v>
      </c>
      <c r="C178" s="61">
        <v>230</v>
      </c>
      <c r="D178" s="61" t="s">
        <v>466</v>
      </c>
      <c r="E178" t="s">
        <v>319</v>
      </c>
      <c r="F178" t="s">
        <v>320</v>
      </c>
    </row>
    <row r="179" spans="1:10" x14ac:dyDescent="0.35">
      <c r="A179" s="61" t="s">
        <v>333</v>
      </c>
      <c r="B179" s="61" t="s">
        <v>215</v>
      </c>
      <c r="C179" s="61">
        <v>230</v>
      </c>
      <c r="D179" s="61" t="s">
        <v>477</v>
      </c>
      <c r="E179" t="s">
        <v>334</v>
      </c>
      <c r="F179" t="s">
        <v>335</v>
      </c>
    </row>
    <row r="180" spans="1:10" x14ac:dyDescent="0.35">
      <c r="A180" s="61" t="s">
        <v>333</v>
      </c>
      <c r="B180" s="61" t="s">
        <v>215</v>
      </c>
      <c r="C180" s="61">
        <v>500</v>
      </c>
      <c r="D180" s="61" t="s">
        <v>477</v>
      </c>
      <c r="E180" s="61" t="s">
        <v>334</v>
      </c>
      <c r="F180" s="61" t="s">
        <v>335</v>
      </c>
    </row>
    <row r="181" spans="1:10" x14ac:dyDescent="0.35">
      <c r="A181" s="61" t="s">
        <v>315</v>
      </c>
      <c r="B181" s="61" t="s">
        <v>148</v>
      </c>
      <c r="C181" s="61">
        <v>230</v>
      </c>
      <c r="D181" s="61" t="s">
        <v>495</v>
      </c>
      <c r="E181" t="s">
        <v>316</v>
      </c>
      <c r="F181" t="s">
        <v>317</v>
      </c>
    </row>
    <row r="182" spans="1:10" x14ac:dyDescent="0.35">
      <c r="A182" s="61" t="s">
        <v>315</v>
      </c>
      <c r="B182" s="61" t="s">
        <v>148</v>
      </c>
      <c r="C182" s="61">
        <v>500</v>
      </c>
      <c r="D182" s="61" t="s">
        <v>495</v>
      </c>
      <c r="E182" t="s">
        <v>316</v>
      </c>
      <c r="F182" t="s">
        <v>317</v>
      </c>
    </row>
    <row r="183" spans="1:10" x14ac:dyDescent="0.35">
      <c r="A183" s="61" t="s">
        <v>315</v>
      </c>
      <c r="B183" s="61" t="s">
        <v>148</v>
      </c>
      <c r="C183" s="61">
        <v>115</v>
      </c>
      <c r="D183" s="61" t="s">
        <v>495</v>
      </c>
      <c r="E183" t="s">
        <v>316</v>
      </c>
      <c r="F183" t="s">
        <v>317</v>
      </c>
    </row>
    <row r="184" spans="1:10" x14ac:dyDescent="0.35">
      <c r="A184" s="61" t="s">
        <v>326</v>
      </c>
      <c r="B184" s="61" t="s">
        <v>27</v>
      </c>
      <c r="C184" s="61">
        <v>500</v>
      </c>
      <c r="D184" s="61" t="s">
        <v>469</v>
      </c>
      <c r="E184" t="s">
        <v>327</v>
      </c>
      <c r="F184" t="s">
        <v>328</v>
      </c>
    </row>
    <row r="185" spans="1:10" x14ac:dyDescent="0.35">
      <c r="A185" s="61" t="s">
        <v>326</v>
      </c>
      <c r="B185" s="61" t="s">
        <v>27</v>
      </c>
      <c r="C185" s="61">
        <v>230</v>
      </c>
      <c r="D185" s="61" t="s">
        <v>469</v>
      </c>
      <c r="E185" t="s">
        <v>327</v>
      </c>
      <c r="F185" t="s">
        <v>328</v>
      </c>
    </row>
    <row r="186" spans="1:10" x14ac:dyDescent="0.35">
      <c r="A186" s="61" t="s">
        <v>318</v>
      </c>
      <c r="B186" s="61" t="s">
        <v>85</v>
      </c>
      <c r="C186" s="61">
        <v>500</v>
      </c>
      <c r="D186" s="61" t="s">
        <v>466</v>
      </c>
      <c r="E186" t="s">
        <v>319</v>
      </c>
      <c r="F186" t="s">
        <v>320</v>
      </c>
    </row>
    <row r="187" spans="1:10" x14ac:dyDescent="0.35">
      <c r="A187" s="61" t="s">
        <v>318</v>
      </c>
      <c r="B187" s="61" t="s">
        <v>85</v>
      </c>
      <c r="C187" s="61">
        <v>230</v>
      </c>
      <c r="D187" s="61" t="s">
        <v>466</v>
      </c>
      <c r="E187" t="s">
        <v>319</v>
      </c>
      <c r="F187" t="s">
        <v>320</v>
      </c>
    </row>
    <row r="188" spans="1:10" x14ac:dyDescent="0.35">
      <c r="A188" s="61" t="s">
        <v>326</v>
      </c>
      <c r="B188" s="61" t="s">
        <v>33</v>
      </c>
      <c r="C188" s="61">
        <v>230</v>
      </c>
      <c r="D188" s="61" t="s">
        <v>469</v>
      </c>
      <c r="E188" t="s">
        <v>327</v>
      </c>
      <c r="F188" t="s">
        <v>328</v>
      </c>
    </row>
    <row r="189" spans="1:10" x14ac:dyDescent="0.35">
      <c r="A189" s="61" t="s">
        <v>326</v>
      </c>
      <c r="B189" s="61" t="s">
        <v>33</v>
      </c>
      <c r="C189" s="61">
        <v>138</v>
      </c>
      <c r="D189" s="61" t="s">
        <v>469</v>
      </c>
      <c r="E189" t="s">
        <v>327</v>
      </c>
      <c r="F189" t="s">
        <v>328</v>
      </c>
    </row>
    <row r="190" spans="1:10" x14ac:dyDescent="0.35">
      <c r="A190" s="61" t="s">
        <v>329</v>
      </c>
      <c r="B190" s="61" t="s">
        <v>126</v>
      </c>
      <c r="C190" s="61">
        <v>500</v>
      </c>
      <c r="D190" s="61" t="s">
        <v>475</v>
      </c>
      <c r="E190" t="s">
        <v>330</v>
      </c>
      <c r="F190" t="s">
        <v>331</v>
      </c>
    </row>
    <row r="191" spans="1:10" x14ac:dyDescent="0.35">
      <c r="A191" s="61" t="s">
        <v>322</v>
      </c>
      <c r="B191" s="61" t="s">
        <v>97</v>
      </c>
      <c r="C191" s="61">
        <v>230</v>
      </c>
      <c r="D191" s="61" t="s">
        <v>467</v>
      </c>
      <c r="E191" t="s">
        <v>319</v>
      </c>
      <c r="F191" t="s">
        <v>320</v>
      </c>
      <c r="H191" t="s">
        <v>325</v>
      </c>
    </row>
    <row r="192" spans="1:10" x14ac:dyDescent="0.35">
      <c r="A192" s="61" t="s">
        <v>315</v>
      </c>
      <c r="B192" s="61" t="s">
        <v>374</v>
      </c>
      <c r="C192" s="61">
        <v>230</v>
      </c>
      <c r="D192" s="61" t="s">
        <v>496</v>
      </c>
      <c r="E192" t="s">
        <v>316</v>
      </c>
      <c r="F192" t="s">
        <v>317</v>
      </c>
      <c r="J192" t="s">
        <v>375</v>
      </c>
    </row>
    <row r="193" spans="1:11" x14ac:dyDescent="0.35">
      <c r="A193" s="61" t="s">
        <v>315</v>
      </c>
      <c r="B193" s="61" t="s">
        <v>376</v>
      </c>
      <c r="C193" s="61">
        <v>500</v>
      </c>
      <c r="D193" s="61" t="s">
        <v>496</v>
      </c>
      <c r="E193" t="s">
        <v>316</v>
      </c>
      <c r="F193" t="s">
        <v>317</v>
      </c>
      <c r="J193" t="s">
        <v>375</v>
      </c>
    </row>
    <row r="194" spans="1:11" x14ac:dyDescent="0.35">
      <c r="A194" s="61" t="s">
        <v>321</v>
      </c>
      <c r="B194" s="61" t="s">
        <v>377</v>
      </c>
      <c r="C194" s="61">
        <v>500</v>
      </c>
      <c r="D194" s="61" t="s">
        <v>477</v>
      </c>
      <c r="E194" t="s">
        <v>316</v>
      </c>
      <c r="F194" t="s">
        <v>317</v>
      </c>
    </row>
    <row r="195" spans="1:11" x14ac:dyDescent="0.35">
      <c r="A195" s="61" t="s">
        <v>321</v>
      </c>
      <c r="B195" s="61" t="s">
        <v>377</v>
      </c>
      <c r="C195" s="61">
        <v>230</v>
      </c>
      <c r="D195" s="61" t="s">
        <v>477</v>
      </c>
      <c r="E195" t="s">
        <v>316</v>
      </c>
      <c r="F195" t="s">
        <v>317</v>
      </c>
    </row>
    <row r="196" spans="1:11" x14ac:dyDescent="0.35">
      <c r="A196" s="61" t="s">
        <v>315</v>
      </c>
      <c r="B196" s="61" t="s">
        <v>134</v>
      </c>
      <c r="C196" s="61">
        <v>230</v>
      </c>
      <c r="D196" s="61" t="s">
        <v>497</v>
      </c>
      <c r="E196" t="s">
        <v>316</v>
      </c>
      <c r="F196" t="s">
        <v>317</v>
      </c>
    </row>
    <row r="197" spans="1:11" x14ac:dyDescent="0.35">
      <c r="A197" s="61" t="s">
        <v>321</v>
      </c>
      <c r="B197" s="61" t="s">
        <v>206</v>
      </c>
      <c r="C197" s="61">
        <v>115</v>
      </c>
      <c r="D197" s="61" t="s">
        <v>497</v>
      </c>
      <c r="E197" t="s">
        <v>316</v>
      </c>
      <c r="F197" t="s">
        <v>317</v>
      </c>
    </row>
    <row r="198" spans="1:11" x14ac:dyDescent="0.35">
      <c r="A198" s="61" t="s">
        <v>315</v>
      </c>
      <c r="B198" s="61" t="s">
        <v>132</v>
      </c>
      <c r="C198" s="61">
        <v>115</v>
      </c>
      <c r="D198" s="61" t="s">
        <v>495</v>
      </c>
      <c r="E198" t="s">
        <v>316</v>
      </c>
      <c r="F198" t="s">
        <v>317</v>
      </c>
    </row>
    <row r="199" spans="1:11" x14ac:dyDescent="0.35">
      <c r="A199" s="61" t="s">
        <v>326</v>
      </c>
      <c r="B199" s="61" t="s">
        <v>31</v>
      </c>
      <c r="C199" s="61">
        <v>500</v>
      </c>
      <c r="D199" s="61" t="s">
        <v>470</v>
      </c>
      <c r="E199" s="61" t="s">
        <v>355</v>
      </c>
      <c r="F199" s="61" t="s">
        <v>356</v>
      </c>
      <c r="G199" s="61"/>
      <c r="H199" s="61"/>
      <c r="I199" s="61"/>
      <c r="J199" s="61"/>
      <c r="K199" s="61"/>
    </row>
    <row r="200" spans="1:11" x14ac:dyDescent="0.35">
      <c r="A200" s="61" t="s">
        <v>326</v>
      </c>
      <c r="B200" s="61" t="s">
        <v>30</v>
      </c>
      <c r="C200" s="61">
        <v>500</v>
      </c>
      <c r="D200" s="61" t="s">
        <v>471</v>
      </c>
      <c r="E200" t="s">
        <v>337</v>
      </c>
      <c r="F200" t="s">
        <v>338</v>
      </c>
      <c r="H200" t="s">
        <v>361</v>
      </c>
    </row>
    <row r="201" spans="1:11" x14ac:dyDescent="0.35">
      <c r="A201" s="61" t="s">
        <v>326</v>
      </c>
      <c r="B201" s="61" t="s">
        <v>32</v>
      </c>
      <c r="C201" s="61">
        <v>230</v>
      </c>
      <c r="D201" s="61" t="s">
        <v>469</v>
      </c>
      <c r="E201" t="s">
        <v>327</v>
      </c>
      <c r="F201" t="s">
        <v>328</v>
      </c>
    </row>
    <row r="202" spans="1:11" x14ac:dyDescent="0.35">
      <c r="A202" s="61" t="s">
        <v>318</v>
      </c>
      <c r="B202" s="61" t="s">
        <v>80</v>
      </c>
      <c r="C202" s="61">
        <v>230</v>
      </c>
      <c r="D202" s="61" t="s">
        <v>466</v>
      </c>
      <c r="E202" t="s">
        <v>319</v>
      </c>
      <c r="F202" t="s">
        <v>320</v>
      </c>
    </row>
    <row r="203" spans="1:11" x14ac:dyDescent="0.35">
      <c r="A203" s="61" t="s">
        <v>315</v>
      </c>
      <c r="B203" s="61" t="s">
        <v>100</v>
      </c>
      <c r="C203" s="61">
        <v>115</v>
      </c>
      <c r="D203" s="61" t="s">
        <v>495</v>
      </c>
      <c r="E203" t="s">
        <v>316</v>
      </c>
      <c r="F203" t="s">
        <v>317</v>
      </c>
    </row>
    <row r="204" spans="1:11" x14ac:dyDescent="0.35">
      <c r="A204" s="61" t="s">
        <v>333</v>
      </c>
      <c r="B204" s="61" t="s">
        <v>265</v>
      </c>
      <c r="C204" s="61">
        <v>115</v>
      </c>
      <c r="D204" s="61" t="s">
        <v>476</v>
      </c>
      <c r="E204" t="s">
        <v>334</v>
      </c>
      <c r="F204" t="s">
        <v>335</v>
      </c>
      <c r="H204" t="s">
        <v>357</v>
      </c>
    </row>
    <row r="205" spans="1:11" x14ac:dyDescent="0.35">
      <c r="A205" s="61" t="s">
        <v>321</v>
      </c>
      <c r="B205" s="61" t="s">
        <v>207</v>
      </c>
      <c r="C205" s="61">
        <v>115</v>
      </c>
      <c r="D205" s="61" t="s">
        <v>497</v>
      </c>
      <c r="E205" t="s">
        <v>316</v>
      </c>
      <c r="F205" t="s">
        <v>317</v>
      </c>
    </row>
    <row r="206" spans="1:11" x14ac:dyDescent="0.35">
      <c r="A206" s="61" t="s">
        <v>326</v>
      </c>
      <c r="B206" s="61" t="s">
        <v>21</v>
      </c>
      <c r="C206" s="61">
        <v>230</v>
      </c>
      <c r="D206" s="61" t="s">
        <v>469</v>
      </c>
      <c r="E206" t="s">
        <v>327</v>
      </c>
      <c r="F206" t="s">
        <v>328</v>
      </c>
    </row>
    <row r="207" spans="1:11" x14ac:dyDescent="0.35">
      <c r="A207" s="61" t="s">
        <v>318</v>
      </c>
      <c r="B207" s="61" t="s">
        <v>93</v>
      </c>
      <c r="C207" s="61">
        <v>230</v>
      </c>
      <c r="D207" s="61" t="s">
        <v>466</v>
      </c>
      <c r="E207" t="s">
        <v>319</v>
      </c>
      <c r="F207" t="s">
        <v>320</v>
      </c>
    </row>
    <row r="208" spans="1:11" x14ac:dyDescent="0.35">
      <c r="A208" s="61" t="s">
        <v>329</v>
      </c>
      <c r="B208" s="61" t="s">
        <v>177</v>
      </c>
      <c r="C208" s="61">
        <v>230</v>
      </c>
      <c r="D208" s="61" t="s">
        <v>475</v>
      </c>
      <c r="E208" t="s">
        <v>330</v>
      </c>
      <c r="F208" t="s">
        <v>331</v>
      </c>
      <c r="H208" t="s">
        <v>346</v>
      </c>
    </row>
    <row r="209" spans="1:9" x14ac:dyDescent="0.35">
      <c r="A209" s="61" t="s">
        <v>329</v>
      </c>
      <c r="B209" s="61" t="s">
        <v>177</v>
      </c>
      <c r="C209" s="61">
        <v>138</v>
      </c>
      <c r="D209" s="61" t="s">
        <v>475</v>
      </c>
      <c r="E209" t="s">
        <v>330</v>
      </c>
      <c r="F209" t="s">
        <v>331</v>
      </c>
      <c r="H209" t="s">
        <v>346</v>
      </c>
    </row>
    <row r="210" spans="1:9" x14ac:dyDescent="0.35">
      <c r="A210" s="61" t="s">
        <v>333</v>
      </c>
      <c r="B210" s="61" t="s">
        <v>273</v>
      </c>
      <c r="C210" s="61">
        <v>230</v>
      </c>
      <c r="D210" s="61" t="s">
        <v>476</v>
      </c>
      <c r="E210" s="61" t="s">
        <v>334</v>
      </c>
      <c r="F210" s="61" t="s">
        <v>335</v>
      </c>
    </row>
    <row r="211" spans="1:9" x14ac:dyDescent="0.35">
      <c r="A211" s="61" t="s">
        <v>348</v>
      </c>
      <c r="B211" s="61" t="s">
        <v>47</v>
      </c>
      <c r="C211" s="61">
        <v>500</v>
      </c>
      <c r="D211" s="61" t="s">
        <v>470</v>
      </c>
      <c r="E211" t="s">
        <v>355</v>
      </c>
      <c r="F211" t="s">
        <v>356</v>
      </c>
      <c r="H211" t="s">
        <v>363</v>
      </c>
      <c r="I211" t="s">
        <v>378</v>
      </c>
    </row>
    <row r="212" spans="1:9" x14ac:dyDescent="0.35">
      <c r="A212" s="61" t="s">
        <v>326</v>
      </c>
      <c r="B212" s="61" t="s">
        <v>38</v>
      </c>
      <c r="C212" s="61">
        <v>230</v>
      </c>
      <c r="D212" s="61" t="s">
        <v>469</v>
      </c>
      <c r="E212" t="s">
        <v>327</v>
      </c>
      <c r="F212" t="s">
        <v>328</v>
      </c>
    </row>
    <row r="213" spans="1:9" x14ac:dyDescent="0.35">
      <c r="A213" s="61" t="s">
        <v>321</v>
      </c>
      <c r="B213" s="61" t="s">
        <v>197</v>
      </c>
      <c r="C213" s="61">
        <v>115</v>
      </c>
      <c r="D213" s="61" t="s">
        <v>497</v>
      </c>
      <c r="E213" t="s">
        <v>316</v>
      </c>
      <c r="F213" t="s">
        <v>317</v>
      </c>
    </row>
    <row r="214" spans="1:9" x14ac:dyDescent="0.35">
      <c r="A214" s="61" t="s">
        <v>321</v>
      </c>
      <c r="B214" s="61" t="s">
        <v>197</v>
      </c>
      <c r="C214" s="61">
        <v>230</v>
      </c>
      <c r="D214" s="61" t="s">
        <v>497</v>
      </c>
      <c r="E214" t="s">
        <v>316</v>
      </c>
      <c r="F214" t="s">
        <v>317</v>
      </c>
    </row>
    <row r="215" spans="1:9" x14ac:dyDescent="0.35">
      <c r="A215" s="61" t="s">
        <v>322</v>
      </c>
      <c r="B215" s="61" t="s">
        <v>104</v>
      </c>
      <c r="C215" s="61">
        <v>230</v>
      </c>
      <c r="D215" s="61" t="s">
        <v>465</v>
      </c>
      <c r="E215" t="s">
        <v>319</v>
      </c>
      <c r="F215" t="s">
        <v>320</v>
      </c>
    </row>
    <row r="216" spans="1:9" x14ac:dyDescent="0.35">
      <c r="A216" s="61" t="s">
        <v>322</v>
      </c>
      <c r="B216" s="61" t="s">
        <v>119</v>
      </c>
      <c r="C216" s="61">
        <v>230</v>
      </c>
      <c r="D216" s="61" t="s">
        <v>465</v>
      </c>
      <c r="E216" t="s">
        <v>323</v>
      </c>
      <c r="F216" t="s">
        <v>324</v>
      </c>
    </row>
    <row r="217" spans="1:9" x14ac:dyDescent="0.35">
      <c r="A217" s="61" t="s">
        <v>333</v>
      </c>
      <c r="B217" s="61" t="s">
        <v>249</v>
      </c>
      <c r="C217" s="61">
        <v>230</v>
      </c>
      <c r="D217" s="61" t="s">
        <v>476</v>
      </c>
      <c r="E217" t="s">
        <v>334</v>
      </c>
      <c r="F217" t="s">
        <v>335</v>
      </c>
      <c r="H217" t="s">
        <v>336</v>
      </c>
    </row>
    <row r="218" spans="1:9" x14ac:dyDescent="0.35">
      <c r="A218" s="61" t="s">
        <v>333</v>
      </c>
      <c r="B218" s="61" t="s">
        <v>268</v>
      </c>
      <c r="C218" s="61">
        <v>115</v>
      </c>
      <c r="D218" s="61" t="s">
        <v>476</v>
      </c>
      <c r="E218" t="s">
        <v>334</v>
      </c>
      <c r="F218" t="s">
        <v>335</v>
      </c>
      <c r="H218" t="s">
        <v>357</v>
      </c>
    </row>
    <row r="219" spans="1:9" x14ac:dyDescent="0.35">
      <c r="A219" s="61" t="s">
        <v>326</v>
      </c>
      <c r="B219" s="61" t="s">
        <v>36</v>
      </c>
      <c r="C219" s="61">
        <v>230</v>
      </c>
      <c r="D219" s="61" t="s">
        <v>469</v>
      </c>
      <c r="E219" t="s">
        <v>327</v>
      </c>
      <c r="F219" t="s">
        <v>328</v>
      </c>
    </row>
    <row r="220" spans="1:9" x14ac:dyDescent="0.35">
      <c r="A220" s="61" t="s">
        <v>326</v>
      </c>
      <c r="B220" s="61" t="s">
        <v>36</v>
      </c>
      <c r="C220" s="61">
        <v>138</v>
      </c>
      <c r="D220" s="61" t="s">
        <v>469</v>
      </c>
      <c r="E220" t="s">
        <v>327</v>
      </c>
      <c r="F220" t="s">
        <v>328</v>
      </c>
    </row>
    <row r="221" spans="1:9" x14ac:dyDescent="0.35">
      <c r="A221" s="61" t="s">
        <v>333</v>
      </c>
      <c r="B221" s="61" t="s">
        <v>232</v>
      </c>
      <c r="C221" s="61">
        <v>115</v>
      </c>
      <c r="D221" s="61" t="s">
        <v>478</v>
      </c>
      <c r="E221" t="s">
        <v>334</v>
      </c>
      <c r="F221" t="s">
        <v>335</v>
      </c>
    </row>
    <row r="222" spans="1:9" x14ac:dyDescent="0.35">
      <c r="A222" s="61" t="s">
        <v>341</v>
      </c>
      <c r="B222" s="61" t="s">
        <v>115</v>
      </c>
      <c r="C222" s="61">
        <v>230</v>
      </c>
      <c r="D222" s="61" t="s">
        <v>474</v>
      </c>
      <c r="E222" t="s">
        <v>342</v>
      </c>
      <c r="F222" t="s">
        <v>343</v>
      </c>
      <c r="H222" t="s">
        <v>354</v>
      </c>
    </row>
    <row r="223" spans="1:9" x14ac:dyDescent="0.35">
      <c r="A223" s="61" t="s">
        <v>333</v>
      </c>
      <c r="B223" s="61" t="s">
        <v>285</v>
      </c>
      <c r="C223" s="61">
        <v>230</v>
      </c>
      <c r="D223" s="61" t="s">
        <v>476</v>
      </c>
      <c r="E223" t="s">
        <v>334</v>
      </c>
      <c r="F223" t="s">
        <v>335</v>
      </c>
      <c r="G223" t="s">
        <v>379</v>
      </c>
      <c r="H223" t="s">
        <v>357</v>
      </c>
    </row>
    <row r="224" spans="1:9" x14ac:dyDescent="0.35">
      <c r="A224" s="61" t="s">
        <v>333</v>
      </c>
      <c r="B224" s="61" t="s">
        <v>241</v>
      </c>
      <c r="C224" s="61">
        <v>230</v>
      </c>
      <c r="D224" s="61" t="s">
        <v>477</v>
      </c>
      <c r="E224" t="s">
        <v>334</v>
      </c>
      <c r="F224" t="s">
        <v>335</v>
      </c>
      <c r="H224" t="s">
        <v>336</v>
      </c>
    </row>
    <row r="225" spans="1:11" x14ac:dyDescent="0.35">
      <c r="A225" s="61" t="s">
        <v>333</v>
      </c>
      <c r="B225" s="61" t="s">
        <v>380</v>
      </c>
      <c r="C225" s="61">
        <v>230</v>
      </c>
      <c r="D225" s="61" t="s">
        <v>477</v>
      </c>
      <c r="E225" t="s">
        <v>334</v>
      </c>
      <c r="F225" t="s">
        <v>335</v>
      </c>
    </row>
    <row r="226" spans="1:11" x14ac:dyDescent="0.35">
      <c r="A226" s="61" t="s">
        <v>333</v>
      </c>
      <c r="B226" s="61" t="s">
        <v>257</v>
      </c>
      <c r="C226" s="61">
        <v>115</v>
      </c>
      <c r="D226" s="61" t="s">
        <v>476</v>
      </c>
      <c r="E226" t="s">
        <v>334</v>
      </c>
      <c r="F226" t="s">
        <v>335</v>
      </c>
    </row>
    <row r="227" spans="1:11" x14ac:dyDescent="0.35">
      <c r="A227" s="61" t="s">
        <v>333</v>
      </c>
      <c r="B227" s="61" t="s">
        <v>261</v>
      </c>
      <c r="C227" s="61">
        <v>115</v>
      </c>
      <c r="D227" s="61" t="s">
        <v>476</v>
      </c>
      <c r="E227" t="s">
        <v>334</v>
      </c>
      <c r="F227" t="s">
        <v>335</v>
      </c>
      <c r="H227" t="s">
        <v>357</v>
      </c>
    </row>
    <row r="228" spans="1:11" x14ac:dyDescent="0.35">
      <c r="A228" s="61" t="s">
        <v>315</v>
      </c>
      <c r="B228" s="61" t="s">
        <v>158</v>
      </c>
      <c r="C228" s="61">
        <v>115</v>
      </c>
      <c r="D228" s="61" t="s">
        <v>495</v>
      </c>
      <c r="E228" t="s">
        <v>316</v>
      </c>
      <c r="F228" t="s">
        <v>317</v>
      </c>
    </row>
    <row r="229" spans="1:11" x14ac:dyDescent="0.35">
      <c r="A229" s="61" t="s">
        <v>329</v>
      </c>
      <c r="B229" s="61" t="s">
        <v>161</v>
      </c>
      <c r="C229" s="61">
        <v>230</v>
      </c>
      <c r="D229" s="61" t="s">
        <v>475</v>
      </c>
      <c r="E229" t="s">
        <v>330</v>
      </c>
      <c r="F229" t="s">
        <v>331</v>
      </c>
      <c r="H229" t="s">
        <v>346</v>
      </c>
    </row>
    <row r="230" spans="1:11" x14ac:dyDescent="0.35">
      <c r="A230" s="61" t="s">
        <v>321</v>
      </c>
      <c r="B230" s="61" t="s">
        <v>381</v>
      </c>
      <c r="C230" s="61">
        <v>115</v>
      </c>
      <c r="D230" s="61"/>
      <c r="E230" t="s">
        <v>316</v>
      </c>
      <c r="F230" t="s">
        <v>317</v>
      </c>
    </row>
    <row r="231" spans="1:11" x14ac:dyDescent="0.35">
      <c r="A231" s="61" t="s">
        <v>333</v>
      </c>
      <c r="B231" s="61" t="s">
        <v>253</v>
      </c>
      <c r="C231" s="61">
        <v>115</v>
      </c>
      <c r="D231" s="61" t="s">
        <v>476</v>
      </c>
      <c r="E231" t="s">
        <v>334</v>
      </c>
      <c r="F231" t="s">
        <v>335</v>
      </c>
      <c r="H231" t="s">
        <v>336</v>
      </c>
    </row>
    <row r="232" spans="1:11" x14ac:dyDescent="0.35">
      <c r="A232" s="61" t="s">
        <v>333</v>
      </c>
      <c r="B232" s="61" t="s">
        <v>212</v>
      </c>
      <c r="C232" s="61">
        <v>230</v>
      </c>
      <c r="D232" s="61" t="s">
        <v>478</v>
      </c>
      <c r="E232" t="s">
        <v>316</v>
      </c>
      <c r="F232" t="s">
        <v>317</v>
      </c>
    </row>
    <row r="233" spans="1:11" x14ac:dyDescent="0.35">
      <c r="A233" s="61" t="s">
        <v>318</v>
      </c>
      <c r="B233" s="61" t="s">
        <v>90</v>
      </c>
      <c r="C233" s="61">
        <v>500</v>
      </c>
      <c r="D233" s="61" t="s">
        <v>466</v>
      </c>
      <c r="E233" t="s">
        <v>319</v>
      </c>
      <c r="F233" t="s">
        <v>320</v>
      </c>
    </row>
    <row r="234" spans="1:11" x14ac:dyDescent="0.35">
      <c r="A234" s="61" t="s">
        <v>318</v>
      </c>
      <c r="B234" s="61" t="s">
        <v>90</v>
      </c>
      <c r="C234" s="61">
        <v>230</v>
      </c>
      <c r="D234" s="61" t="s">
        <v>466</v>
      </c>
      <c r="E234" t="s">
        <v>319</v>
      </c>
      <c r="F234" t="s">
        <v>320</v>
      </c>
    </row>
    <row r="235" spans="1:11" x14ac:dyDescent="0.35">
      <c r="A235" s="61" t="s">
        <v>341</v>
      </c>
      <c r="B235" s="61" t="s">
        <v>139</v>
      </c>
      <c r="C235" s="61">
        <v>115</v>
      </c>
      <c r="D235" s="61" t="s">
        <v>474</v>
      </c>
      <c r="E235" t="s">
        <v>342</v>
      </c>
      <c r="F235" t="s">
        <v>343</v>
      </c>
      <c r="G235" t="s">
        <v>353</v>
      </c>
    </row>
    <row r="236" spans="1:11" x14ac:dyDescent="0.35">
      <c r="A236" s="61" t="s">
        <v>322</v>
      </c>
      <c r="B236" s="61" t="s">
        <v>182</v>
      </c>
      <c r="C236" s="61">
        <v>230</v>
      </c>
      <c r="D236" s="61" t="s">
        <v>468</v>
      </c>
      <c r="E236" t="s">
        <v>323</v>
      </c>
      <c r="F236" t="s">
        <v>324</v>
      </c>
    </row>
    <row r="237" spans="1:11" x14ac:dyDescent="0.35">
      <c r="A237" s="61" t="s">
        <v>348</v>
      </c>
      <c r="B237" s="61" t="s">
        <v>58</v>
      </c>
      <c r="C237" s="61">
        <v>500</v>
      </c>
      <c r="D237" s="61" t="s">
        <v>473</v>
      </c>
      <c r="E237" t="s">
        <v>349</v>
      </c>
      <c r="F237" t="s">
        <v>350</v>
      </c>
      <c r="H237" t="s">
        <v>351</v>
      </c>
      <c r="K237" t="s">
        <v>382</v>
      </c>
    </row>
    <row r="238" spans="1:11" x14ac:dyDescent="0.35">
      <c r="A238" s="61" t="s">
        <v>348</v>
      </c>
      <c r="B238" s="61" t="s">
        <v>58</v>
      </c>
      <c r="C238" s="61">
        <v>230</v>
      </c>
      <c r="D238" s="61" t="s">
        <v>473</v>
      </c>
      <c r="E238" t="s">
        <v>349</v>
      </c>
      <c r="F238" t="s">
        <v>350</v>
      </c>
      <c r="H238" t="s">
        <v>351</v>
      </c>
    </row>
    <row r="239" spans="1:11" x14ac:dyDescent="0.35">
      <c r="A239" s="61" t="s">
        <v>318</v>
      </c>
      <c r="B239" s="61" t="s">
        <v>71</v>
      </c>
      <c r="C239" s="61">
        <v>230</v>
      </c>
      <c r="D239" s="61" t="s">
        <v>466</v>
      </c>
      <c r="E239" t="s">
        <v>319</v>
      </c>
      <c r="F239" t="s">
        <v>320</v>
      </c>
    </row>
    <row r="240" spans="1:11" x14ac:dyDescent="0.35">
      <c r="A240" s="61" t="s">
        <v>321</v>
      </c>
      <c r="B240" s="61" t="s">
        <v>193</v>
      </c>
      <c r="C240" s="61">
        <v>115</v>
      </c>
      <c r="D240" s="61" t="s">
        <v>497</v>
      </c>
      <c r="E240" t="s">
        <v>316</v>
      </c>
      <c r="F240" t="s">
        <v>317</v>
      </c>
    </row>
    <row r="241" spans="1:9" x14ac:dyDescent="0.35">
      <c r="A241" s="61" t="s">
        <v>321</v>
      </c>
      <c r="B241" s="61" t="s">
        <v>383</v>
      </c>
      <c r="C241" s="61">
        <v>115</v>
      </c>
      <c r="D241" s="61"/>
      <c r="E241" t="s">
        <v>316</v>
      </c>
      <c r="F241" t="s">
        <v>317</v>
      </c>
    </row>
    <row r="242" spans="1:9" x14ac:dyDescent="0.35">
      <c r="A242" s="61" t="s">
        <v>315</v>
      </c>
      <c r="B242" s="61" t="s">
        <v>146</v>
      </c>
      <c r="C242" s="61">
        <v>115</v>
      </c>
      <c r="D242" s="61" t="s">
        <v>495</v>
      </c>
      <c r="E242" t="s">
        <v>316</v>
      </c>
      <c r="F242" t="s">
        <v>317</v>
      </c>
    </row>
    <row r="243" spans="1:9" x14ac:dyDescent="0.35">
      <c r="A243" s="61" t="s">
        <v>329</v>
      </c>
      <c r="B243" s="61" t="s">
        <v>384</v>
      </c>
      <c r="C243" s="61">
        <v>138</v>
      </c>
      <c r="D243" s="61" t="s">
        <v>475</v>
      </c>
      <c r="E243" t="s">
        <v>330</v>
      </c>
      <c r="F243" t="s">
        <v>331</v>
      </c>
      <c r="G243" t="s">
        <v>332</v>
      </c>
      <c r="H243" t="s">
        <v>346</v>
      </c>
    </row>
    <row r="244" spans="1:9" x14ac:dyDescent="0.35">
      <c r="A244" s="61" t="s">
        <v>333</v>
      </c>
      <c r="B244" s="61" t="s">
        <v>279</v>
      </c>
      <c r="C244" s="61">
        <v>115</v>
      </c>
      <c r="D244" s="61" t="s">
        <v>477</v>
      </c>
      <c r="E244" t="s">
        <v>334</v>
      </c>
      <c r="F244" t="s">
        <v>335</v>
      </c>
    </row>
    <row r="245" spans="1:9" x14ac:dyDescent="0.35">
      <c r="A245" s="61" t="s">
        <v>315</v>
      </c>
      <c r="B245" s="61" t="s">
        <v>152</v>
      </c>
      <c r="C245" s="61">
        <v>115</v>
      </c>
      <c r="D245" s="61" t="s">
        <v>495</v>
      </c>
      <c r="E245" t="s">
        <v>316</v>
      </c>
      <c r="F245" t="s">
        <v>317</v>
      </c>
    </row>
    <row r="246" spans="1:9" x14ac:dyDescent="0.35">
      <c r="A246" s="61" t="s">
        <v>318</v>
      </c>
      <c r="B246" s="61" t="s">
        <v>92</v>
      </c>
      <c r="C246" s="61">
        <v>230</v>
      </c>
      <c r="D246" s="61" t="s">
        <v>466</v>
      </c>
      <c r="E246" t="s">
        <v>319</v>
      </c>
      <c r="F246" t="s">
        <v>320</v>
      </c>
    </row>
    <row r="247" spans="1:9" x14ac:dyDescent="0.35">
      <c r="A247" s="61" t="s">
        <v>333</v>
      </c>
      <c r="B247" s="61" t="s">
        <v>263</v>
      </c>
      <c r="C247" s="61">
        <v>230</v>
      </c>
      <c r="D247" s="61" t="s">
        <v>476</v>
      </c>
      <c r="E247" t="s">
        <v>334</v>
      </c>
      <c r="F247" t="s">
        <v>335</v>
      </c>
      <c r="H247" t="s">
        <v>357</v>
      </c>
    </row>
    <row r="248" spans="1:9" x14ac:dyDescent="0.35">
      <c r="A248" s="61" t="s">
        <v>333</v>
      </c>
      <c r="B248" s="61" t="s">
        <v>226</v>
      </c>
      <c r="C248" s="61">
        <v>115</v>
      </c>
      <c r="D248" s="61" t="s">
        <v>478</v>
      </c>
      <c r="E248" t="s">
        <v>334</v>
      </c>
      <c r="F248" t="s">
        <v>335</v>
      </c>
    </row>
    <row r="249" spans="1:9" x14ac:dyDescent="0.35">
      <c r="A249" s="61" t="s">
        <v>333</v>
      </c>
      <c r="B249" s="61" t="s">
        <v>227</v>
      </c>
      <c r="C249" s="61">
        <v>115</v>
      </c>
      <c r="D249" s="61" t="s">
        <v>478</v>
      </c>
      <c r="E249" t="s">
        <v>334</v>
      </c>
      <c r="F249" t="s">
        <v>335</v>
      </c>
    </row>
    <row r="250" spans="1:9" x14ac:dyDescent="0.35">
      <c r="A250" s="61" t="s">
        <v>341</v>
      </c>
      <c r="B250" s="61" t="s">
        <v>109</v>
      </c>
      <c r="C250" s="61">
        <v>115</v>
      </c>
      <c r="D250" s="61" t="s">
        <v>474</v>
      </c>
      <c r="E250" t="s">
        <v>342</v>
      </c>
      <c r="F250" t="s">
        <v>343</v>
      </c>
      <c r="H250" t="s">
        <v>354</v>
      </c>
    </row>
    <row r="251" spans="1:9" x14ac:dyDescent="0.35">
      <c r="A251" s="61" t="s">
        <v>315</v>
      </c>
      <c r="B251" s="61" t="s">
        <v>141</v>
      </c>
      <c r="C251" s="61">
        <v>115</v>
      </c>
      <c r="D251" s="61" t="s">
        <v>495</v>
      </c>
      <c r="E251" t="s">
        <v>316</v>
      </c>
      <c r="F251" t="s">
        <v>317</v>
      </c>
    </row>
    <row r="252" spans="1:9" x14ac:dyDescent="0.35">
      <c r="A252" s="61" t="s">
        <v>333</v>
      </c>
      <c r="B252" s="61" t="s">
        <v>283</v>
      </c>
      <c r="C252" s="61">
        <v>230</v>
      </c>
      <c r="D252" s="61" t="s">
        <v>476</v>
      </c>
      <c r="E252" t="s">
        <v>334</v>
      </c>
      <c r="F252" t="s">
        <v>335</v>
      </c>
      <c r="G252" t="s">
        <v>379</v>
      </c>
      <c r="H252" t="s">
        <v>357</v>
      </c>
      <c r="I252" t="s">
        <v>385</v>
      </c>
    </row>
    <row r="253" spans="1:9" x14ac:dyDescent="0.35">
      <c r="A253" s="61" t="s">
        <v>333</v>
      </c>
      <c r="B253" s="61" t="s">
        <v>283</v>
      </c>
      <c r="C253" s="61">
        <v>500</v>
      </c>
      <c r="D253" s="61" t="s">
        <v>476</v>
      </c>
      <c r="E253" t="s">
        <v>334</v>
      </c>
      <c r="F253" t="s">
        <v>335</v>
      </c>
      <c r="G253" t="s">
        <v>379</v>
      </c>
      <c r="H253" t="s">
        <v>357</v>
      </c>
      <c r="I253" t="s">
        <v>385</v>
      </c>
    </row>
    <row r="254" spans="1:9" x14ac:dyDescent="0.35">
      <c r="A254" s="61" t="s">
        <v>321</v>
      </c>
      <c r="B254" s="61" t="s">
        <v>386</v>
      </c>
      <c r="C254" s="61">
        <v>115</v>
      </c>
      <c r="D254" s="61"/>
      <c r="E254" t="s">
        <v>316</v>
      </c>
      <c r="F254" t="s">
        <v>317</v>
      </c>
    </row>
    <row r="255" spans="1:9" x14ac:dyDescent="0.35">
      <c r="A255" s="61" t="s">
        <v>348</v>
      </c>
      <c r="B255" s="61" t="s">
        <v>89</v>
      </c>
      <c r="C255" s="61">
        <v>230</v>
      </c>
      <c r="D255" s="61" t="s">
        <v>473</v>
      </c>
      <c r="E255" t="s">
        <v>349</v>
      </c>
      <c r="F255" t="s">
        <v>350</v>
      </c>
    </row>
    <row r="256" spans="1:9" x14ac:dyDescent="0.35">
      <c r="A256" s="61" t="s">
        <v>315</v>
      </c>
      <c r="B256" s="61" t="s">
        <v>131</v>
      </c>
      <c r="C256" s="61">
        <v>115</v>
      </c>
      <c r="D256" s="61" t="s">
        <v>496</v>
      </c>
      <c r="E256" t="s">
        <v>316</v>
      </c>
      <c r="F256" t="s">
        <v>317</v>
      </c>
    </row>
    <row r="257" spans="1:8" x14ac:dyDescent="0.35">
      <c r="A257" s="61" t="s">
        <v>326</v>
      </c>
      <c r="B257" s="61" t="s">
        <v>43</v>
      </c>
      <c r="C257" s="61">
        <v>230</v>
      </c>
      <c r="D257" s="61" t="s">
        <v>469</v>
      </c>
      <c r="E257" t="s">
        <v>327</v>
      </c>
      <c r="F257" t="s">
        <v>328</v>
      </c>
    </row>
    <row r="258" spans="1:8" x14ac:dyDescent="0.35">
      <c r="A258" s="61" t="s">
        <v>326</v>
      </c>
      <c r="B258" s="61" t="s">
        <v>45</v>
      </c>
      <c r="C258" s="61">
        <v>230</v>
      </c>
      <c r="D258" s="61" t="s">
        <v>466</v>
      </c>
      <c r="E258" t="s">
        <v>319</v>
      </c>
      <c r="F258" t="s">
        <v>320</v>
      </c>
    </row>
    <row r="259" spans="1:8" x14ac:dyDescent="0.35">
      <c r="A259" s="61" t="s">
        <v>329</v>
      </c>
      <c r="B259" s="61" t="s">
        <v>171</v>
      </c>
      <c r="C259" s="61">
        <v>138</v>
      </c>
      <c r="D259" s="61" t="s">
        <v>475</v>
      </c>
      <c r="E259" t="s">
        <v>330</v>
      </c>
      <c r="F259" t="s">
        <v>331</v>
      </c>
      <c r="H259" t="s">
        <v>346</v>
      </c>
    </row>
    <row r="260" spans="1:8" x14ac:dyDescent="0.35">
      <c r="A260" s="61" t="s">
        <v>321</v>
      </c>
      <c r="B260" s="61" t="s">
        <v>201</v>
      </c>
      <c r="C260" s="61">
        <v>115</v>
      </c>
      <c r="D260" s="61" t="s">
        <v>497</v>
      </c>
      <c r="E260" t="s">
        <v>316</v>
      </c>
      <c r="F260" t="s">
        <v>317</v>
      </c>
    </row>
    <row r="261" spans="1:8" x14ac:dyDescent="0.35">
      <c r="A261" s="61" t="s">
        <v>322</v>
      </c>
      <c r="B261" s="61" t="s">
        <v>98</v>
      </c>
      <c r="C261" s="61">
        <v>230</v>
      </c>
      <c r="D261" s="61" t="s">
        <v>467</v>
      </c>
      <c r="E261" t="s">
        <v>319</v>
      </c>
      <c r="F261" t="s">
        <v>320</v>
      </c>
    </row>
    <row r="262" spans="1:8" x14ac:dyDescent="0.35">
      <c r="A262" s="61" t="s">
        <v>318</v>
      </c>
      <c r="B262" s="61" t="s">
        <v>55</v>
      </c>
      <c r="C262" s="61">
        <v>230</v>
      </c>
      <c r="D262" s="61" t="s">
        <v>466</v>
      </c>
      <c r="E262" t="s">
        <v>319</v>
      </c>
      <c r="F262" t="s">
        <v>320</v>
      </c>
    </row>
    <row r="263" spans="1:8" x14ac:dyDescent="0.35">
      <c r="A263" s="61" t="s">
        <v>322</v>
      </c>
      <c r="B263" s="61" t="s">
        <v>103</v>
      </c>
      <c r="C263" s="61">
        <v>230</v>
      </c>
      <c r="D263" s="61" t="s">
        <v>465</v>
      </c>
      <c r="E263" t="s">
        <v>319</v>
      </c>
      <c r="F263" t="s">
        <v>320</v>
      </c>
    </row>
    <row r="264" spans="1:8" x14ac:dyDescent="0.35">
      <c r="A264" s="61" t="s">
        <v>321</v>
      </c>
      <c r="B264" s="61" t="s">
        <v>185</v>
      </c>
      <c r="C264" s="61">
        <v>115</v>
      </c>
      <c r="D264" s="61" t="s">
        <v>497</v>
      </c>
      <c r="E264" t="s">
        <v>316</v>
      </c>
      <c r="F264" t="s">
        <v>317</v>
      </c>
    </row>
    <row r="265" spans="1:8" x14ac:dyDescent="0.35">
      <c r="A265" s="61" t="s">
        <v>333</v>
      </c>
      <c r="B265" s="61" t="s">
        <v>220</v>
      </c>
      <c r="C265" s="61">
        <v>115</v>
      </c>
      <c r="D265" s="61" t="s">
        <v>478</v>
      </c>
      <c r="E265" t="s">
        <v>334</v>
      </c>
      <c r="F265" t="s">
        <v>335</v>
      </c>
    </row>
    <row r="266" spans="1:8" x14ac:dyDescent="0.35">
      <c r="A266" s="61" t="s">
        <v>321</v>
      </c>
      <c r="B266" s="61" t="s">
        <v>159</v>
      </c>
      <c r="C266" s="61">
        <v>115</v>
      </c>
      <c r="D266" s="61" t="s">
        <v>495</v>
      </c>
      <c r="E266" t="s">
        <v>316</v>
      </c>
      <c r="F266" t="s">
        <v>317</v>
      </c>
    </row>
    <row r="267" spans="1:8" x14ac:dyDescent="0.35">
      <c r="A267" s="61" t="s">
        <v>318</v>
      </c>
      <c r="B267" s="61" t="s">
        <v>69</v>
      </c>
      <c r="C267" s="61">
        <v>500</v>
      </c>
      <c r="D267" s="61" t="s">
        <v>466</v>
      </c>
      <c r="E267" t="s">
        <v>319</v>
      </c>
      <c r="F267" t="s">
        <v>320</v>
      </c>
    </row>
    <row r="268" spans="1:8" x14ac:dyDescent="0.35">
      <c r="A268" s="61" t="s">
        <v>318</v>
      </c>
      <c r="B268" s="61" t="s">
        <v>69</v>
      </c>
      <c r="C268" s="61">
        <v>230</v>
      </c>
      <c r="D268" s="61" t="s">
        <v>466</v>
      </c>
      <c r="E268" t="s">
        <v>319</v>
      </c>
      <c r="F268" t="s">
        <v>320</v>
      </c>
    </row>
    <row r="269" spans="1:8" x14ac:dyDescent="0.35">
      <c r="A269" s="61" t="s">
        <v>315</v>
      </c>
      <c r="B269" s="61" t="s">
        <v>155</v>
      </c>
      <c r="C269" s="61">
        <v>115</v>
      </c>
      <c r="D269" s="61" t="s">
        <v>495</v>
      </c>
      <c r="E269" t="s">
        <v>316</v>
      </c>
      <c r="F269" t="s">
        <v>317</v>
      </c>
    </row>
    <row r="270" spans="1:8" x14ac:dyDescent="0.35">
      <c r="A270" s="61" t="s">
        <v>333</v>
      </c>
      <c r="B270" s="61" t="s">
        <v>244</v>
      </c>
      <c r="C270" s="61">
        <v>230</v>
      </c>
      <c r="D270" s="61" t="s">
        <v>476</v>
      </c>
      <c r="E270" s="61" t="s">
        <v>334</v>
      </c>
      <c r="F270" s="61" t="s">
        <v>335</v>
      </c>
      <c r="G270" s="61"/>
      <c r="H270" s="61" t="s">
        <v>336</v>
      </c>
    </row>
    <row r="271" spans="1:8" x14ac:dyDescent="0.35">
      <c r="A271" s="61" t="s">
        <v>326</v>
      </c>
      <c r="B271" s="61" t="s">
        <v>28</v>
      </c>
      <c r="C271" s="61">
        <v>230</v>
      </c>
      <c r="D271" s="61" t="s">
        <v>469</v>
      </c>
      <c r="E271" t="s">
        <v>327</v>
      </c>
      <c r="F271" t="s">
        <v>328</v>
      </c>
    </row>
    <row r="272" spans="1:8" x14ac:dyDescent="0.35">
      <c r="A272" s="61" t="s">
        <v>315</v>
      </c>
      <c r="B272" s="61" t="s">
        <v>118</v>
      </c>
      <c r="C272" s="61">
        <v>115</v>
      </c>
      <c r="D272" s="61" t="s">
        <v>496</v>
      </c>
      <c r="E272" t="s">
        <v>316</v>
      </c>
      <c r="F272" t="s">
        <v>317</v>
      </c>
    </row>
    <row r="273" spans="1:11" x14ac:dyDescent="0.35">
      <c r="A273" s="61" t="s">
        <v>329</v>
      </c>
      <c r="B273" s="61" t="s">
        <v>167</v>
      </c>
      <c r="C273" s="61">
        <v>230</v>
      </c>
      <c r="D273" s="61" t="s">
        <v>475</v>
      </c>
      <c r="E273" t="s">
        <v>330</v>
      </c>
      <c r="F273" t="s">
        <v>331</v>
      </c>
      <c r="H273" t="s">
        <v>346</v>
      </c>
    </row>
    <row r="274" spans="1:11" x14ac:dyDescent="0.35">
      <c r="A274" s="61" t="s">
        <v>315</v>
      </c>
      <c r="B274" s="61" t="s">
        <v>164</v>
      </c>
      <c r="C274" s="61">
        <v>115</v>
      </c>
      <c r="D274" s="61" t="s">
        <v>495</v>
      </c>
      <c r="E274" t="s">
        <v>316</v>
      </c>
      <c r="F274" t="s">
        <v>317</v>
      </c>
    </row>
    <row r="275" spans="1:11" x14ac:dyDescent="0.35">
      <c r="A275" s="61" t="s">
        <v>315</v>
      </c>
      <c r="B275" s="61" t="s">
        <v>286</v>
      </c>
      <c r="C275" s="61">
        <v>230</v>
      </c>
      <c r="D275" s="61" t="s">
        <v>496</v>
      </c>
      <c r="E275" t="s">
        <v>316</v>
      </c>
      <c r="F275" t="s">
        <v>317</v>
      </c>
    </row>
    <row r="276" spans="1:11" x14ac:dyDescent="0.35">
      <c r="A276" s="61" t="s">
        <v>315</v>
      </c>
      <c r="B276" s="61" t="s">
        <v>387</v>
      </c>
      <c r="C276" s="61">
        <v>230</v>
      </c>
      <c r="D276" s="61" t="s">
        <v>496</v>
      </c>
      <c r="E276" t="s">
        <v>316</v>
      </c>
      <c r="F276" t="s">
        <v>317</v>
      </c>
    </row>
    <row r="277" spans="1:11" x14ac:dyDescent="0.35">
      <c r="A277" s="61" t="s">
        <v>403</v>
      </c>
      <c r="B277" s="61" t="s">
        <v>408</v>
      </c>
      <c r="C277" s="61">
        <v>230</v>
      </c>
      <c r="D277" s="61" t="s">
        <v>471</v>
      </c>
      <c r="E277" s="61" t="s">
        <v>337</v>
      </c>
      <c r="F277" s="61" t="s">
        <v>338</v>
      </c>
    </row>
    <row r="278" spans="1:11" x14ac:dyDescent="0.35">
      <c r="A278" s="61" t="s">
        <v>322</v>
      </c>
      <c r="B278" s="61" t="s">
        <v>173</v>
      </c>
      <c r="C278" s="61">
        <v>230</v>
      </c>
      <c r="D278" s="61" t="s">
        <v>468</v>
      </c>
      <c r="E278" t="s">
        <v>323</v>
      </c>
      <c r="F278" t="s">
        <v>324</v>
      </c>
    </row>
    <row r="279" spans="1:11" x14ac:dyDescent="0.35">
      <c r="A279" s="61" t="s">
        <v>333</v>
      </c>
      <c r="B279" s="61" t="s">
        <v>237</v>
      </c>
      <c r="C279" s="61">
        <v>230</v>
      </c>
      <c r="D279" s="61" t="s">
        <v>478</v>
      </c>
      <c r="E279" t="s">
        <v>334</v>
      </c>
      <c r="F279" t="s">
        <v>335</v>
      </c>
    </row>
    <row r="280" spans="1:11" x14ac:dyDescent="0.35">
      <c r="A280" s="61" t="s">
        <v>315</v>
      </c>
      <c r="B280" s="61" t="s">
        <v>135</v>
      </c>
      <c r="C280" s="61">
        <v>230</v>
      </c>
      <c r="D280" s="61" t="s">
        <v>495</v>
      </c>
      <c r="E280" t="s">
        <v>316</v>
      </c>
      <c r="F280" t="s">
        <v>317</v>
      </c>
    </row>
    <row r="281" spans="1:11" x14ac:dyDescent="0.35">
      <c r="A281" s="61" t="s">
        <v>321</v>
      </c>
      <c r="B281" s="61" t="s">
        <v>388</v>
      </c>
      <c r="C281" s="61">
        <v>230</v>
      </c>
      <c r="D281" s="61" t="s">
        <v>495</v>
      </c>
      <c r="E281" t="s">
        <v>316</v>
      </c>
      <c r="F281" t="s">
        <v>317</v>
      </c>
    </row>
    <row r="282" spans="1:11" x14ac:dyDescent="0.35">
      <c r="A282" s="61" t="s">
        <v>333</v>
      </c>
      <c r="B282" s="61" t="s">
        <v>270</v>
      </c>
      <c r="C282" s="61">
        <v>115</v>
      </c>
      <c r="D282" s="61" t="s">
        <v>476</v>
      </c>
      <c r="E282" t="s">
        <v>334</v>
      </c>
      <c r="F282" t="s">
        <v>335</v>
      </c>
      <c r="G282" t="s">
        <v>362</v>
      </c>
    </row>
    <row r="283" spans="1:11" x14ac:dyDescent="0.35">
      <c r="A283" s="61" t="s">
        <v>326</v>
      </c>
      <c r="B283" s="61" t="s">
        <v>34</v>
      </c>
      <c r="C283" s="61">
        <v>500</v>
      </c>
      <c r="D283" s="61" t="s">
        <v>469</v>
      </c>
      <c r="E283" t="s">
        <v>327</v>
      </c>
      <c r="F283" t="s">
        <v>328</v>
      </c>
      <c r="H283" t="s">
        <v>361</v>
      </c>
    </row>
    <row r="284" spans="1:11" x14ac:dyDescent="0.35">
      <c r="A284" s="61" t="s">
        <v>326</v>
      </c>
      <c r="B284" s="61" t="s">
        <v>34</v>
      </c>
      <c r="C284" s="61">
        <v>230</v>
      </c>
      <c r="D284" s="61" t="s">
        <v>469</v>
      </c>
      <c r="E284" t="s">
        <v>327</v>
      </c>
      <c r="F284" t="s">
        <v>328</v>
      </c>
      <c r="H284" t="s">
        <v>361</v>
      </c>
    </row>
    <row r="285" spans="1:11" x14ac:dyDescent="0.35">
      <c r="A285" s="61" t="s">
        <v>326</v>
      </c>
      <c r="B285" s="61" t="s">
        <v>413</v>
      </c>
      <c r="C285" s="61">
        <v>230</v>
      </c>
      <c r="D285" s="61" t="s">
        <v>469</v>
      </c>
      <c r="E285" t="s">
        <v>327</v>
      </c>
      <c r="F285" t="s">
        <v>328</v>
      </c>
      <c r="K285" t="s">
        <v>389</v>
      </c>
    </row>
    <row r="286" spans="1:11" x14ac:dyDescent="0.35">
      <c r="A286" s="61" t="s">
        <v>326</v>
      </c>
      <c r="B286" s="61" t="s">
        <v>413</v>
      </c>
      <c r="C286" s="61">
        <v>138</v>
      </c>
      <c r="D286" s="61" t="s">
        <v>469</v>
      </c>
      <c r="E286" t="s">
        <v>327</v>
      </c>
      <c r="F286" t="s">
        <v>328</v>
      </c>
    </row>
    <row r="287" spans="1:11" x14ac:dyDescent="0.35">
      <c r="A287" s="61" t="s">
        <v>322</v>
      </c>
      <c r="B287" s="61" t="s">
        <v>99</v>
      </c>
      <c r="C287" s="61">
        <v>230</v>
      </c>
      <c r="D287" s="61" t="s">
        <v>466</v>
      </c>
      <c r="E287" t="s">
        <v>319</v>
      </c>
      <c r="F287" t="s">
        <v>320</v>
      </c>
    </row>
    <row r="288" spans="1:11" x14ac:dyDescent="0.35">
      <c r="A288" s="61" t="s">
        <v>333</v>
      </c>
      <c r="B288" s="61" t="s">
        <v>276</v>
      </c>
      <c r="C288" s="61">
        <v>115</v>
      </c>
      <c r="D288" s="61" t="s">
        <v>476</v>
      </c>
      <c r="E288" t="s">
        <v>334</v>
      </c>
      <c r="F288" t="s">
        <v>335</v>
      </c>
      <c r="H288" t="s">
        <v>357</v>
      </c>
    </row>
    <row r="289" spans="1:8" x14ac:dyDescent="0.35">
      <c r="A289" s="61" t="s">
        <v>315</v>
      </c>
      <c r="B289" s="61" t="s">
        <v>125</v>
      </c>
      <c r="C289" s="61">
        <v>115</v>
      </c>
      <c r="D289" s="61" t="s">
        <v>495</v>
      </c>
      <c r="E289" t="s">
        <v>316</v>
      </c>
      <c r="F289" t="s">
        <v>317</v>
      </c>
    </row>
    <row r="290" spans="1:8" x14ac:dyDescent="0.35">
      <c r="A290" s="61" t="s">
        <v>326</v>
      </c>
      <c r="B290" s="61" t="s">
        <v>48</v>
      </c>
      <c r="C290" s="61">
        <v>230</v>
      </c>
      <c r="D290" s="61" t="s">
        <v>466</v>
      </c>
      <c r="E290" t="s">
        <v>319</v>
      </c>
      <c r="F290" t="s">
        <v>320</v>
      </c>
    </row>
    <row r="291" spans="1:8" x14ac:dyDescent="0.35">
      <c r="A291" s="61" t="s">
        <v>315</v>
      </c>
      <c r="B291" s="61" t="s">
        <v>144</v>
      </c>
      <c r="C291" s="61">
        <v>115</v>
      </c>
      <c r="D291" s="61" t="s">
        <v>496</v>
      </c>
      <c r="E291" t="s">
        <v>316</v>
      </c>
      <c r="F291" t="s">
        <v>317</v>
      </c>
    </row>
    <row r="292" spans="1:8" x14ac:dyDescent="0.35">
      <c r="A292" s="61" t="s">
        <v>315</v>
      </c>
      <c r="B292" s="61" t="s">
        <v>157</v>
      </c>
      <c r="C292" s="61">
        <v>115</v>
      </c>
      <c r="D292" s="61" t="s">
        <v>496</v>
      </c>
      <c r="E292" t="s">
        <v>316</v>
      </c>
      <c r="F292" t="s">
        <v>317</v>
      </c>
      <c r="H292" t="s">
        <v>340</v>
      </c>
    </row>
    <row r="293" spans="1:8" x14ac:dyDescent="0.35">
      <c r="A293" s="61" t="s">
        <v>315</v>
      </c>
      <c r="B293" s="61" t="s">
        <v>157</v>
      </c>
      <c r="C293" s="61">
        <v>230</v>
      </c>
      <c r="D293" s="61" t="s">
        <v>496</v>
      </c>
      <c r="E293" t="s">
        <v>316</v>
      </c>
      <c r="F293" t="s">
        <v>317</v>
      </c>
      <c r="H293" t="s">
        <v>340</v>
      </c>
    </row>
    <row r="294" spans="1:8" x14ac:dyDescent="0.35">
      <c r="A294" s="61" t="s">
        <v>333</v>
      </c>
      <c r="B294" s="61" t="s">
        <v>224</v>
      </c>
      <c r="C294" s="61">
        <v>115</v>
      </c>
      <c r="D294" s="61" t="s">
        <v>477</v>
      </c>
      <c r="E294" t="s">
        <v>334</v>
      </c>
      <c r="F294" t="s">
        <v>335</v>
      </c>
      <c r="H294" t="s">
        <v>336</v>
      </c>
    </row>
    <row r="295" spans="1:8" x14ac:dyDescent="0.35">
      <c r="A295" s="61" t="s">
        <v>333</v>
      </c>
      <c r="B295" s="61" t="s">
        <v>224</v>
      </c>
      <c r="C295" s="61">
        <v>230</v>
      </c>
      <c r="D295" s="61" t="s">
        <v>477</v>
      </c>
      <c r="E295" t="s">
        <v>334</v>
      </c>
      <c r="F295" t="s">
        <v>335</v>
      </c>
      <c r="H295" t="s">
        <v>336</v>
      </c>
    </row>
    <row r="296" spans="1:8" x14ac:dyDescent="0.35">
      <c r="A296" s="61" t="s">
        <v>333</v>
      </c>
      <c r="B296" s="61" t="s">
        <v>224</v>
      </c>
      <c r="C296" s="61">
        <v>500</v>
      </c>
      <c r="D296" s="61" t="s">
        <v>477</v>
      </c>
      <c r="E296" t="s">
        <v>334</v>
      </c>
      <c r="F296" t="s">
        <v>335</v>
      </c>
      <c r="H296" t="s">
        <v>336</v>
      </c>
    </row>
    <row r="297" spans="1:8" x14ac:dyDescent="0.35">
      <c r="A297" s="61" t="s">
        <v>315</v>
      </c>
      <c r="B297" s="61" t="s">
        <v>136</v>
      </c>
      <c r="C297" s="61">
        <v>115</v>
      </c>
      <c r="D297" s="61" t="s">
        <v>495</v>
      </c>
      <c r="E297" t="s">
        <v>316</v>
      </c>
      <c r="F297" t="s">
        <v>317</v>
      </c>
    </row>
    <row r="298" spans="1:8" x14ac:dyDescent="0.35">
      <c r="A298" s="61" t="s">
        <v>333</v>
      </c>
      <c r="B298" s="61" t="s">
        <v>275</v>
      </c>
      <c r="C298" s="61">
        <v>230</v>
      </c>
      <c r="D298" s="61" t="s">
        <v>476</v>
      </c>
      <c r="E298" t="s">
        <v>334</v>
      </c>
      <c r="F298" t="s">
        <v>335</v>
      </c>
      <c r="H298" t="s">
        <v>357</v>
      </c>
    </row>
    <row r="299" spans="1:8" x14ac:dyDescent="0.35">
      <c r="A299" s="61" t="s">
        <v>326</v>
      </c>
      <c r="B299" s="61" t="s">
        <v>51</v>
      </c>
      <c r="C299" s="61">
        <v>138</v>
      </c>
      <c r="D299" s="61" t="s">
        <v>466</v>
      </c>
      <c r="E299" t="s">
        <v>319</v>
      </c>
      <c r="F299" t="s">
        <v>320</v>
      </c>
    </row>
    <row r="300" spans="1:8" x14ac:dyDescent="0.35">
      <c r="A300" s="61" t="s">
        <v>321</v>
      </c>
      <c r="B300" s="61" t="s">
        <v>190</v>
      </c>
      <c r="C300" s="61">
        <v>230</v>
      </c>
      <c r="D300" s="61" t="s">
        <v>497</v>
      </c>
      <c r="E300" t="s">
        <v>316</v>
      </c>
      <c r="F300" t="s">
        <v>317</v>
      </c>
    </row>
    <row r="301" spans="1:8" x14ac:dyDescent="0.35">
      <c r="A301" s="61" t="s">
        <v>329</v>
      </c>
      <c r="B301" s="61" t="s">
        <v>172</v>
      </c>
      <c r="C301" s="61">
        <v>230</v>
      </c>
      <c r="D301" s="61" t="s">
        <v>475</v>
      </c>
      <c r="E301" t="s">
        <v>330</v>
      </c>
      <c r="F301" t="s">
        <v>331</v>
      </c>
      <c r="H301" t="s">
        <v>346</v>
      </c>
    </row>
    <row r="302" spans="1:8" x14ac:dyDescent="0.35">
      <c r="A302" s="61" t="s">
        <v>333</v>
      </c>
      <c r="B302" s="61" t="s">
        <v>247</v>
      </c>
      <c r="C302" s="61">
        <v>230</v>
      </c>
      <c r="D302" s="61" t="s">
        <v>476</v>
      </c>
      <c r="E302" t="s">
        <v>334</v>
      </c>
      <c r="F302" t="s">
        <v>335</v>
      </c>
      <c r="H302" t="s">
        <v>336</v>
      </c>
    </row>
    <row r="303" spans="1:8" x14ac:dyDescent="0.35">
      <c r="A303" s="61" t="s">
        <v>315</v>
      </c>
      <c r="B303" s="61" t="s">
        <v>137</v>
      </c>
      <c r="C303" s="61">
        <v>115</v>
      </c>
      <c r="D303" s="61" t="s">
        <v>495</v>
      </c>
      <c r="E303" t="s">
        <v>316</v>
      </c>
      <c r="F303" t="s">
        <v>317</v>
      </c>
    </row>
    <row r="304" spans="1:8" x14ac:dyDescent="0.35">
      <c r="A304" s="61" t="s">
        <v>333</v>
      </c>
      <c r="B304" s="61" t="s">
        <v>231</v>
      </c>
      <c r="C304" s="61">
        <v>115</v>
      </c>
      <c r="D304" s="61" t="s">
        <v>478</v>
      </c>
      <c r="E304" t="s">
        <v>334</v>
      </c>
      <c r="F304" t="s">
        <v>335</v>
      </c>
    </row>
    <row r="305" spans="1:11" x14ac:dyDescent="0.35">
      <c r="A305" s="61" t="s">
        <v>333</v>
      </c>
      <c r="B305" s="61" t="s">
        <v>251</v>
      </c>
      <c r="C305" s="61">
        <v>500</v>
      </c>
      <c r="D305" s="61" t="s">
        <v>476</v>
      </c>
      <c r="E305" t="s">
        <v>334</v>
      </c>
      <c r="F305" t="s">
        <v>335</v>
      </c>
      <c r="H305" t="s">
        <v>336</v>
      </c>
    </row>
    <row r="306" spans="1:11" x14ac:dyDescent="0.35">
      <c r="A306" s="61" t="s">
        <v>333</v>
      </c>
      <c r="B306" s="61" t="s">
        <v>251</v>
      </c>
      <c r="C306" s="61">
        <v>115</v>
      </c>
      <c r="D306" s="61" t="s">
        <v>476</v>
      </c>
      <c r="E306" t="s">
        <v>334</v>
      </c>
      <c r="F306" t="s">
        <v>335</v>
      </c>
      <c r="H306" t="s">
        <v>336</v>
      </c>
    </row>
    <row r="307" spans="1:11" x14ac:dyDescent="0.35">
      <c r="A307" s="61" t="s">
        <v>348</v>
      </c>
      <c r="B307" s="61" t="s">
        <v>60</v>
      </c>
      <c r="C307" s="61">
        <v>500</v>
      </c>
      <c r="D307" s="61" t="s">
        <v>473</v>
      </c>
      <c r="E307" t="s">
        <v>349</v>
      </c>
      <c r="F307" t="s">
        <v>350</v>
      </c>
      <c r="K307" t="s">
        <v>371</v>
      </c>
    </row>
    <row r="308" spans="1:11" x14ac:dyDescent="0.35">
      <c r="A308" s="61" t="s">
        <v>329</v>
      </c>
      <c r="B308" s="61" t="s">
        <v>188</v>
      </c>
      <c r="C308" s="61">
        <v>138</v>
      </c>
      <c r="D308" s="61" t="s">
        <v>475</v>
      </c>
      <c r="E308" t="s">
        <v>330</v>
      </c>
      <c r="F308" t="s">
        <v>331</v>
      </c>
      <c r="H308" t="s">
        <v>346</v>
      </c>
    </row>
    <row r="309" spans="1:11" x14ac:dyDescent="0.35">
      <c r="A309" s="61" t="s">
        <v>322</v>
      </c>
      <c r="B309" s="61" t="s">
        <v>166</v>
      </c>
      <c r="C309" s="61">
        <v>230</v>
      </c>
      <c r="D309" s="61" t="s">
        <v>468</v>
      </c>
      <c r="E309" t="s">
        <v>323</v>
      </c>
      <c r="F309" t="s">
        <v>324</v>
      </c>
    </row>
    <row r="310" spans="1:11" x14ac:dyDescent="0.35">
      <c r="A310" s="61" t="s">
        <v>341</v>
      </c>
      <c r="B310" s="61" t="s">
        <v>107</v>
      </c>
      <c r="C310" s="61">
        <v>230</v>
      </c>
      <c r="D310" s="61" t="s">
        <v>474</v>
      </c>
      <c r="E310" t="s">
        <v>342</v>
      </c>
      <c r="F310" t="s">
        <v>343</v>
      </c>
    </row>
    <row r="311" spans="1:11" x14ac:dyDescent="0.35">
      <c r="A311" s="61" t="s">
        <v>341</v>
      </c>
      <c r="B311" s="61" t="s">
        <v>107</v>
      </c>
      <c r="C311" s="61">
        <v>115</v>
      </c>
      <c r="D311" s="61" t="s">
        <v>474</v>
      </c>
      <c r="E311" t="s">
        <v>342</v>
      </c>
      <c r="F311" t="s">
        <v>343</v>
      </c>
    </row>
    <row r="312" spans="1:11" x14ac:dyDescent="0.35">
      <c r="A312" s="61" t="s">
        <v>318</v>
      </c>
      <c r="B312" s="61" t="s">
        <v>56</v>
      </c>
      <c r="C312" s="61">
        <v>230</v>
      </c>
      <c r="D312" s="61" t="s">
        <v>466</v>
      </c>
      <c r="E312" t="s">
        <v>319</v>
      </c>
      <c r="F312" t="s">
        <v>320</v>
      </c>
    </row>
    <row r="313" spans="1:11" x14ac:dyDescent="0.35">
      <c r="A313" s="61" t="s">
        <v>333</v>
      </c>
      <c r="B313" s="61" t="s">
        <v>229</v>
      </c>
      <c r="C313" s="61">
        <v>115</v>
      </c>
      <c r="D313" s="61" t="s">
        <v>478</v>
      </c>
      <c r="E313" t="s">
        <v>334</v>
      </c>
      <c r="F313" t="s">
        <v>335</v>
      </c>
      <c r="H313" t="s">
        <v>336</v>
      </c>
    </row>
    <row r="314" spans="1:11" x14ac:dyDescent="0.35">
      <c r="A314" s="61" t="s">
        <v>318</v>
      </c>
      <c r="B314" s="61" t="s">
        <v>66</v>
      </c>
      <c r="C314" s="61">
        <v>230</v>
      </c>
      <c r="D314" s="61" t="s">
        <v>466</v>
      </c>
      <c r="E314" t="s">
        <v>319</v>
      </c>
      <c r="F314" t="s">
        <v>320</v>
      </c>
    </row>
    <row r="315" spans="1:11" x14ac:dyDescent="0.35">
      <c r="A315" s="61" t="s">
        <v>322</v>
      </c>
      <c r="B315" s="61" t="s">
        <v>106</v>
      </c>
      <c r="C315" s="61">
        <v>230</v>
      </c>
      <c r="D315" s="61" t="s">
        <v>465</v>
      </c>
      <c r="E315" t="s">
        <v>319</v>
      </c>
      <c r="F315" t="s">
        <v>320</v>
      </c>
      <c r="H315" t="s">
        <v>325</v>
      </c>
    </row>
    <row r="316" spans="1:11" x14ac:dyDescent="0.35">
      <c r="A316" s="61" t="s">
        <v>348</v>
      </c>
      <c r="B316" s="61" t="s">
        <v>88</v>
      </c>
      <c r="C316" s="61">
        <v>230</v>
      </c>
      <c r="D316" s="61" t="s">
        <v>473</v>
      </c>
      <c r="E316" t="s">
        <v>349</v>
      </c>
      <c r="F316" t="s">
        <v>350</v>
      </c>
    </row>
    <row r="317" spans="1:11" x14ac:dyDescent="0.35">
      <c r="A317" s="61" t="s">
        <v>329</v>
      </c>
      <c r="B317" s="61" t="s">
        <v>183</v>
      </c>
      <c r="C317" s="61">
        <v>138</v>
      </c>
      <c r="D317" s="61" t="s">
        <v>475</v>
      </c>
      <c r="E317" t="s">
        <v>330</v>
      </c>
      <c r="F317" t="s">
        <v>331</v>
      </c>
    </row>
    <row r="318" spans="1:11" x14ac:dyDescent="0.35">
      <c r="A318" s="61" t="s">
        <v>321</v>
      </c>
      <c r="B318" s="61" t="s">
        <v>195</v>
      </c>
      <c r="C318" s="61">
        <v>115</v>
      </c>
      <c r="D318" s="61" t="s">
        <v>497</v>
      </c>
      <c r="E318" t="s">
        <v>316</v>
      </c>
      <c r="F318" t="s">
        <v>317</v>
      </c>
    </row>
    <row r="319" spans="1:11" x14ac:dyDescent="0.35">
      <c r="A319" s="61" t="s">
        <v>318</v>
      </c>
      <c r="B319" s="61" t="s">
        <v>86</v>
      </c>
      <c r="C319" s="61">
        <v>230</v>
      </c>
      <c r="D319" s="61" t="s">
        <v>466</v>
      </c>
      <c r="E319" t="s">
        <v>319</v>
      </c>
      <c r="F319" t="s">
        <v>320</v>
      </c>
    </row>
    <row r="320" spans="1:11" x14ac:dyDescent="0.35">
      <c r="A320" s="61" t="s">
        <v>321</v>
      </c>
      <c r="B320" s="61" t="s">
        <v>414</v>
      </c>
      <c r="C320" s="61">
        <v>230</v>
      </c>
      <c r="D320" s="61" t="s">
        <v>478</v>
      </c>
      <c r="E320" s="61" t="s">
        <v>316</v>
      </c>
      <c r="F320" s="61" t="s">
        <v>317</v>
      </c>
    </row>
    <row r="321" spans="1:11" x14ac:dyDescent="0.35">
      <c r="A321" s="61" t="s">
        <v>321</v>
      </c>
      <c r="B321" s="61" t="s">
        <v>222</v>
      </c>
      <c r="C321" s="61">
        <v>230</v>
      </c>
      <c r="D321" s="61" t="s">
        <v>478</v>
      </c>
      <c r="E321" t="s">
        <v>316</v>
      </c>
      <c r="F321" t="s">
        <v>317</v>
      </c>
    </row>
    <row r="322" spans="1:11" x14ac:dyDescent="0.35">
      <c r="A322" s="61" t="s">
        <v>321</v>
      </c>
      <c r="B322" s="61" t="s">
        <v>202</v>
      </c>
      <c r="C322" s="61">
        <v>115</v>
      </c>
      <c r="D322" s="61" t="s">
        <v>497</v>
      </c>
      <c r="E322" t="s">
        <v>316</v>
      </c>
      <c r="F322" t="s">
        <v>317</v>
      </c>
    </row>
    <row r="323" spans="1:11" x14ac:dyDescent="0.35">
      <c r="A323" s="61" t="s">
        <v>315</v>
      </c>
      <c r="B323" s="61" t="s">
        <v>140</v>
      </c>
      <c r="C323" s="61">
        <v>115</v>
      </c>
      <c r="D323" s="61" t="s">
        <v>495</v>
      </c>
      <c r="E323" t="s">
        <v>316</v>
      </c>
      <c r="F323" t="s">
        <v>317</v>
      </c>
    </row>
    <row r="324" spans="1:11" x14ac:dyDescent="0.35">
      <c r="A324" s="61" t="s">
        <v>315</v>
      </c>
      <c r="B324" s="61" t="s">
        <v>123</v>
      </c>
      <c r="C324" s="61">
        <v>115</v>
      </c>
      <c r="D324" s="61" t="s">
        <v>495</v>
      </c>
      <c r="E324" t="s">
        <v>316</v>
      </c>
      <c r="F324" t="s">
        <v>317</v>
      </c>
    </row>
    <row r="325" spans="1:11" x14ac:dyDescent="0.35">
      <c r="A325" s="61" t="s">
        <v>315</v>
      </c>
      <c r="B325" s="61" t="s">
        <v>123</v>
      </c>
      <c r="C325" s="61">
        <v>230</v>
      </c>
      <c r="D325" s="61" t="s">
        <v>495</v>
      </c>
      <c r="E325" t="s">
        <v>316</v>
      </c>
      <c r="F325" t="s">
        <v>317</v>
      </c>
    </row>
    <row r="326" spans="1:11" x14ac:dyDescent="0.35">
      <c r="A326" s="61" t="s">
        <v>322</v>
      </c>
      <c r="B326" s="61" t="s">
        <v>116</v>
      </c>
      <c r="C326" s="61">
        <v>500</v>
      </c>
      <c r="D326" s="61" t="s">
        <v>465</v>
      </c>
      <c r="E326" t="s">
        <v>323</v>
      </c>
      <c r="F326" t="s">
        <v>324</v>
      </c>
      <c r="H326" t="s">
        <v>325</v>
      </c>
      <c r="K326" t="s">
        <v>390</v>
      </c>
    </row>
    <row r="327" spans="1:11" x14ac:dyDescent="0.35">
      <c r="A327" s="61" t="s">
        <v>322</v>
      </c>
      <c r="B327" s="61" t="s">
        <v>116</v>
      </c>
      <c r="C327" s="61">
        <v>230</v>
      </c>
      <c r="D327" s="61" t="s">
        <v>465</v>
      </c>
      <c r="E327" t="s">
        <v>323</v>
      </c>
      <c r="F327" t="s">
        <v>324</v>
      </c>
      <c r="H327" t="s">
        <v>325</v>
      </c>
      <c r="K327" t="s">
        <v>390</v>
      </c>
    </row>
    <row r="328" spans="1:11" x14ac:dyDescent="0.35">
      <c r="A328" s="61" t="s">
        <v>321</v>
      </c>
      <c r="B328" s="61" t="s">
        <v>412</v>
      </c>
      <c r="C328" s="61">
        <v>230</v>
      </c>
      <c r="D328" s="61" t="s">
        <v>478</v>
      </c>
      <c r="E328" s="61" t="s">
        <v>316</v>
      </c>
      <c r="F328" s="61" t="s">
        <v>317</v>
      </c>
    </row>
    <row r="329" spans="1:11" x14ac:dyDescent="0.35">
      <c r="A329" s="61" t="s">
        <v>322</v>
      </c>
      <c r="B329" s="61" t="s">
        <v>122</v>
      </c>
      <c r="C329" s="61">
        <v>500</v>
      </c>
      <c r="D329" s="61" t="s">
        <v>465</v>
      </c>
      <c r="E329" t="s">
        <v>323</v>
      </c>
      <c r="F329" t="s">
        <v>324</v>
      </c>
      <c r="H329" t="s">
        <v>325</v>
      </c>
      <c r="K329" t="s">
        <v>390</v>
      </c>
    </row>
    <row r="330" spans="1:11" x14ac:dyDescent="0.35">
      <c r="A330" s="61" t="s">
        <v>322</v>
      </c>
      <c r="B330" s="61" t="s">
        <v>122</v>
      </c>
      <c r="C330" s="61">
        <v>230</v>
      </c>
      <c r="D330" s="61" t="s">
        <v>465</v>
      </c>
      <c r="E330" t="s">
        <v>323</v>
      </c>
      <c r="F330" t="s">
        <v>324</v>
      </c>
      <c r="H330" t="s">
        <v>325</v>
      </c>
      <c r="K330" t="s">
        <v>390</v>
      </c>
    </row>
    <row r="331" spans="1:11" x14ac:dyDescent="0.35">
      <c r="A331" s="61" t="s">
        <v>333</v>
      </c>
      <c r="B331" s="61" t="s">
        <v>256</v>
      </c>
      <c r="C331" s="61">
        <v>115</v>
      </c>
      <c r="D331" s="61" t="s">
        <v>476</v>
      </c>
      <c r="E331" t="s">
        <v>334</v>
      </c>
      <c r="F331" t="s">
        <v>335</v>
      </c>
      <c r="H331" t="s">
        <v>357</v>
      </c>
    </row>
    <row r="332" spans="1:11" x14ac:dyDescent="0.35">
      <c r="A332" s="61" t="s">
        <v>333</v>
      </c>
      <c r="B332" s="61" t="s">
        <v>274</v>
      </c>
      <c r="C332" s="61">
        <v>115</v>
      </c>
      <c r="D332" s="61" t="s">
        <v>476</v>
      </c>
      <c r="E332" t="s">
        <v>334</v>
      </c>
      <c r="F332" t="s">
        <v>335</v>
      </c>
      <c r="H332" t="s">
        <v>357</v>
      </c>
    </row>
  </sheetData>
  <autoFilter ref="A4:K332" xr:uid="{0136F563-CF0A-405C-8CF3-F349A383A89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D884-0B07-4CE6-9892-40FC3D24C3E9}">
  <dimension ref="A1:AA404"/>
  <sheetViews>
    <sheetView workbookViewId="0"/>
  </sheetViews>
  <sheetFormatPr defaultRowHeight="14.5" x14ac:dyDescent="0.35"/>
  <cols>
    <col min="1" max="1" width="12.453125" customWidth="1"/>
    <col min="2" max="2" width="9.81640625" customWidth="1"/>
    <col min="6" max="6" width="22.54296875" customWidth="1"/>
  </cols>
  <sheetData>
    <row r="1" spans="1:24" ht="17" x14ac:dyDescent="0.35">
      <c r="A1" s="278" t="s">
        <v>594</v>
      </c>
    </row>
    <row r="4" spans="1:24" ht="53" customHeight="1" x14ac:dyDescent="0.35">
      <c r="A4" s="239"/>
      <c r="B4" s="240"/>
      <c r="C4" s="241"/>
      <c r="D4" s="242"/>
      <c r="E4" s="277"/>
      <c r="F4" s="243"/>
      <c r="G4" s="331" t="s">
        <v>463</v>
      </c>
      <c r="H4" s="331"/>
      <c r="I4" s="331"/>
      <c r="J4" s="333" t="s">
        <v>462</v>
      </c>
      <c r="K4" s="333"/>
      <c r="L4" s="333"/>
      <c r="M4" s="334" t="s">
        <v>550</v>
      </c>
      <c r="N4" s="334"/>
      <c r="O4" s="334"/>
      <c r="P4" s="335" t="s">
        <v>549</v>
      </c>
      <c r="Q4" s="336"/>
      <c r="R4" s="337"/>
      <c r="S4" s="338" t="s">
        <v>552</v>
      </c>
      <c r="T4" s="339"/>
      <c r="U4" s="339"/>
      <c r="V4" s="332" t="s">
        <v>551</v>
      </c>
      <c r="W4" s="332"/>
      <c r="X4" s="332"/>
    </row>
    <row r="5" spans="1:24" ht="43.5" x14ac:dyDescent="0.35">
      <c r="A5" s="244" t="s">
        <v>548</v>
      </c>
      <c r="B5" s="244" t="s">
        <v>6</v>
      </c>
      <c r="C5" s="245" t="s">
        <v>7</v>
      </c>
      <c r="D5" s="244" t="s">
        <v>8</v>
      </c>
      <c r="E5" s="246" t="s">
        <v>9</v>
      </c>
      <c r="F5" s="246" t="s">
        <v>585</v>
      </c>
      <c r="G5" s="256" t="s">
        <v>455</v>
      </c>
      <c r="H5" s="256" t="s">
        <v>456</v>
      </c>
      <c r="I5" s="256" t="s">
        <v>10</v>
      </c>
      <c r="J5" s="238" t="s">
        <v>455</v>
      </c>
      <c r="K5" s="238" t="s">
        <v>456</v>
      </c>
      <c r="L5" s="237" t="s">
        <v>391</v>
      </c>
      <c r="M5" s="251" t="s">
        <v>455</v>
      </c>
      <c r="N5" s="251" t="s">
        <v>456</v>
      </c>
      <c r="O5" s="251" t="s">
        <v>10</v>
      </c>
      <c r="P5" s="265" t="s">
        <v>455</v>
      </c>
      <c r="Q5" s="265" t="s">
        <v>456</v>
      </c>
      <c r="R5" s="265" t="s">
        <v>10</v>
      </c>
      <c r="S5" s="252" t="s">
        <v>455</v>
      </c>
      <c r="T5" s="252" t="s">
        <v>456</v>
      </c>
      <c r="U5" s="252" t="s">
        <v>10</v>
      </c>
      <c r="V5" s="254" t="s">
        <v>455</v>
      </c>
      <c r="W5" s="254" t="s">
        <v>456</v>
      </c>
      <c r="X5" s="255" t="s">
        <v>10</v>
      </c>
    </row>
    <row r="6" spans="1:24" x14ac:dyDescent="0.35">
      <c r="A6" s="61" t="s">
        <v>329</v>
      </c>
      <c r="B6" s="61" t="s">
        <v>208</v>
      </c>
      <c r="C6" s="61">
        <v>138</v>
      </c>
      <c r="D6" s="22" t="s">
        <v>527</v>
      </c>
      <c r="E6" s="61" t="s">
        <v>300</v>
      </c>
      <c r="F6" t="s">
        <v>332</v>
      </c>
      <c r="G6" s="266">
        <f>SUM(J6+M6)</f>
        <v>500</v>
      </c>
      <c r="H6" s="29">
        <f>SUM(K6+N6)</f>
        <v>0</v>
      </c>
      <c r="I6" s="267">
        <f>G6+H6</f>
        <v>500</v>
      </c>
      <c r="J6" s="268">
        <f>SUM(P6,S6,V6)</f>
        <v>500</v>
      </c>
      <c r="K6" s="268">
        <f>SUM(Q6,T6,W6)</f>
        <v>0</v>
      </c>
      <c r="L6" s="269">
        <f>J6+K6</f>
        <v>500</v>
      </c>
      <c r="M6" s="29">
        <v>0</v>
      </c>
      <c r="N6" s="29">
        <v>0</v>
      </c>
      <c r="O6" s="267">
        <f>M6+N6</f>
        <v>0</v>
      </c>
      <c r="P6" s="271">
        <v>0</v>
      </c>
      <c r="Q6" s="271">
        <v>0</v>
      </c>
      <c r="R6" s="273">
        <f>P6+Q6</f>
        <v>0</v>
      </c>
      <c r="S6" s="270">
        <v>500</v>
      </c>
      <c r="T6" s="270">
        <v>0</v>
      </c>
      <c r="U6" s="274">
        <f>S6+T6</f>
        <v>500</v>
      </c>
      <c r="V6" s="272">
        <v>0</v>
      </c>
      <c r="W6" s="272">
        <v>0</v>
      </c>
      <c r="X6" s="275">
        <f>V6+W6</f>
        <v>0</v>
      </c>
    </row>
    <row r="7" spans="1:24" x14ac:dyDescent="0.35">
      <c r="A7" s="61" t="s">
        <v>341</v>
      </c>
      <c r="B7" s="61" t="s">
        <v>218</v>
      </c>
      <c r="C7" s="61">
        <v>115</v>
      </c>
      <c r="D7" s="22" t="s">
        <v>527</v>
      </c>
      <c r="E7" s="61" t="s">
        <v>300</v>
      </c>
      <c r="F7" t="s">
        <v>353</v>
      </c>
      <c r="G7" s="49">
        <f t="shared" ref="G7:G16" si="0">SUM(J7+M7)</f>
        <v>40</v>
      </c>
      <c r="H7" s="29">
        <f t="shared" ref="H7:H16" si="1">SUM(K7+N7)</f>
        <v>0</v>
      </c>
      <c r="I7" s="267">
        <f t="shared" ref="I7:I16" si="2">G7+H7</f>
        <v>40</v>
      </c>
      <c r="J7" s="268">
        <f t="shared" ref="J7:J16" si="3">SUM(P7,S7,V7)</f>
        <v>0</v>
      </c>
      <c r="K7" s="268">
        <f t="shared" ref="K7:K16" si="4">SUM(Q7,T7,W7)</f>
        <v>0</v>
      </c>
      <c r="L7" s="269">
        <f t="shared" ref="L7:L16" si="5">J7+K7</f>
        <v>0</v>
      </c>
      <c r="M7" s="29">
        <v>40</v>
      </c>
      <c r="N7" s="29">
        <v>0</v>
      </c>
      <c r="O7" s="267">
        <f t="shared" ref="O7:O36" si="6">M7+N7</f>
        <v>40</v>
      </c>
      <c r="P7" s="271">
        <v>0</v>
      </c>
      <c r="Q7" s="271">
        <v>0</v>
      </c>
      <c r="R7" s="273">
        <f t="shared" ref="R7:R36" si="7">P7+Q7</f>
        <v>0</v>
      </c>
      <c r="S7" s="270">
        <v>0</v>
      </c>
      <c r="T7" s="270">
        <v>0</v>
      </c>
      <c r="U7" s="274">
        <f t="shared" ref="U7:U36" si="8">S7+T7</f>
        <v>0</v>
      </c>
      <c r="V7" s="272">
        <v>0</v>
      </c>
      <c r="W7" s="272">
        <v>0</v>
      </c>
      <c r="X7" s="275">
        <f t="shared" ref="X7:X16" si="9">V7+W7</f>
        <v>0</v>
      </c>
    </row>
    <row r="8" spans="1:24" x14ac:dyDescent="0.35">
      <c r="A8" s="61" t="s">
        <v>341</v>
      </c>
      <c r="B8" s="61" t="s">
        <v>521</v>
      </c>
      <c r="C8" s="61">
        <v>115</v>
      </c>
      <c r="D8" s="22" t="s">
        <v>524</v>
      </c>
      <c r="E8" s="61" t="s">
        <v>300</v>
      </c>
      <c r="F8" t="s">
        <v>362</v>
      </c>
      <c r="G8" s="49">
        <f t="shared" si="0"/>
        <v>13</v>
      </c>
      <c r="H8" s="29">
        <f t="shared" si="1"/>
        <v>0</v>
      </c>
      <c r="I8" s="267">
        <f t="shared" si="2"/>
        <v>13</v>
      </c>
      <c r="J8" s="268">
        <f t="shared" si="3"/>
        <v>13</v>
      </c>
      <c r="K8" s="268">
        <f t="shared" si="4"/>
        <v>0</v>
      </c>
      <c r="L8" s="269">
        <f t="shared" si="5"/>
        <v>13</v>
      </c>
      <c r="M8" s="29">
        <v>0</v>
      </c>
      <c r="N8" s="29">
        <v>0</v>
      </c>
      <c r="O8" s="267">
        <f t="shared" si="6"/>
        <v>0</v>
      </c>
      <c r="P8" s="271">
        <v>13</v>
      </c>
      <c r="Q8" s="271">
        <v>0</v>
      </c>
      <c r="R8" s="273">
        <f t="shared" si="7"/>
        <v>13</v>
      </c>
      <c r="S8" s="270">
        <v>0</v>
      </c>
      <c r="T8" s="270">
        <v>0</v>
      </c>
      <c r="U8" s="274">
        <f t="shared" si="8"/>
        <v>0</v>
      </c>
      <c r="V8" s="272">
        <v>0</v>
      </c>
      <c r="W8" s="272">
        <v>0</v>
      </c>
      <c r="X8" s="275">
        <f t="shared" si="9"/>
        <v>0</v>
      </c>
    </row>
    <row r="9" spans="1:24" x14ac:dyDescent="0.35">
      <c r="A9" s="61" t="s">
        <v>329</v>
      </c>
      <c r="B9" s="61" t="s">
        <v>522</v>
      </c>
      <c r="C9" s="61">
        <v>500</v>
      </c>
      <c r="D9" s="22" t="s">
        <v>525</v>
      </c>
      <c r="E9" s="61" t="s">
        <v>300</v>
      </c>
      <c r="F9" t="s">
        <v>362</v>
      </c>
      <c r="G9" s="49">
        <f t="shared" si="0"/>
        <v>225</v>
      </c>
      <c r="H9" s="29">
        <f t="shared" si="1"/>
        <v>0</v>
      </c>
      <c r="I9" s="267">
        <f t="shared" si="2"/>
        <v>225</v>
      </c>
      <c r="J9" s="268">
        <f t="shared" si="3"/>
        <v>225</v>
      </c>
      <c r="K9" s="268">
        <f t="shared" si="4"/>
        <v>0</v>
      </c>
      <c r="L9" s="269">
        <f t="shared" si="5"/>
        <v>225</v>
      </c>
      <c r="M9" s="29">
        <v>0</v>
      </c>
      <c r="N9" s="29">
        <v>0</v>
      </c>
      <c r="O9" s="267">
        <f t="shared" si="6"/>
        <v>0</v>
      </c>
      <c r="P9" s="271">
        <v>0</v>
      </c>
      <c r="Q9" s="271">
        <v>0</v>
      </c>
      <c r="R9" s="273">
        <f t="shared" si="7"/>
        <v>0</v>
      </c>
      <c r="S9" s="270">
        <v>225</v>
      </c>
      <c r="T9" s="270">
        <v>0</v>
      </c>
      <c r="U9" s="274">
        <f t="shared" si="8"/>
        <v>225</v>
      </c>
      <c r="V9" s="272">
        <v>0</v>
      </c>
      <c r="W9" s="272">
        <v>0</v>
      </c>
      <c r="X9" s="275">
        <f t="shared" si="9"/>
        <v>0</v>
      </c>
    </row>
    <row r="10" spans="1:24" x14ac:dyDescent="0.35">
      <c r="A10" s="61" t="s">
        <v>329</v>
      </c>
      <c r="B10" s="61" t="s">
        <v>259</v>
      </c>
      <c r="C10" s="61">
        <v>230</v>
      </c>
      <c r="D10" s="22" t="s">
        <v>524</v>
      </c>
      <c r="E10" s="61" t="s">
        <v>300</v>
      </c>
      <c r="F10" t="s">
        <v>362</v>
      </c>
      <c r="G10" s="49">
        <f t="shared" si="0"/>
        <v>100</v>
      </c>
      <c r="H10" s="29">
        <f t="shared" si="1"/>
        <v>0</v>
      </c>
      <c r="I10" s="267">
        <f t="shared" si="2"/>
        <v>100</v>
      </c>
      <c r="J10" s="268">
        <f t="shared" si="3"/>
        <v>100</v>
      </c>
      <c r="K10" s="268">
        <f t="shared" si="4"/>
        <v>0</v>
      </c>
      <c r="L10" s="269">
        <f t="shared" si="5"/>
        <v>100</v>
      </c>
      <c r="M10" s="29">
        <v>0</v>
      </c>
      <c r="N10" s="29">
        <v>0</v>
      </c>
      <c r="O10" s="267">
        <f t="shared" si="6"/>
        <v>0</v>
      </c>
      <c r="P10" s="271">
        <v>40</v>
      </c>
      <c r="Q10" s="271">
        <v>0</v>
      </c>
      <c r="R10" s="273">
        <f t="shared" si="7"/>
        <v>40</v>
      </c>
      <c r="S10" s="270">
        <v>60</v>
      </c>
      <c r="T10" s="270">
        <v>0</v>
      </c>
      <c r="U10" s="274">
        <f t="shared" si="8"/>
        <v>60</v>
      </c>
      <c r="V10" s="272">
        <v>0</v>
      </c>
      <c r="W10" s="272">
        <v>0</v>
      </c>
      <c r="X10" s="275">
        <f t="shared" si="9"/>
        <v>0</v>
      </c>
    </row>
    <row r="11" spans="1:24" x14ac:dyDescent="0.35">
      <c r="A11" s="61" t="s">
        <v>333</v>
      </c>
      <c r="B11" s="61" t="s">
        <v>252</v>
      </c>
      <c r="C11" s="61">
        <v>230</v>
      </c>
      <c r="D11" s="22" t="s">
        <v>527</v>
      </c>
      <c r="E11" s="61" t="s">
        <v>300</v>
      </c>
      <c r="F11" t="s">
        <v>360</v>
      </c>
      <c r="G11" s="49">
        <f t="shared" si="0"/>
        <v>56</v>
      </c>
      <c r="H11" s="29">
        <f t="shared" si="1"/>
        <v>0</v>
      </c>
      <c r="I11" s="267">
        <f t="shared" si="2"/>
        <v>56</v>
      </c>
      <c r="J11" s="268">
        <f t="shared" si="3"/>
        <v>56</v>
      </c>
      <c r="K11" s="268">
        <f t="shared" si="4"/>
        <v>0</v>
      </c>
      <c r="L11" s="269">
        <f t="shared" si="5"/>
        <v>56</v>
      </c>
      <c r="M11" s="29">
        <v>0</v>
      </c>
      <c r="N11" s="29">
        <v>0</v>
      </c>
      <c r="O11" s="267">
        <f t="shared" si="6"/>
        <v>0</v>
      </c>
      <c r="P11" s="271">
        <v>0</v>
      </c>
      <c r="Q11" s="271">
        <v>0</v>
      </c>
      <c r="R11" s="273">
        <f t="shared" si="7"/>
        <v>0</v>
      </c>
      <c r="S11" s="270">
        <v>56</v>
      </c>
      <c r="T11" s="270">
        <v>0</v>
      </c>
      <c r="U11" s="274">
        <f t="shared" si="8"/>
        <v>56</v>
      </c>
      <c r="V11" s="272">
        <v>0</v>
      </c>
      <c r="W11" s="272">
        <v>0</v>
      </c>
      <c r="X11" s="275">
        <f t="shared" si="9"/>
        <v>0</v>
      </c>
    </row>
    <row r="12" spans="1:24" x14ac:dyDescent="0.35">
      <c r="A12" s="61" t="s">
        <v>333</v>
      </c>
      <c r="B12" s="61" t="s">
        <v>258</v>
      </c>
      <c r="C12" s="61">
        <v>230</v>
      </c>
      <c r="D12" s="22" t="s">
        <v>527</v>
      </c>
      <c r="E12" s="61" t="s">
        <v>300</v>
      </c>
      <c r="F12" t="s">
        <v>360</v>
      </c>
      <c r="G12" s="49">
        <f t="shared" si="0"/>
        <v>83</v>
      </c>
      <c r="H12" s="29">
        <f t="shared" si="1"/>
        <v>0</v>
      </c>
      <c r="I12" s="267">
        <f t="shared" si="2"/>
        <v>83</v>
      </c>
      <c r="J12" s="268">
        <f t="shared" si="3"/>
        <v>83</v>
      </c>
      <c r="K12" s="268">
        <f t="shared" si="4"/>
        <v>0</v>
      </c>
      <c r="L12" s="269">
        <f t="shared" si="5"/>
        <v>83</v>
      </c>
      <c r="M12" s="29">
        <v>0</v>
      </c>
      <c r="N12" s="29">
        <v>0</v>
      </c>
      <c r="O12" s="267">
        <f t="shared" si="6"/>
        <v>0</v>
      </c>
      <c r="P12" s="271">
        <v>0</v>
      </c>
      <c r="Q12" s="271">
        <v>0</v>
      </c>
      <c r="R12" s="273">
        <f t="shared" si="7"/>
        <v>0</v>
      </c>
      <c r="S12" s="270">
        <v>83</v>
      </c>
      <c r="T12" s="270">
        <v>0</v>
      </c>
      <c r="U12" s="274">
        <f t="shared" si="8"/>
        <v>83</v>
      </c>
      <c r="V12" s="272">
        <v>0</v>
      </c>
      <c r="W12" s="272">
        <v>0</v>
      </c>
      <c r="X12" s="275">
        <f t="shared" si="9"/>
        <v>0</v>
      </c>
    </row>
    <row r="13" spans="1:24" x14ac:dyDescent="0.35">
      <c r="A13" s="61" t="s">
        <v>329</v>
      </c>
      <c r="B13" s="61" t="s">
        <v>533</v>
      </c>
      <c r="C13" s="61">
        <v>345</v>
      </c>
      <c r="D13" s="22" t="s">
        <v>524</v>
      </c>
      <c r="E13" s="61" t="s">
        <v>300</v>
      </c>
      <c r="F13" t="s">
        <v>362</v>
      </c>
      <c r="G13" s="49">
        <f t="shared" si="0"/>
        <v>80</v>
      </c>
      <c r="H13" s="29">
        <f t="shared" si="1"/>
        <v>0</v>
      </c>
      <c r="I13" s="267">
        <f t="shared" si="2"/>
        <v>80</v>
      </c>
      <c r="J13" s="268">
        <f t="shared" si="3"/>
        <v>80</v>
      </c>
      <c r="K13" s="268">
        <f t="shared" si="4"/>
        <v>0</v>
      </c>
      <c r="L13" s="269">
        <f t="shared" si="5"/>
        <v>80</v>
      </c>
      <c r="M13" s="29">
        <v>0</v>
      </c>
      <c r="N13" s="29">
        <v>0</v>
      </c>
      <c r="O13" s="267">
        <f t="shared" si="6"/>
        <v>0</v>
      </c>
      <c r="P13" s="271">
        <v>36</v>
      </c>
      <c r="Q13" s="271">
        <v>0</v>
      </c>
      <c r="R13" s="273">
        <f t="shared" si="7"/>
        <v>36</v>
      </c>
      <c r="S13" s="270">
        <v>44</v>
      </c>
      <c r="T13" s="270">
        <v>0</v>
      </c>
      <c r="U13" s="274">
        <f t="shared" si="8"/>
        <v>44</v>
      </c>
      <c r="V13" s="272">
        <v>0</v>
      </c>
      <c r="W13" s="272">
        <v>0</v>
      </c>
      <c r="X13" s="275">
        <f t="shared" si="9"/>
        <v>0</v>
      </c>
    </row>
    <row r="14" spans="1:24" x14ac:dyDescent="0.35">
      <c r="A14" t="s">
        <v>348</v>
      </c>
      <c r="B14" s="61" t="s">
        <v>519</v>
      </c>
      <c r="C14" s="61">
        <v>230</v>
      </c>
      <c r="D14" s="22" t="s">
        <v>526</v>
      </c>
      <c r="E14" s="61" t="s">
        <v>300</v>
      </c>
      <c r="F14" t="s">
        <v>370</v>
      </c>
      <c r="G14" s="49">
        <f t="shared" si="0"/>
        <v>850</v>
      </c>
      <c r="H14" s="29">
        <f t="shared" si="1"/>
        <v>0</v>
      </c>
      <c r="I14" s="267">
        <f t="shared" si="2"/>
        <v>850</v>
      </c>
      <c r="J14" s="268">
        <f t="shared" si="3"/>
        <v>850</v>
      </c>
      <c r="K14" s="268">
        <f t="shared" si="4"/>
        <v>0</v>
      </c>
      <c r="L14" s="269">
        <f t="shared" si="5"/>
        <v>850</v>
      </c>
      <c r="M14" s="29">
        <v>0</v>
      </c>
      <c r="N14" s="29">
        <v>0</v>
      </c>
      <c r="O14" s="267">
        <f t="shared" si="6"/>
        <v>0</v>
      </c>
      <c r="P14" s="271">
        <v>26</v>
      </c>
      <c r="Q14" s="271">
        <v>0</v>
      </c>
      <c r="R14" s="273">
        <f t="shared" si="7"/>
        <v>26</v>
      </c>
      <c r="S14" s="270">
        <v>824</v>
      </c>
      <c r="T14" s="270">
        <v>0</v>
      </c>
      <c r="U14" s="274">
        <f t="shared" si="8"/>
        <v>824</v>
      </c>
      <c r="V14" s="272">
        <v>0</v>
      </c>
      <c r="W14" s="272">
        <v>0</v>
      </c>
      <c r="X14" s="275">
        <f t="shared" si="9"/>
        <v>0</v>
      </c>
    </row>
    <row r="15" spans="1:24" x14ac:dyDescent="0.35">
      <c r="A15" s="61" t="s">
        <v>326</v>
      </c>
      <c r="B15" s="61" t="s">
        <v>520</v>
      </c>
      <c r="C15" s="61">
        <v>230</v>
      </c>
      <c r="D15" s="22" t="s">
        <v>41</v>
      </c>
      <c r="E15" s="61" t="s">
        <v>300</v>
      </c>
      <c r="F15" t="s">
        <v>370</v>
      </c>
      <c r="G15" s="49">
        <f t="shared" si="0"/>
        <v>345</v>
      </c>
      <c r="H15" s="29">
        <f t="shared" si="1"/>
        <v>0</v>
      </c>
      <c r="I15" s="267">
        <f t="shared" si="2"/>
        <v>345</v>
      </c>
      <c r="J15" s="268">
        <f t="shared" si="3"/>
        <v>345</v>
      </c>
      <c r="K15" s="268">
        <f t="shared" si="4"/>
        <v>0</v>
      </c>
      <c r="L15" s="269">
        <f t="shared" si="5"/>
        <v>345</v>
      </c>
      <c r="M15" s="29">
        <v>0</v>
      </c>
      <c r="N15" s="29">
        <v>0</v>
      </c>
      <c r="O15" s="267">
        <f t="shared" si="6"/>
        <v>0</v>
      </c>
      <c r="P15" s="271">
        <v>50</v>
      </c>
      <c r="Q15" s="271">
        <v>0</v>
      </c>
      <c r="R15" s="273">
        <f t="shared" si="7"/>
        <v>50</v>
      </c>
      <c r="S15" s="270">
        <v>0</v>
      </c>
      <c r="T15" s="270">
        <v>0</v>
      </c>
      <c r="U15" s="274">
        <f t="shared" si="8"/>
        <v>0</v>
      </c>
      <c r="V15" s="272">
        <v>295</v>
      </c>
      <c r="W15" s="272">
        <v>0</v>
      </c>
      <c r="X15" s="275">
        <f t="shared" si="9"/>
        <v>295</v>
      </c>
    </row>
    <row r="16" spans="1:24" x14ac:dyDescent="0.35">
      <c r="A16" s="61" t="s">
        <v>333</v>
      </c>
      <c r="B16" s="61" t="s">
        <v>270</v>
      </c>
      <c r="C16" s="61">
        <v>115</v>
      </c>
      <c r="D16" s="22" t="s">
        <v>524</v>
      </c>
      <c r="E16" s="61" t="s">
        <v>300</v>
      </c>
      <c r="F16" t="s">
        <v>362</v>
      </c>
      <c r="G16" s="49">
        <f t="shared" si="0"/>
        <v>40</v>
      </c>
      <c r="H16" s="29">
        <f t="shared" si="1"/>
        <v>0</v>
      </c>
      <c r="I16" s="267">
        <f t="shared" si="2"/>
        <v>40</v>
      </c>
      <c r="J16" s="268">
        <f t="shared" si="3"/>
        <v>40</v>
      </c>
      <c r="K16" s="268">
        <f t="shared" si="4"/>
        <v>0</v>
      </c>
      <c r="L16" s="269">
        <f t="shared" si="5"/>
        <v>40</v>
      </c>
      <c r="M16" s="29">
        <v>0</v>
      </c>
      <c r="N16" s="29">
        <v>0</v>
      </c>
      <c r="O16" s="267">
        <f t="shared" si="6"/>
        <v>0</v>
      </c>
      <c r="P16" s="271">
        <v>40</v>
      </c>
      <c r="Q16" s="271">
        <v>0</v>
      </c>
      <c r="R16" s="273">
        <f t="shared" si="7"/>
        <v>40</v>
      </c>
      <c r="S16" s="270">
        <v>0</v>
      </c>
      <c r="T16" s="270">
        <v>0</v>
      </c>
      <c r="U16" s="274">
        <f t="shared" si="8"/>
        <v>0</v>
      </c>
      <c r="V16" s="272">
        <v>0</v>
      </c>
      <c r="W16" s="272">
        <v>0</v>
      </c>
      <c r="X16" s="275">
        <f t="shared" si="9"/>
        <v>0</v>
      </c>
    </row>
    <row r="17" spans="1:24" x14ac:dyDescent="0.35">
      <c r="A17" t="s">
        <v>322</v>
      </c>
      <c r="B17" t="s">
        <v>112</v>
      </c>
      <c r="C17">
        <v>230</v>
      </c>
      <c r="D17" t="s">
        <v>527</v>
      </c>
      <c r="E17" s="61" t="s">
        <v>586</v>
      </c>
      <c r="F17" t="str" cm="1">
        <f t="array" ref="F17">INDEX(SubList_ResAreas!$H$5:$H$332,MATCH(1,(B17=SubList_ResAreas!$B$5:$B$332)*(C17=SubList_ResAreas!$C$5:$C$332),0))</f>
        <v>Tehachapi_Wind</v>
      </c>
      <c r="G17" s="49">
        <f t="shared" ref="G17:G36" si="10">SUM(J17+M17)</f>
        <v>3</v>
      </c>
      <c r="H17" s="29">
        <f t="shared" ref="H17:H36" si="11">SUM(K17+N17)</f>
        <v>0</v>
      </c>
      <c r="I17" s="267">
        <f t="shared" ref="I17:I36" si="12">G17+H17</f>
        <v>3</v>
      </c>
      <c r="J17" s="268">
        <f t="shared" ref="J17:J36" si="13">SUM(P17,S17,V17)</f>
        <v>3</v>
      </c>
      <c r="K17" s="268">
        <f t="shared" ref="K17:K36" si="14">SUM(Q17,T17,W17)</f>
        <v>0</v>
      </c>
      <c r="L17" s="269">
        <f t="shared" ref="L17:L36" si="15">J17+K17</f>
        <v>3</v>
      </c>
      <c r="M17" s="29">
        <v>0</v>
      </c>
      <c r="N17" s="29">
        <v>0</v>
      </c>
      <c r="O17" s="267">
        <f t="shared" si="6"/>
        <v>0</v>
      </c>
      <c r="P17" s="271">
        <v>3</v>
      </c>
      <c r="Q17" s="271">
        <v>0</v>
      </c>
      <c r="R17" s="273">
        <f t="shared" si="7"/>
        <v>3</v>
      </c>
      <c r="S17" s="270">
        <v>0</v>
      </c>
      <c r="T17" s="270">
        <v>0</v>
      </c>
      <c r="U17" s="274">
        <f t="shared" si="8"/>
        <v>0</v>
      </c>
      <c r="V17" s="272">
        <v>0</v>
      </c>
      <c r="W17" s="272">
        <v>0</v>
      </c>
      <c r="X17" s="275">
        <f t="shared" ref="X17:X36" si="16">V17+W17</f>
        <v>0</v>
      </c>
    </row>
    <row r="18" spans="1:24" x14ac:dyDescent="0.35">
      <c r="A18" t="s">
        <v>333</v>
      </c>
      <c r="B18" t="s">
        <v>243</v>
      </c>
      <c r="C18">
        <v>230</v>
      </c>
      <c r="D18" t="s">
        <v>527</v>
      </c>
      <c r="E18" s="61" t="s">
        <v>586</v>
      </c>
      <c r="F18" t="str" cm="1">
        <f t="array" ref="F18">INDEX(SubList_ResAreas!$H$5:$H$332,MATCH(1,(B18=SubList_ResAreas!$B$5:$B$332)*(C18=SubList_ResAreas!$C$5:$C$332),0))</f>
        <v>Solano_Wind</v>
      </c>
      <c r="G18" s="49">
        <f t="shared" si="10"/>
        <v>90</v>
      </c>
      <c r="H18" s="29">
        <f t="shared" si="11"/>
        <v>45</v>
      </c>
      <c r="I18" s="267">
        <f t="shared" si="12"/>
        <v>135</v>
      </c>
      <c r="J18" s="268">
        <f t="shared" si="13"/>
        <v>90</v>
      </c>
      <c r="K18" s="268">
        <f t="shared" si="14"/>
        <v>45</v>
      </c>
      <c r="L18" s="269">
        <f t="shared" si="15"/>
        <v>135</v>
      </c>
      <c r="M18" s="29">
        <v>0</v>
      </c>
      <c r="N18" s="29">
        <v>0</v>
      </c>
      <c r="O18" s="267">
        <f t="shared" si="6"/>
        <v>0</v>
      </c>
      <c r="P18" s="271">
        <v>0</v>
      </c>
      <c r="Q18" s="271">
        <v>0</v>
      </c>
      <c r="R18" s="273">
        <f t="shared" si="7"/>
        <v>0</v>
      </c>
      <c r="S18" s="270">
        <v>90</v>
      </c>
      <c r="T18" s="270">
        <v>45</v>
      </c>
      <c r="U18" s="274">
        <f t="shared" si="8"/>
        <v>135</v>
      </c>
      <c r="V18" s="272">
        <v>0</v>
      </c>
      <c r="W18" s="272">
        <v>0</v>
      </c>
      <c r="X18" s="275">
        <f t="shared" si="16"/>
        <v>0</v>
      </c>
    </row>
    <row r="19" spans="1:24" x14ac:dyDescent="0.35">
      <c r="A19" t="s">
        <v>321</v>
      </c>
      <c r="B19" t="s">
        <v>110</v>
      </c>
      <c r="C19">
        <v>115</v>
      </c>
      <c r="D19" t="s">
        <v>527</v>
      </c>
      <c r="E19" s="61" t="s">
        <v>586</v>
      </c>
      <c r="F19" t="str" cm="1">
        <f t="array" ref="F19">INDEX(SubList_ResAreas!$H$5:$H$332,MATCH(1,(B19=SubList_ResAreas!$B$5:$B$332)*(C19=SubList_ResAreas!$C$5:$C$332),0))</f>
        <v>Carrizo_Wind</v>
      </c>
      <c r="G19" s="49">
        <f t="shared" si="10"/>
        <v>99</v>
      </c>
      <c r="H19" s="29">
        <f t="shared" si="11"/>
        <v>0</v>
      </c>
      <c r="I19" s="267">
        <f t="shared" si="12"/>
        <v>99</v>
      </c>
      <c r="J19" s="268">
        <f t="shared" si="13"/>
        <v>99</v>
      </c>
      <c r="K19" s="268">
        <f t="shared" si="14"/>
        <v>0</v>
      </c>
      <c r="L19" s="269">
        <f t="shared" si="15"/>
        <v>99</v>
      </c>
      <c r="M19" s="29">
        <v>0</v>
      </c>
      <c r="N19" s="29">
        <v>0</v>
      </c>
      <c r="O19" s="267">
        <f t="shared" si="6"/>
        <v>0</v>
      </c>
      <c r="P19" s="271">
        <v>99</v>
      </c>
      <c r="Q19" s="271">
        <v>0</v>
      </c>
      <c r="R19" s="273">
        <f t="shared" si="7"/>
        <v>99</v>
      </c>
      <c r="S19" s="270">
        <v>0</v>
      </c>
      <c r="T19" s="270">
        <v>0</v>
      </c>
      <c r="U19" s="274">
        <f t="shared" si="8"/>
        <v>0</v>
      </c>
      <c r="V19" s="272">
        <v>0</v>
      </c>
      <c r="W19" s="272">
        <v>0</v>
      </c>
      <c r="X19" s="275">
        <f t="shared" si="16"/>
        <v>0</v>
      </c>
    </row>
    <row r="20" spans="1:24" x14ac:dyDescent="0.35">
      <c r="A20" t="s">
        <v>315</v>
      </c>
      <c r="B20" t="s">
        <v>142</v>
      </c>
      <c r="C20">
        <v>230</v>
      </c>
      <c r="D20" t="s">
        <v>527</v>
      </c>
      <c r="E20" s="61" t="s">
        <v>586</v>
      </c>
      <c r="F20" t="str" cm="1">
        <f t="array" ref="F20">INDEX(SubList_ResAreas!$H$5:$H$332,MATCH(1,(B20=SubList_ResAreas!$B$5:$B$332)*(C20=SubList_ResAreas!$C$5:$C$332),0))</f>
        <v>Kern_Greater_Carrizo_Wind</v>
      </c>
      <c r="G20" s="49">
        <f t="shared" si="10"/>
        <v>180</v>
      </c>
      <c r="H20" s="29">
        <f t="shared" si="11"/>
        <v>0</v>
      </c>
      <c r="I20" s="267">
        <f t="shared" si="12"/>
        <v>180</v>
      </c>
      <c r="J20" s="268">
        <f t="shared" si="13"/>
        <v>180</v>
      </c>
      <c r="K20" s="268">
        <f t="shared" si="14"/>
        <v>0</v>
      </c>
      <c r="L20" s="269">
        <f t="shared" si="15"/>
        <v>180</v>
      </c>
      <c r="M20" s="29">
        <v>0</v>
      </c>
      <c r="N20" s="29">
        <v>0</v>
      </c>
      <c r="O20" s="267">
        <f t="shared" si="6"/>
        <v>0</v>
      </c>
      <c r="P20" s="271">
        <v>0</v>
      </c>
      <c r="Q20" s="271">
        <v>0</v>
      </c>
      <c r="R20" s="273">
        <f t="shared" si="7"/>
        <v>0</v>
      </c>
      <c r="S20" s="270">
        <v>180</v>
      </c>
      <c r="T20" s="270">
        <v>0</v>
      </c>
      <c r="U20" s="274">
        <f t="shared" si="8"/>
        <v>180</v>
      </c>
      <c r="V20" s="272">
        <v>0</v>
      </c>
      <c r="W20" s="272">
        <v>0</v>
      </c>
      <c r="X20" s="275">
        <f t="shared" si="16"/>
        <v>0</v>
      </c>
    </row>
    <row r="21" spans="1:24" x14ac:dyDescent="0.35">
      <c r="A21" t="s">
        <v>333</v>
      </c>
      <c r="B21" t="s">
        <v>230</v>
      </c>
      <c r="C21">
        <v>230</v>
      </c>
      <c r="D21" t="s">
        <v>527</v>
      </c>
      <c r="E21" s="61" t="s">
        <v>586</v>
      </c>
      <c r="F21" t="str" cm="1">
        <f t="array" ref="F21">INDEX(SubList_ResAreas!$H$5:$H$332,MATCH(1,(B21=SubList_ResAreas!$B$5:$B$332)*(C21=SubList_ResAreas!$C$5:$C$332),0))</f>
        <v>Solano_Wind</v>
      </c>
      <c r="G21" s="49">
        <f t="shared" si="10"/>
        <v>80</v>
      </c>
      <c r="H21" s="29">
        <f t="shared" si="11"/>
        <v>0</v>
      </c>
      <c r="I21" s="267">
        <f t="shared" si="12"/>
        <v>80</v>
      </c>
      <c r="J21" s="268">
        <f t="shared" si="13"/>
        <v>80</v>
      </c>
      <c r="K21" s="268">
        <f t="shared" si="14"/>
        <v>0</v>
      </c>
      <c r="L21" s="269">
        <f t="shared" si="15"/>
        <v>80</v>
      </c>
      <c r="M21" s="29">
        <v>0</v>
      </c>
      <c r="N21" s="29">
        <v>0</v>
      </c>
      <c r="O21" s="267">
        <f t="shared" si="6"/>
        <v>0</v>
      </c>
      <c r="P21" s="271">
        <v>0</v>
      </c>
      <c r="Q21" s="271">
        <v>0</v>
      </c>
      <c r="R21" s="273">
        <f t="shared" si="7"/>
        <v>0</v>
      </c>
      <c r="S21" s="270">
        <v>80</v>
      </c>
      <c r="T21" s="270">
        <v>0</v>
      </c>
      <c r="U21" s="274">
        <f t="shared" si="8"/>
        <v>80</v>
      </c>
      <c r="V21" s="272">
        <v>0</v>
      </c>
      <c r="W21" s="272">
        <v>0</v>
      </c>
      <c r="X21" s="275">
        <f t="shared" si="16"/>
        <v>0</v>
      </c>
    </row>
    <row r="22" spans="1:24" x14ac:dyDescent="0.35">
      <c r="A22" t="s">
        <v>348</v>
      </c>
      <c r="B22" t="s">
        <v>79</v>
      </c>
      <c r="C22">
        <v>230</v>
      </c>
      <c r="D22" t="s">
        <v>527</v>
      </c>
      <c r="E22" s="61" t="s">
        <v>586</v>
      </c>
      <c r="F22" t="str" cm="1">
        <f t="array" ref="F22">INDEX(SubList_ResAreas!$H$5:$H$332,MATCH(1,(B22=SubList_ResAreas!$B$5:$B$332)*(C22=SubList_ResAreas!$C$5:$C$332),0))</f>
        <v>Riverside_Palm_Springs_Wind</v>
      </c>
      <c r="G22" s="49">
        <f t="shared" si="10"/>
        <v>107</v>
      </c>
      <c r="H22" s="29">
        <f t="shared" si="11"/>
        <v>20</v>
      </c>
      <c r="I22" s="267">
        <f t="shared" si="12"/>
        <v>127</v>
      </c>
      <c r="J22" s="268">
        <f t="shared" si="13"/>
        <v>1.2999999999999972</v>
      </c>
      <c r="K22" s="268">
        <f t="shared" si="14"/>
        <v>20</v>
      </c>
      <c r="L22" s="269">
        <f t="shared" si="15"/>
        <v>21.299999999999997</v>
      </c>
      <c r="M22" s="29">
        <v>105.7</v>
      </c>
      <c r="N22" s="29">
        <v>0</v>
      </c>
      <c r="O22" s="267">
        <f t="shared" si="6"/>
        <v>105.7</v>
      </c>
      <c r="P22" s="271">
        <v>0</v>
      </c>
      <c r="Q22" s="271">
        <v>0</v>
      </c>
      <c r="R22" s="273">
        <f t="shared" si="7"/>
        <v>0</v>
      </c>
      <c r="S22" s="270">
        <v>1.2999999999999972</v>
      </c>
      <c r="T22" s="270">
        <v>20</v>
      </c>
      <c r="U22" s="274">
        <f t="shared" si="8"/>
        <v>21.299999999999997</v>
      </c>
      <c r="V22" s="272">
        <v>0</v>
      </c>
      <c r="W22" s="272">
        <v>0</v>
      </c>
      <c r="X22" s="275">
        <f t="shared" si="16"/>
        <v>0</v>
      </c>
    </row>
    <row r="23" spans="1:24" x14ac:dyDescent="0.35">
      <c r="A23" t="s">
        <v>326</v>
      </c>
      <c r="B23" t="s">
        <v>24</v>
      </c>
      <c r="C23">
        <v>230</v>
      </c>
      <c r="D23" t="s">
        <v>527</v>
      </c>
      <c r="E23" s="61" t="s">
        <v>586</v>
      </c>
      <c r="F23" t="str" cm="1">
        <f t="array" ref="F23">INDEX(SubList_ResAreas!$H$5:$H$332,MATCH(1,(B23=SubList_ResAreas!$B$5:$B$332)*(C23=SubList_ResAreas!$C$5:$C$332),0))</f>
        <v>Baja_California_Wind</v>
      </c>
      <c r="G23" s="49">
        <f t="shared" si="10"/>
        <v>105</v>
      </c>
      <c r="H23" s="29">
        <f t="shared" si="11"/>
        <v>360</v>
      </c>
      <c r="I23" s="267">
        <f t="shared" si="12"/>
        <v>465</v>
      </c>
      <c r="J23" s="268">
        <f t="shared" si="13"/>
        <v>0</v>
      </c>
      <c r="K23" s="268">
        <f t="shared" si="14"/>
        <v>360</v>
      </c>
      <c r="L23" s="269">
        <f t="shared" si="15"/>
        <v>360</v>
      </c>
      <c r="M23" s="29">
        <v>105</v>
      </c>
      <c r="N23" s="29">
        <v>0</v>
      </c>
      <c r="O23" s="267">
        <f t="shared" si="6"/>
        <v>105</v>
      </c>
      <c r="P23" s="271">
        <v>0</v>
      </c>
      <c r="Q23" s="271">
        <v>0</v>
      </c>
      <c r="R23" s="273">
        <f t="shared" si="7"/>
        <v>0</v>
      </c>
      <c r="S23" s="270">
        <v>0</v>
      </c>
      <c r="T23" s="270">
        <v>360</v>
      </c>
      <c r="U23" s="274">
        <f t="shared" si="8"/>
        <v>360</v>
      </c>
      <c r="V23" s="272">
        <v>0</v>
      </c>
      <c r="W23" s="272">
        <v>0</v>
      </c>
      <c r="X23" s="275">
        <f t="shared" si="16"/>
        <v>0</v>
      </c>
    </row>
    <row r="24" spans="1:24" x14ac:dyDescent="0.35">
      <c r="A24" t="s">
        <v>326</v>
      </c>
      <c r="B24" t="s">
        <v>24</v>
      </c>
      <c r="C24">
        <v>115</v>
      </c>
      <c r="D24" t="s">
        <v>527</v>
      </c>
      <c r="E24" s="61" t="s">
        <v>586</v>
      </c>
      <c r="F24" t="str" cm="1">
        <f t="array" ref="F24">INDEX(SubList_ResAreas!$H$5:$H$332,MATCH(1,(B24=SubList_ResAreas!$B$5:$B$332)*(C24=SubList_ResAreas!$C$5:$C$332),0))</f>
        <v>Baja_California_Wind</v>
      </c>
      <c r="G24" s="49">
        <f t="shared" si="10"/>
        <v>135</v>
      </c>
      <c r="H24" s="29">
        <f t="shared" si="11"/>
        <v>0</v>
      </c>
      <c r="I24" s="267">
        <f t="shared" si="12"/>
        <v>135</v>
      </c>
      <c r="J24" s="268">
        <f t="shared" si="13"/>
        <v>135</v>
      </c>
      <c r="K24" s="268">
        <f t="shared" si="14"/>
        <v>0</v>
      </c>
      <c r="L24" s="269">
        <f t="shared" si="15"/>
        <v>135</v>
      </c>
      <c r="M24" s="29">
        <v>0</v>
      </c>
      <c r="N24" s="29">
        <v>0</v>
      </c>
      <c r="O24" s="267">
        <f t="shared" si="6"/>
        <v>0</v>
      </c>
      <c r="P24" s="271">
        <v>0</v>
      </c>
      <c r="Q24" s="271">
        <v>0</v>
      </c>
      <c r="R24" s="273">
        <f t="shared" si="7"/>
        <v>0</v>
      </c>
      <c r="S24" s="270">
        <v>135</v>
      </c>
      <c r="T24" s="270">
        <v>0</v>
      </c>
      <c r="U24" s="274">
        <f t="shared" si="8"/>
        <v>135</v>
      </c>
      <c r="V24" s="272">
        <v>0</v>
      </c>
      <c r="W24" s="272">
        <v>0</v>
      </c>
      <c r="X24" s="275">
        <f t="shared" si="16"/>
        <v>0</v>
      </c>
    </row>
    <row r="25" spans="1:24" x14ac:dyDescent="0.35">
      <c r="A25" t="s">
        <v>333</v>
      </c>
      <c r="B25" t="s">
        <v>277</v>
      </c>
      <c r="C25">
        <v>230</v>
      </c>
      <c r="D25" t="s">
        <v>527</v>
      </c>
      <c r="E25" s="61" t="s">
        <v>586</v>
      </c>
      <c r="F25" t="str" cm="1">
        <f t="array" ref="F25">INDEX(SubList_ResAreas!$H$5:$H$332,MATCH(1,(B25=SubList_ResAreas!$B$5:$B$332)*(C25=SubList_ResAreas!$C$5:$C$332),0))</f>
        <v>Northern_California_Wind</v>
      </c>
      <c r="G25" s="49">
        <f t="shared" si="10"/>
        <v>30</v>
      </c>
      <c r="H25" s="29">
        <f t="shared" si="11"/>
        <v>98</v>
      </c>
      <c r="I25" s="267">
        <f t="shared" si="12"/>
        <v>128</v>
      </c>
      <c r="J25" s="268">
        <f t="shared" si="13"/>
        <v>30</v>
      </c>
      <c r="K25" s="268">
        <f t="shared" si="14"/>
        <v>98</v>
      </c>
      <c r="L25" s="269">
        <f t="shared" si="15"/>
        <v>128</v>
      </c>
      <c r="M25" s="29">
        <v>0</v>
      </c>
      <c r="N25" s="29">
        <v>0</v>
      </c>
      <c r="O25" s="267">
        <f t="shared" si="6"/>
        <v>0</v>
      </c>
      <c r="P25" s="271">
        <v>0</v>
      </c>
      <c r="Q25" s="271">
        <v>0</v>
      </c>
      <c r="R25" s="273">
        <f t="shared" si="7"/>
        <v>0</v>
      </c>
      <c r="S25" s="270">
        <v>30</v>
      </c>
      <c r="T25" s="270">
        <v>98</v>
      </c>
      <c r="U25" s="274">
        <f t="shared" si="8"/>
        <v>128</v>
      </c>
      <c r="V25" s="272">
        <v>0</v>
      </c>
      <c r="W25" s="272">
        <v>0</v>
      </c>
      <c r="X25" s="275">
        <f t="shared" si="16"/>
        <v>0</v>
      </c>
    </row>
    <row r="26" spans="1:24" x14ac:dyDescent="0.35">
      <c r="A26" t="s">
        <v>329</v>
      </c>
      <c r="B26" t="s">
        <v>189</v>
      </c>
      <c r="C26">
        <v>230</v>
      </c>
      <c r="D26" t="s">
        <v>527</v>
      </c>
      <c r="E26" s="61" t="s">
        <v>586</v>
      </c>
      <c r="F26" t="str" cm="1">
        <f t="array" ref="F26">INDEX(SubList_ResAreas!$H$5:$H$332,MATCH(1,(B26=SubList_ResAreas!$B$5:$B$332)*(C26=SubList_ResAreas!$C$5:$C$332),0))</f>
        <v>Southern_Nevada_Wind</v>
      </c>
      <c r="G26" s="49">
        <f t="shared" si="10"/>
        <v>93</v>
      </c>
      <c r="H26" s="29">
        <f t="shared" si="11"/>
        <v>0</v>
      </c>
      <c r="I26" s="267">
        <f t="shared" si="12"/>
        <v>93</v>
      </c>
      <c r="J26" s="268">
        <f t="shared" si="13"/>
        <v>93</v>
      </c>
      <c r="K26" s="268">
        <f t="shared" si="14"/>
        <v>0</v>
      </c>
      <c r="L26" s="269">
        <f t="shared" si="15"/>
        <v>93</v>
      </c>
      <c r="M26" s="29">
        <v>0</v>
      </c>
      <c r="N26" s="29">
        <v>0</v>
      </c>
      <c r="O26" s="267">
        <f t="shared" si="6"/>
        <v>0</v>
      </c>
      <c r="P26" s="271">
        <v>0</v>
      </c>
      <c r="Q26" s="271">
        <v>0</v>
      </c>
      <c r="R26" s="273">
        <f t="shared" si="7"/>
        <v>0</v>
      </c>
      <c r="S26" s="270">
        <v>93</v>
      </c>
      <c r="T26" s="270">
        <v>0</v>
      </c>
      <c r="U26" s="274">
        <f t="shared" si="8"/>
        <v>93</v>
      </c>
      <c r="V26" s="272">
        <v>0</v>
      </c>
      <c r="W26" s="272">
        <v>0</v>
      </c>
      <c r="X26" s="275">
        <f t="shared" si="16"/>
        <v>0</v>
      </c>
    </row>
    <row r="27" spans="1:24" x14ac:dyDescent="0.35">
      <c r="A27" t="s">
        <v>333</v>
      </c>
      <c r="B27" t="s">
        <v>228</v>
      </c>
      <c r="C27">
        <v>230</v>
      </c>
      <c r="D27" t="s">
        <v>527</v>
      </c>
      <c r="E27" s="61" t="s">
        <v>586</v>
      </c>
      <c r="F27" t="str" cm="1">
        <f t="array" ref="F27">INDEX(SubList_ResAreas!$H$5:$H$332,MATCH(1,(B27=SubList_ResAreas!$B$5:$B$332)*(C27=SubList_ResAreas!$C$5:$C$332),0))</f>
        <v>Solano_Wind</v>
      </c>
      <c r="G27" s="49">
        <f t="shared" si="10"/>
        <v>101.6</v>
      </c>
      <c r="H27" s="29">
        <f t="shared" si="11"/>
        <v>5</v>
      </c>
      <c r="I27" s="267">
        <f t="shared" si="12"/>
        <v>106.6</v>
      </c>
      <c r="J27" s="268">
        <f t="shared" si="13"/>
        <v>46.8</v>
      </c>
      <c r="K27" s="268">
        <f t="shared" si="14"/>
        <v>5</v>
      </c>
      <c r="L27" s="269">
        <f t="shared" si="15"/>
        <v>51.8</v>
      </c>
      <c r="M27" s="29">
        <v>54.800000000000004</v>
      </c>
      <c r="N27" s="29">
        <v>0</v>
      </c>
      <c r="O27" s="267">
        <f t="shared" si="6"/>
        <v>54.800000000000004</v>
      </c>
      <c r="P27" s="271">
        <v>0</v>
      </c>
      <c r="Q27" s="271">
        <v>0</v>
      </c>
      <c r="R27" s="273">
        <f t="shared" si="7"/>
        <v>0</v>
      </c>
      <c r="S27" s="270">
        <v>46.8</v>
      </c>
      <c r="T27" s="270">
        <v>5</v>
      </c>
      <c r="U27" s="274">
        <f t="shared" si="8"/>
        <v>51.8</v>
      </c>
      <c r="V27" s="272">
        <v>0</v>
      </c>
      <c r="W27" s="272">
        <v>0</v>
      </c>
      <c r="X27" s="275">
        <f t="shared" si="16"/>
        <v>0</v>
      </c>
    </row>
    <row r="28" spans="1:24" x14ac:dyDescent="0.35">
      <c r="A28" t="s">
        <v>321</v>
      </c>
      <c r="B28" t="s">
        <v>210</v>
      </c>
      <c r="C28">
        <v>230</v>
      </c>
      <c r="D28" t="s">
        <v>527</v>
      </c>
      <c r="E28" s="61" t="s">
        <v>586</v>
      </c>
      <c r="F28" t="str" cm="1">
        <f t="array" ref="F28">INDEX(SubList_ResAreas!$H$5:$H$332,MATCH(1,(B28=SubList_ResAreas!$B$5:$B$332)*(C28=SubList_ResAreas!$C$5:$C$332),0))</f>
        <v>Central_Valley_North_Los_Banos_Wind</v>
      </c>
      <c r="G28" s="49">
        <f t="shared" si="10"/>
        <v>150</v>
      </c>
      <c r="H28" s="29">
        <f t="shared" si="11"/>
        <v>0</v>
      </c>
      <c r="I28" s="267">
        <f t="shared" si="12"/>
        <v>150</v>
      </c>
      <c r="J28" s="268">
        <f t="shared" si="13"/>
        <v>150</v>
      </c>
      <c r="K28" s="268">
        <f t="shared" si="14"/>
        <v>0</v>
      </c>
      <c r="L28" s="269">
        <f t="shared" si="15"/>
        <v>150</v>
      </c>
      <c r="M28" s="29">
        <v>0</v>
      </c>
      <c r="N28" s="29">
        <v>0</v>
      </c>
      <c r="O28" s="267">
        <f t="shared" si="6"/>
        <v>0</v>
      </c>
      <c r="P28" s="271">
        <v>76.349999999999994</v>
      </c>
      <c r="Q28" s="271">
        <v>0</v>
      </c>
      <c r="R28" s="273">
        <f t="shared" si="7"/>
        <v>76.349999999999994</v>
      </c>
      <c r="S28" s="270">
        <v>73.650000000000006</v>
      </c>
      <c r="T28" s="270">
        <v>0</v>
      </c>
      <c r="U28" s="274">
        <f t="shared" si="8"/>
        <v>73.650000000000006</v>
      </c>
      <c r="V28" s="272">
        <v>0</v>
      </c>
      <c r="W28" s="272">
        <v>0</v>
      </c>
      <c r="X28" s="275">
        <f t="shared" si="16"/>
        <v>0</v>
      </c>
    </row>
    <row r="29" spans="1:24" x14ac:dyDescent="0.35">
      <c r="A29" t="s">
        <v>333</v>
      </c>
      <c r="B29" t="s">
        <v>283</v>
      </c>
      <c r="C29">
        <v>230</v>
      </c>
      <c r="D29" t="s">
        <v>527</v>
      </c>
      <c r="E29" s="61" t="s">
        <v>586</v>
      </c>
      <c r="F29" t="str" cm="1">
        <f t="array" ref="F29">INDEX(SubList_ResAreas!$H$5:$H$332,MATCH(1,(B29=SubList_ResAreas!$B$5:$B$332)*(C29=SubList_ResAreas!$C$5:$C$332),0))</f>
        <v>Northern_California_Wind</v>
      </c>
      <c r="G29" s="49">
        <f t="shared" si="10"/>
        <v>200</v>
      </c>
      <c r="H29" s="29">
        <f t="shared" si="11"/>
        <v>10.5</v>
      </c>
      <c r="I29" s="267">
        <f t="shared" si="12"/>
        <v>210.5</v>
      </c>
      <c r="J29" s="268">
        <f t="shared" si="13"/>
        <v>200</v>
      </c>
      <c r="K29" s="268">
        <f t="shared" si="14"/>
        <v>10.5</v>
      </c>
      <c r="L29" s="269">
        <f t="shared" si="15"/>
        <v>210.5</v>
      </c>
      <c r="M29" s="29">
        <v>0</v>
      </c>
      <c r="N29" s="29">
        <v>0</v>
      </c>
      <c r="O29" s="267">
        <f t="shared" si="6"/>
        <v>0</v>
      </c>
      <c r="P29" s="271">
        <v>0</v>
      </c>
      <c r="Q29" s="271">
        <v>0</v>
      </c>
      <c r="R29" s="273">
        <f t="shared" si="7"/>
        <v>0</v>
      </c>
      <c r="S29" s="270">
        <v>200</v>
      </c>
      <c r="T29" s="270">
        <v>10.5</v>
      </c>
      <c r="U29" s="274">
        <f t="shared" si="8"/>
        <v>210.5</v>
      </c>
      <c r="V29" s="272">
        <v>0</v>
      </c>
      <c r="W29" s="272">
        <v>0</v>
      </c>
      <c r="X29" s="275">
        <f t="shared" si="16"/>
        <v>0</v>
      </c>
    </row>
    <row r="30" spans="1:24" x14ac:dyDescent="0.35">
      <c r="A30" t="s">
        <v>329</v>
      </c>
      <c r="B30" t="s">
        <v>167</v>
      </c>
      <c r="C30">
        <v>230</v>
      </c>
      <c r="D30" t="s">
        <v>527</v>
      </c>
      <c r="E30" s="61" t="s">
        <v>586</v>
      </c>
      <c r="F30" t="str" cm="1">
        <f t="array" ref="F30">INDEX(SubList_ResAreas!$H$5:$H$332,MATCH(1,(B30=SubList_ResAreas!$B$5:$B$332)*(C30=SubList_ResAreas!$C$5:$C$332),0))</f>
        <v>Southern_Nevada_Wind</v>
      </c>
      <c r="G30" s="49">
        <f t="shared" si="10"/>
        <v>310</v>
      </c>
      <c r="H30" s="29">
        <f t="shared" si="11"/>
        <v>0</v>
      </c>
      <c r="I30" s="267">
        <f t="shared" si="12"/>
        <v>310</v>
      </c>
      <c r="J30" s="268">
        <f t="shared" si="13"/>
        <v>310</v>
      </c>
      <c r="K30" s="268">
        <f t="shared" si="14"/>
        <v>0</v>
      </c>
      <c r="L30" s="269">
        <f t="shared" si="15"/>
        <v>310</v>
      </c>
      <c r="M30" s="29">
        <v>0</v>
      </c>
      <c r="N30" s="29">
        <v>0</v>
      </c>
      <c r="O30" s="267">
        <f t="shared" si="6"/>
        <v>0</v>
      </c>
      <c r="P30" s="271">
        <v>0</v>
      </c>
      <c r="Q30" s="271">
        <v>0</v>
      </c>
      <c r="R30" s="273">
        <f t="shared" si="7"/>
        <v>0</v>
      </c>
      <c r="S30" s="270">
        <v>310</v>
      </c>
      <c r="T30" s="270">
        <v>0</v>
      </c>
      <c r="U30" s="274">
        <f t="shared" si="8"/>
        <v>310</v>
      </c>
      <c r="V30" s="272">
        <v>0</v>
      </c>
      <c r="W30" s="272">
        <v>0</v>
      </c>
      <c r="X30" s="275">
        <f t="shared" si="16"/>
        <v>0</v>
      </c>
    </row>
    <row r="31" spans="1:24" x14ac:dyDescent="0.35">
      <c r="A31" t="s">
        <v>315</v>
      </c>
      <c r="B31" t="s">
        <v>157</v>
      </c>
      <c r="C31">
        <v>230</v>
      </c>
      <c r="D31" t="s">
        <v>527</v>
      </c>
      <c r="E31" s="61" t="s">
        <v>586</v>
      </c>
      <c r="F31" t="str" cm="1">
        <f t="array" ref="F31">INDEX(SubList_ResAreas!$H$5:$H$332,MATCH(1,(B31=SubList_ResAreas!$B$5:$B$332)*(C31=SubList_ResAreas!$C$5:$C$332),0))</f>
        <v>Carrizo_Wind</v>
      </c>
      <c r="G31" s="49">
        <f t="shared" si="10"/>
        <v>74.8</v>
      </c>
      <c r="H31" s="29">
        <f t="shared" si="11"/>
        <v>0</v>
      </c>
      <c r="I31" s="267">
        <f t="shared" si="12"/>
        <v>74.8</v>
      </c>
      <c r="J31" s="268">
        <f t="shared" si="13"/>
        <v>74.8</v>
      </c>
      <c r="K31" s="268">
        <f t="shared" si="14"/>
        <v>0</v>
      </c>
      <c r="L31" s="269">
        <f t="shared" si="15"/>
        <v>74.8</v>
      </c>
      <c r="M31" s="29">
        <v>0</v>
      </c>
      <c r="N31" s="29">
        <v>0</v>
      </c>
      <c r="O31" s="267">
        <f t="shared" si="6"/>
        <v>0</v>
      </c>
      <c r="P31" s="271">
        <v>0</v>
      </c>
      <c r="Q31" s="271">
        <v>0</v>
      </c>
      <c r="R31" s="273">
        <f t="shared" si="7"/>
        <v>0</v>
      </c>
      <c r="S31" s="270">
        <v>74.8</v>
      </c>
      <c r="T31" s="270">
        <v>0</v>
      </c>
      <c r="U31" s="274">
        <f t="shared" si="8"/>
        <v>74.8</v>
      </c>
      <c r="V31" s="272">
        <v>0</v>
      </c>
      <c r="W31" s="272">
        <v>0</v>
      </c>
      <c r="X31" s="275">
        <f t="shared" si="16"/>
        <v>0</v>
      </c>
    </row>
    <row r="32" spans="1:24" x14ac:dyDescent="0.35">
      <c r="A32" t="s">
        <v>333</v>
      </c>
      <c r="B32" t="s">
        <v>224</v>
      </c>
      <c r="C32">
        <v>230</v>
      </c>
      <c r="D32" t="s">
        <v>527</v>
      </c>
      <c r="E32" s="61" t="s">
        <v>586</v>
      </c>
      <c r="F32" t="str" cm="1">
        <f t="array" ref="F32">INDEX(SubList_ResAreas!$H$5:$H$332,MATCH(1,(B32=SubList_ResAreas!$B$5:$B$332)*(C32=SubList_ResAreas!$C$5:$C$332),0))</f>
        <v>Solano_Wind</v>
      </c>
      <c r="G32" s="49">
        <f t="shared" si="10"/>
        <v>80</v>
      </c>
      <c r="H32" s="29">
        <f t="shared" si="11"/>
        <v>5</v>
      </c>
      <c r="I32" s="267">
        <f t="shared" si="12"/>
        <v>85</v>
      </c>
      <c r="J32" s="268">
        <f t="shared" si="13"/>
        <v>80</v>
      </c>
      <c r="K32" s="268">
        <f t="shared" si="14"/>
        <v>5</v>
      </c>
      <c r="L32" s="269">
        <f t="shared" si="15"/>
        <v>85</v>
      </c>
      <c r="M32" s="29">
        <v>0</v>
      </c>
      <c r="N32" s="29">
        <v>0</v>
      </c>
      <c r="O32" s="267">
        <f t="shared" si="6"/>
        <v>0</v>
      </c>
      <c r="P32" s="271">
        <v>0</v>
      </c>
      <c r="Q32" s="271">
        <v>0</v>
      </c>
      <c r="R32" s="273">
        <f t="shared" si="7"/>
        <v>0</v>
      </c>
      <c r="S32" s="270">
        <v>80</v>
      </c>
      <c r="T32" s="270">
        <v>5</v>
      </c>
      <c r="U32" s="274">
        <f t="shared" si="8"/>
        <v>85</v>
      </c>
      <c r="V32" s="272">
        <v>0</v>
      </c>
      <c r="W32" s="272">
        <v>0</v>
      </c>
      <c r="X32" s="275">
        <f t="shared" si="16"/>
        <v>0</v>
      </c>
    </row>
    <row r="33" spans="1:24" x14ac:dyDescent="0.35">
      <c r="A33" t="s">
        <v>333</v>
      </c>
      <c r="B33" t="s">
        <v>224</v>
      </c>
      <c r="C33">
        <v>500</v>
      </c>
      <c r="D33" t="s">
        <v>527</v>
      </c>
      <c r="E33" s="61" t="s">
        <v>586</v>
      </c>
      <c r="F33" t="str" cm="1">
        <f t="array" ref="F33">INDEX(SubList_ResAreas!$H$5:$H$332,MATCH(1,(B33=SubList_ResAreas!$B$5:$B$332)*(C33=SubList_ResAreas!$C$5:$C$332),0))</f>
        <v>Solano_Wind</v>
      </c>
      <c r="G33" s="49">
        <f t="shared" si="10"/>
        <v>330</v>
      </c>
      <c r="H33" s="29">
        <f t="shared" si="11"/>
        <v>20</v>
      </c>
      <c r="I33" s="267">
        <f t="shared" si="12"/>
        <v>350</v>
      </c>
      <c r="J33" s="268">
        <f t="shared" si="13"/>
        <v>330</v>
      </c>
      <c r="K33" s="268">
        <f t="shared" si="14"/>
        <v>20</v>
      </c>
      <c r="L33" s="269">
        <f t="shared" si="15"/>
        <v>350</v>
      </c>
      <c r="M33" s="29">
        <v>0</v>
      </c>
      <c r="N33" s="29">
        <v>0</v>
      </c>
      <c r="O33" s="267">
        <f t="shared" si="6"/>
        <v>0</v>
      </c>
      <c r="P33" s="271">
        <v>0</v>
      </c>
      <c r="Q33" s="271">
        <v>0</v>
      </c>
      <c r="R33" s="273">
        <f t="shared" si="7"/>
        <v>0</v>
      </c>
      <c r="S33" s="270">
        <v>330</v>
      </c>
      <c r="T33" s="270">
        <v>20</v>
      </c>
      <c r="U33" s="274">
        <f t="shared" si="8"/>
        <v>350</v>
      </c>
      <c r="V33" s="272">
        <v>0</v>
      </c>
      <c r="W33" s="272">
        <v>0</v>
      </c>
      <c r="X33" s="275">
        <f t="shared" si="16"/>
        <v>0</v>
      </c>
    </row>
    <row r="34" spans="1:24" x14ac:dyDescent="0.35">
      <c r="A34" t="s">
        <v>322</v>
      </c>
      <c r="B34" t="s">
        <v>106</v>
      </c>
      <c r="C34">
        <v>230</v>
      </c>
      <c r="D34" t="s">
        <v>527</v>
      </c>
      <c r="E34" s="61" t="s">
        <v>586</v>
      </c>
      <c r="F34" t="str" cm="1">
        <f t="array" ref="F34">INDEX(SubList_ResAreas!$H$5:$H$332,MATCH(1,(B34=SubList_ResAreas!$B$5:$B$332)*(C34=SubList_ResAreas!$C$5:$C$332),0))</f>
        <v>Tehachapi_Wind</v>
      </c>
      <c r="G34" s="49">
        <f t="shared" si="10"/>
        <v>60.3</v>
      </c>
      <c r="H34" s="29">
        <f t="shared" si="11"/>
        <v>0</v>
      </c>
      <c r="I34" s="267">
        <f t="shared" si="12"/>
        <v>60.3</v>
      </c>
      <c r="J34" s="268">
        <f t="shared" si="13"/>
        <v>0</v>
      </c>
      <c r="K34" s="268">
        <f t="shared" si="14"/>
        <v>0</v>
      </c>
      <c r="L34" s="269">
        <f t="shared" si="15"/>
        <v>0</v>
      </c>
      <c r="M34" s="29">
        <v>60.3</v>
      </c>
      <c r="N34" s="29">
        <v>0</v>
      </c>
      <c r="O34" s="267">
        <f t="shared" si="6"/>
        <v>60.3</v>
      </c>
      <c r="P34" s="271">
        <v>0</v>
      </c>
      <c r="Q34" s="271">
        <v>0</v>
      </c>
      <c r="R34" s="273">
        <f t="shared" si="7"/>
        <v>0</v>
      </c>
      <c r="S34" s="270">
        <v>0</v>
      </c>
      <c r="T34" s="270">
        <v>0</v>
      </c>
      <c r="U34" s="274">
        <f t="shared" si="8"/>
        <v>0</v>
      </c>
      <c r="V34" s="272">
        <v>0</v>
      </c>
      <c r="W34" s="272">
        <v>0</v>
      </c>
      <c r="X34" s="275">
        <f t="shared" si="16"/>
        <v>0</v>
      </c>
    </row>
    <row r="35" spans="1:24" x14ac:dyDescent="0.35">
      <c r="A35" t="s">
        <v>322</v>
      </c>
      <c r="B35" t="s">
        <v>116</v>
      </c>
      <c r="C35">
        <v>230</v>
      </c>
      <c r="D35" t="s">
        <v>527</v>
      </c>
      <c r="E35" s="61" t="s">
        <v>586</v>
      </c>
      <c r="F35" t="str" cm="1">
        <f t="array" ref="F35">INDEX(SubList_ResAreas!$H$5:$H$332,MATCH(1,(B35=SubList_ResAreas!$B$5:$B$332)*(C35=SubList_ResAreas!$C$5:$C$332),0))</f>
        <v>Tehachapi_Wind</v>
      </c>
      <c r="G35" s="49">
        <f t="shared" si="10"/>
        <v>100.9</v>
      </c>
      <c r="H35" s="29">
        <f t="shared" si="11"/>
        <v>0</v>
      </c>
      <c r="I35" s="267">
        <f t="shared" si="12"/>
        <v>100.9</v>
      </c>
      <c r="J35" s="268">
        <f t="shared" si="13"/>
        <v>100.9</v>
      </c>
      <c r="K35" s="268">
        <f t="shared" si="14"/>
        <v>0</v>
      </c>
      <c r="L35" s="269">
        <f t="shared" si="15"/>
        <v>100.9</v>
      </c>
      <c r="M35" s="29">
        <v>0</v>
      </c>
      <c r="N35" s="29">
        <v>0</v>
      </c>
      <c r="O35" s="267">
        <f t="shared" si="6"/>
        <v>0</v>
      </c>
      <c r="P35" s="271">
        <v>0</v>
      </c>
      <c r="Q35" s="271">
        <v>0</v>
      </c>
      <c r="R35" s="273">
        <f t="shared" si="7"/>
        <v>0</v>
      </c>
      <c r="S35" s="270">
        <v>100.9</v>
      </c>
      <c r="T35" s="270">
        <v>0</v>
      </c>
      <c r="U35" s="274">
        <f t="shared" si="8"/>
        <v>100.9</v>
      </c>
      <c r="V35" s="272">
        <v>0</v>
      </c>
      <c r="W35" s="272">
        <v>0</v>
      </c>
      <c r="X35" s="275">
        <f t="shared" si="16"/>
        <v>0</v>
      </c>
    </row>
    <row r="36" spans="1:24" x14ac:dyDescent="0.35">
      <c r="A36" t="s">
        <v>322</v>
      </c>
      <c r="B36" t="s">
        <v>122</v>
      </c>
      <c r="C36">
        <v>230</v>
      </c>
      <c r="D36" t="s">
        <v>527</v>
      </c>
      <c r="E36" s="61" t="s">
        <v>586</v>
      </c>
      <c r="F36" t="str" cm="1">
        <f t="array" ref="F36">INDEX(SubList_ResAreas!$H$5:$H$332,MATCH(1,(B36=SubList_ResAreas!$B$5:$B$332)*(C36=SubList_ResAreas!$C$5:$C$332),0))</f>
        <v>Tehachapi_Wind</v>
      </c>
      <c r="G36" s="49">
        <f t="shared" si="10"/>
        <v>180.9</v>
      </c>
      <c r="H36" s="29">
        <f t="shared" si="11"/>
        <v>0</v>
      </c>
      <c r="I36" s="267">
        <f t="shared" si="12"/>
        <v>180.9</v>
      </c>
      <c r="J36" s="268">
        <f t="shared" si="13"/>
        <v>22.999999999999993</v>
      </c>
      <c r="K36" s="268">
        <f t="shared" si="14"/>
        <v>0</v>
      </c>
      <c r="L36" s="269">
        <f t="shared" si="15"/>
        <v>22.999999999999993</v>
      </c>
      <c r="M36" s="29">
        <v>157.9</v>
      </c>
      <c r="N36" s="29">
        <v>0</v>
      </c>
      <c r="O36" s="267">
        <f t="shared" si="6"/>
        <v>157.9</v>
      </c>
      <c r="P36" s="271">
        <v>0</v>
      </c>
      <c r="Q36" s="271">
        <v>0</v>
      </c>
      <c r="R36" s="273">
        <f t="shared" si="7"/>
        <v>0</v>
      </c>
      <c r="S36" s="270">
        <v>22.999999999999993</v>
      </c>
      <c r="T36" s="270">
        <v>0</v>
      </c>
      <c r="U36" s="274">
        <f t="shared" si="8"/>
        <v>22.999999999999993</v>
      </c>
      <c r="V36" s="272">
        <v>0</v>
      </c>
      <c r="W36" s="272">
        <v>0</v>
      </c>
      <c r="X36" s="275">
        <f t="shared" si="16"/>
        <v>0</v>
      </c>
    </row>
    <row r="37" spans="1:24" x14ac:dyDescent="0.35">
      <c r="A37" t="s">
        <v>333</v>
      </c>
      <c r="B37" t="s">
        <v>240</v>
      </c>
      <c r="C37">
        <v>115</v>
      </c>
      <c r="D37" t="s">
        <v>527</v>
      </c>
      <c r="E37" s="61" t="s">
        <v>587</v>
      </c>
      <c r="F37" t="s">
        <v>588</v>
      </c>
      <c r="G37" s="49">
        <f t="shared" ref="G37:G74" si="17">SUM(J37+M37)</f>
        <v>4</v>
      </c>
      <c r="H37" s="29">
        <f t="shared" ref="H37:H74" si="18">SUM(K37+N37)</f>
        <v>0</v>
      </c>
      <c r="I37" s="267">
        <f t="shared" ref="I37:I74" si="19">G37+H37</f>
        <v>4</v>
      </c>
      <c r="J37" s="268">
        <f t="shared" ref="J37:J74" si="20">SUM(P37,S37,V37)</f>
        <v>4</v>
      </c>
      <c r="K37" s="268">
        <f t="shared" ref="K37:K74" si="21">SUM(Q37,T37,W37)</f>
        <v>0</v>
      </c>
      <c r="L37" s="269">
        <f t="shared" ref="L37:L74" si="22">J37+K37</f>
        <v>4</v>
      </c>
      <c r="M37" s="171">
        <v>0</v>
      </c>
      <c r="N37" s="29">
        <v>0</v>
      </c>
      <c r="O37" s="267">
        <f t="shared" ref="O37:O74" si="23">M37+N37</f>
        <v>0</v>
      </c>
      <c r="P37" s="180">
        <v>0</v>
      </c>
      <c r="Q37" s="271">
        <v>0</v>
      </c>
      <c r="R37" s="273">
        <f t="shared" ref="R37:R74" si="24">P37+Q37</f>
        <v>0</v>
      </c>
      <c r="S37" s="186">
        <v>4</v>
      </c>
      <c r="T37" s="270">
        <v>0</v>
      </c>
      <c r="U37" s="274">
        <f t="shared" ref="U37:U74" si="25">S37+T37</f>
        <v>4</v>
      </c>
      <c r="V37" s="272">
        <v>0</v>
      </c>
      <c r="W37" s="272">
        <v>0</v>
      </c>
      <c r="X37" s="275">
        <f t="shared" ref="X37:X74" si="26">V37+W37</f>
        <v>0</v>
      </c>
    </row>
    <row r="38" spans="1:24" x14ac:dyDescent="0.35">
      <c r="A38" t="s">
        <v>322</v>
      </c>
      <c r="B38" t="s">
        <v>214</v>
      </c>
      <c r="C38">
        <v>230</v>
      </c>
      <c r="D38" t="s">
        <v>527</v>
      </c>
      <c r="E38" s="61" t="s">
        <v>587</v>
      </c>
      <c r="F38" t="s">
        <v>588</v>
      </c>
      <c r="G38" s="49">
        <f t="shared" si="17"/>
        <v>4</v>
      </c>
      <c r="H38" s="29">
        <f t="shared" si="18"/>
        <v>0</v>
      </c>
      <c r="I38" s="267">
        <f t="shared" si="19"/>
        <v>4</v>
      </c>
      <c r="J38" s="268">
        <f t="shared" si="20"/>
        <v>4</v>
      </c>
      <c r="K38" s="268">
        <f t="shared" si="21"/>
        <v>0</v>
      </c>
      <c r="L38" s="269">
        <f t="shared" si="22"/>
        <v>4</v>
      </c>
      <c r="M38" s="171">
        <v>0</v>
      </c>
      <c r="N38" s="29">
        <v>0</v>
      </c>
      <c r="O38" s="267">
        <f t="shared" si="23"/>
        <v>0</v>
      </c>
      <c r="P38" s="180">
        <v>0</v>
      </c>
      <c r="Q38" s="271">
        <v>0</v>
      </c>
      <c r="R38" s="273">
        <f t="shared" si="24"/>
        <v>0</v>
      </c>
      <c r="S38" s="186">
        <v>4</v>
      </c>
      <c r="T38" s="270">
        <v>0</v>
      </c>
      <c r="U38" s="274">
        <f t="shared" si="25"/>
        <v>4</v>
      </c>
      <c r="V38" s="272">
        <v>0</v>
      </c>
      <c r="W38" s="272">
        <v>0</v>
      </c>
      <c r="X38" s="275">
        <f t="shared" si="26"/>
        <v>0</v>
      </c>
    </row>
    <row r="39" spans="1:24" x14ac:dyDescent="0.35">
      <c r="A39" t="s">
        <v>333</v>
      </c>
      <c r="B39" t="s">
        <v>233</v>
      </c>
      <c r="C39">
        <v>230</v>
      </c>
      <c r="D39" t="s">
        <v>527</v>
      </c>
      <c r="E39" s="61" t="s">
        <v>587</v>
      </c>
      <c r="F39" t="s">
        <v>588</v>
      </c>
      <c r="G39" s="49">
        <f t="shared" si="17"/>
        <v>1</v>
      </c>
      <c r="H39" s="29">
        <f t="shared" si="18"/>
        <v>0</v>
      </c>
      <c r="I39" s="267">
        <f t="shared" si="19"/>
        <v>1</v>
      </c>
      <c r="J39" s="268">
        <f t="shared" si="20"/>
        <v>1</v>
      </c>
      <c r="K39" s="268">
        <f t="shared" si="21"/>
        <v>0</v>
      </c>
      <c r="L39" s="269">
        <f t="shared" si="22"/>
        <v>1</v>
      </c>
      <c r="M39" s="171">
        <v>0</v>
      </c>
      <c r="N39" s="29">
        <v>0</v>
      </c>
      <c r="O39" s="267">
        <f t="shared" si="23"/>
        <v>0</v>
      </c>
      <c r="P39" s="180">
        <v>0</v>
      </c>
      <c r="Q39" s="271">
        <v>0</v>
      </c>
      <c r="R39" s="273">
        <f t="shared" si="24"/>
        <v>0</v>
      </c>
      <c r="S39" s="186">
        <v>1</v>
      </c>
      <c r="T39" s="270">
        <v>0</v>
      </c>
      <c r="U39" s="274">
        <f t="shared" si="25"/>
        <v>1</v>
      </c>
      <c r="V39" s="272">
        <v>0</v>
      </c>
      <c r="W39" s="272">
        <v>0</v>
      </c>
      <c r="X39" s="275">
        <f t="shared" si="26"/>
        <v>0</v>
      </c>
    </row>
    <row r="40" spans="1:24" x14ac:dyDescent="0.35">
      <c r="A40" t="s">
        <v>333</v>
      </c>
      <c r="B40" t="s">
        <v>281</v>
      </c>
      <c r="C40">
        <v>115</v>
      </c>
      <c r="D40" t="s">
        <v>527</v>
      </c>
      <c r="E40" s="61" t="s">
        <v>587</v>
      </c>
      <c r="F40" t="s">
        <v>588</v>
      </c>
      <c r="G40" s="49">
        <f t="shared" si="17"/>
        <v>2</v>
      </c>
      <c r="H40" s="29">
        <f t="shared" si="18"/>
        <v>0</v>
      </c>
      <c r="I40" s="267">
        <f t="shared" si="19"/>
        <v>2</v>
      </c>
      <c r="J40" s="268">
        <f t="shared" si="20"/>
        <v>2</v>
      </c>
      <c r="K40" s="268">
        <f t="shared" si="21"/>
        <v>0</v>
      </c>
      <c r="L40" s="269">
        <f t="shared" si="22"/>
        <v>2</v>
      </c>
      <c r="M40" s="171">
        <v>0</v>
      </c>
      <c r="N40" s="29">
        <v>0</v>
      </c>
      <c r="O40" s="267">
        <f t="shared" si="23"/>
        <v>0</v>
      </c>
      <c r="P40" s="180">
        <v>0</v>
      </c>
      <c r="Q40" s="271">
        <v>0</v>
      </c>
      <c r="R40" s="273">
        <f t="shared" si="24"/>
        <v>0</v>
      </c>
      <c r="S40" s="186">
        <v>2</v>
      </c>
      <c r="T40" s="270">
        <v>0</v>
      </c>
      <c r="U40" s="274">
        <f t="shared" si="25"/>
        <v>2</v>
      </c>
      <c r="V40" s="272">
        <v>0</v>
      </c>
      <c r="W40" s="272">
        <v>0</v>
      </c>
      <c r="X40" s="275">
        <f t="shared" si="26"/>
        <v>0</v>
      </c>
    </row>
    <row r="41" spans="1:24" x14ac:dyDescent="0.35">
      <c r="A41" t="s">
        <v>315</v>
      </c>
      <c r="B41" t="s">
        <v>142</v>
      </c>
      <c r="C41">
        <v>230</v>
      </c>
      <c r="D41" t="s">
        <v>527</v>
      </c>
      <c r="E41" s="61" t="s">
        <v>587</v>
      </c>
      <c r="F41" t="s">
        <v>588</v>
      </c>
      <c r="G41" s="49">
        <f t="shared" si="17"/>
        <v>2</v>
      </c>
      <c r="H41" s="29">
        <f t="shared" si="18"/>
        <v>0</v>
      </c>
      <c r="I41" s="267">
        <f t="shared" si="19"/>
        <v>2</v>
      </c>
      <c r="J41" s="268">
        <f t="shared" si="20"/>
        <v>2</v>
      </c>
      <c r="K41" s="268">
        <f t="shared" si="21"/>
        <v>0</v>
      </c>
      <c r="L41" s="269">
        <f t="shared" si="22"/>
        <v>2</v>
      </c>
      <c r="M41" s="171">
        <v>0</v>
      </c>
      <c r="N41" s="29">
        <v>0</v>
      </c>
      <c r="O41" s="267">
        <f t="shared" si="23"/>
        <v>0</v>
      </c>
      <c r="P41" s="180">
        <v>0</v>
      </c>
      <c r="Q41" s="271">
        <v>0</v>
      </c>
      <c r="R41" s="273">
        <f t="shared" si="24"/>
        <v>0</v>
      </c>
      <c r="S41" s="186">
        <v>2</v>
      </c>
      <c r="T41" s="270">
        <v>0</v>
      </c>
      <c r="U41" s="274">
        <f t="shared" si="25"/>
        <v>2</v>
      </c>
      <c r="V41" s="272">
        <v>0</v>
      </c>
      <c r="W41" s="272">
        <v>0</v>
      </c>
      <c r="X41" s="275">
        <f t="shared" si="26"/>
        <v>0</v>
      </c>
    </row>
    <row r="42" spans="1:24" x14ac:dyDescent="0.35">
      <c r="A42" t="s">
        <v>333</v>
      </c>
      <c r="B42" t="s">
        <v>347</v>
      </c>
      <c r="C42">
        <v>115</v>
      </c>
      <c r="D42" t="s">
        <v>527</v>
      </c>
      <c r="E42" s="61" t="s">
        <v>587</v>
      </c>
      <c r="F42" t="s">
        <v>588</v>
      </c>
      <c r="G42" s="49">
        <f t="shared" si="17"/>
        <v>1</v>
      </c>
      <c r="H42" s="29">
        <f t="shared" si="18"/>
        <v>0</v>
      </c>
      <c r="I42" s="267">
        <f t="shared" si="19"/>
        <v>1</v>
      </c>
      <c r="J42" s="268">
        <f t="shared" si="20"/>
        <v>1</v>
      </c>
      <c r="K42" s="268">
        <f t="shared" si="21"/>
        <v>0</v>
      </c>
      <c r="L42" s="269">
        <f t="shared" si="22"/>
        <v>1</v>
      </c>
      <c r="M42" s="171">
        <v>0</v>
      </c>
      <c r="N42" s="29">
        <v>0</v>
      </c>
      <c r="O42" s="267">
        <f t="shared" si="23"/>
        <v>0</v>
      </c>
      <c r="P42" s="180">
        <v>0</v>
      </c>
      <c r="Q42" s="271">
        <v>0</v>
      </c>
      <c r="R42" s="273">
        <f t="shared" si="24"/>
        <v>0</v>
      </c>
      <c r="S42" s="186">
        <v>1</v>
      </c>
      <c r="T42" s="270">
        <v>0</v>
      </c>
      <c r="U42" s="274">
        <f t="shared" si="25"/>
        <v>1</v>
      </c>
      <c r="V42" s="272">
        <v>0</v>
      </c>
      <c r="W42" s="272">
        <v>0</v>
      </c>
      <c r="X42" s="275">
        <f t="shared" si="26"/>
        <v>0</v>
      </c>
    </row>
    <row r="43" spans="1:24" x14ac:dyDescent="0.35">
      <c r="A43" t="s">
        <v>318</v>
      </c>
      <c r="B43" t="s">
        <v>78</v>
      </c>
      <c r="C43">
        <v>230</v>
      </c>
      <c r="D43" t="s">
        <v>527</v>
      </c>
      <c r="E43" s="61" t="s">
        <v>587</v>
      </c>
      <c r="F43" t="s">
        <v>588</v>
      </c>
      <c r="G43" s="49">
        <f t="shared" si="17"/>
        <v>1</v>
      </c>
      <c r="H43" s="29">
        <f t="shared" si="18"/>
        <v>0</v>
      </c>
      <c r="I43" s="267">
        <f t="shared" si="19"/>
        <v>1</v>
      </c>
      <c r="J43" s="268">
        <f t="shared" si="20"/>
        <v>1</v>
      </c>
      <c r="K43" s="268">
        <f t="shared" si="21"/>
        <v>0</v>
      </c>
      <c r="L43" s="269">
        <f t="shared" si="22"/>
        <v>1</v>
      </c>
      <c r="M43" s="171">
        <v>0</v>
      </c>
      <c r="N43" s="29">
        <v>0</v>
      </c>
      <c r="O43" s="267">
        <f t="shared" si="23"/>
        <v>0</v>
      </c>
      <c r="P43" s="180">
        <v>0</v>
      </c>
      <c r="Q43" s="271">
        <v>0</v>
      </c>
      <c r="R43" s="273">
        <f t="shared" si="24"/>
        <v>0</v>
      </c>
      <c r="S43" s="186">
        <v>1</v>
      </c>
      <c r="T43" s="270">
        <v>0</v>
      </c>
      <c r="U43" s="274">
        <f t="shared" si="25"/>
        <v>1</v>
      </c>
      <c r="V43" s="272">
        <v>0</v>
      </c>
      <c r="W43" s="272">
        <v>0</v>
      </c>
      <c r="X43" s="275">
        <f t="shared" si="26"/>
        <v>0</v>
      </c>
    </row>
    <row r="44" spans="1:24" x14ac:dyDescent="0.35">
      <c r="A44" t="s">
        <v>321</v>
      </c>
      <c r="B44" t="s">
        <v>180</v>
      </c>
      <c r="C44">
        <v>230</v>
      </c>
      <c r="D44" t="s">
        <v>527</v>
      </c>
      <c r="E44" s="61" t="s">
        <v>587</v>
      </c>
      <c r="F44" t="s">
        <v>588</v>
      </c>
      <c r="G44" s="49">
        <f t="shared" si="17"/>
        <v>2.82</v>
      </c>
      <c r="H44" s="29">
        <f t="shared" si="18"/>
        <v>0</v>
      </c>
      <c r="I44" s="267">
        <f t="shared" si="19"/>
        <v>2.82</v>
      </c>
      <c r="J44" s="268">
        <f t="shared" si="20"/>
        <v>2.82</v>
      </c>
      <c r="K44" s="268">
        <f t="shared" si="21"/>
        <v>0</v>
      </c>
      <c r="L44" s="269">
        <f t="shared" si="22"/>
        <v>2.82</v>
      </c>
      <c r="M44" s="171">
        <v>0</v>
      </c>
      <c r="N44" s="29">
        <v>0</v>
      </c>
      <c r="O44" s="267">
        <f t="shared" si="23"/>
        <v>0</v>
      </c>
      <c r="P44" s="180">
        <v>0</v>
      </c>
      <c r="Q44" s="271">
        <v>0</v>
      </c>
      <c r="R44" s="273">
        <f t="shared" si="24"/>
        <v>0</v>
      </c>
      <c r="S44" s="186">
        <v>2.82</v>
      </c>
      <c r="T44" s="270">
        <v>0</v>
      </c>
      <c r="U44" s="274">
        <f t="shared" si="25"/>
        <v>2.82</v>
      </c>
      <c r="V44" s="272">
        <v>0</v>
      </c>
      <c r="W44" s="272">
        <v>0</v>
      </c>
      <c r="X44" s="275">
        <f t="shared" si="26"/>
        <v>0</v>
      </c>
    </row>
    <row r="45" spans="1:24" x14ac:dyDescent="0.35">
      <c r="A45" t="s">
        <v>333</v>
      </c>
      <c r="B45" t="s">
        <v>266</v>
      </c>
      <c r="C45">
        <v>115</v>
      </c>
      <c r="D45" t="s">
        <v>527</v>
      </c>
      <c r="E45" s="61" t="s">
        <v>587</v>
      </c>
      <c r="F45" t="s">
        <v>588</v>
      </c>
      <c r="G45" s="49">
        <f t="shared" si="17"/>
        <v>7</v>
      </c>
      <c r="H45" s="29">
        <f t="shared" si="18"/>
        <v>0</v>
      </c>
      <c r="I45" s="267">
        <f t="shared" si="19"/>
        <v>7</v>
      </c>
      <c r="J45" s="268">
        <f t="shared" si="20"/>
        <v>4</v>
      </c>
      <c r="K45" s="268">
        <f t="shared" si="21"/>
        <v>0</v>
      </c>
      <c r="L45" s="269">
        <f t="shared" si="22"/>
        <v>4</v>
      </c>
      <c r="M45" s="171">
        <v>3</v>
      </c>
      <c r="N45" s="29">
        <v>0</v>
      </c>
      <c r="O45" s="267">
        <f t="shared" si="23"/>
        <v>3</v>
      </c>
      <c r="P45" s="180">
        <v>0</v>
      </c>
      <c r="Q45" s="271">
        <v>0</v>
      </c>
      <c r="R45" s="273">
        <f t="shared" si="24"/>
        <v>0</v>
      </c>
      <c r="S45" s="186">
        <v>4</v>
      </c>
      <c r="T45" s="270">
        <v>0</v>
      </c>
      <c r="U45" s="274">
        <f t="shared" si="25"/>
        <v>4</v>
      </c>
      <c r="V45" s="272">
        <v>0</v>
      </c>
      <c r="W45" s="272">
        <v>0</v>
      </c>
      <c r="X45" s="275">
        <f t="shared" si="26"/>
        <v>0</v>
      </c>
    </row>
    <row r="46" spans="1:24" x14ac:dyDescent="0.35">
      <c r="A46" t="s">
        <v>333</v>
      </c>
      <c r="B46" t="s">
        <v>236</v>
      </c>
      <c r="C46">
        <v>115</v>
      </c>
      <c r="D46" t="s">
        <v>527</v>
      </c>
      <c r="E46" s="61" t="s">
        <v>587</v>
      </c>
      <c r="F46" t="s">
        <v>588</v>
      </c>
      <c r="G46" s="49">
        <f t="shared" si="17"/>
        <v>5</v>
      </c>
      <c r="H46" s="29">
        <f t="shared" si="18"/>
        <v>0</v>
      </c>
      <c r="I46" s="267">
        <f t="shared" si="19"/>
        <v>5</v>
      </c>
      <c r="J46" s="268">
        <f t="shared" si="20"/>
        <v>5</v>
      </c>
      <c r="K46" s="268">
        <f t="shared" si="21"/>
        <v>0</v>
      </c>
      <c r="L46" s="269">
        <f t="shared" si="22"/>
        <v>5</v>
      </c>
      <c r="M46" s="171">
        <v>0</v>
      </c>
      <c r="N46" s="29">
        <v>0</v>
      </c>
      <c r="O46" s="267">
        <f t="shared" si="23"/>
        <v>0</v>
      </c>
      <c r="P46" s="180">
        <v>0</v>
      </c>
      <c r="Q46" s="271">
        <v>0</v>
      </c>
      <c r="R46" s="273">
        <f t="shared" si="24"/>
        <v>0</v>
      </c>
      <c r="S46" s="186">
        <v>5</v>
      </c>
      <c r="T46" s="270">
        <v>0</v>
      </c>
      <c r="U46" s="274">
        <f t="shared" si="25"/>
        <v>5</v>
      </c>
      <c r="V46" s="272">
        <v>0</v>
      </c>
      <c r="W46" s="272">
        <v>0</v>
      </c>
      <c r="X46" s="275">
        <f t="shared" si="26"/>
        <v>0</v>
      </c>
    </row>
    <row r="47" spans="1:24" x14ac:dyDescent="0.35">
      <c r="A47" t="s">
        <v>333</v>
      </c>
      <c r="B47" t="s">
        <v>230</v>
      </c>
      <c r="C47">
        <v>230</v>
      </c>
      <c r="D47" t="s">
        <v>527</v>
      </c>
      <c r="E47" s="61" t="s">
        <v>587</v>
      </c>
      <c r="F47" t="s">
        <v>588</v>
      </c>
      <c r="G47" s="49">
        <f t="shared" si="17"/>
        <v>3.6</v>
      </c>
      <c r="H47" s="29">
        <f t="shared" si="18"/>
        <v>0</v>
      </c>
      <c r="I47" s="267">
        <f t="shared" si="19"/>
        <v>3.6</v>
      </c>
      <c r="J47" s="268">
        <f t="shared" si="20"/>
        <v>3.6</v>
      </c>
      <c r="K47" s="268">
        <f t="shared" si="21"/>
        <v>0</v>
      </c>
      <c r="L47" s="269">
        <f t="shared" si="22"/>
        <v>3.6</v>
      </c>
      <c r="M47" s="171">
        <v>0</v>
      </c>
      <c r="N47" s="29">
        <v>0</v>
      </c>
      <c r="O47" s="267">
        <f t="shared" si="23"/>
        <v>0</v>
      </c>
      <c r="P47" s="180">
        <v>3.6</v>
      </c>
      <c r="Q47" s="271">
        <v>0</v>
      </c>
      <c r="R47" s="273">
        <f t="shared" si="24"/>
        <v>3.6</v>
      </c>
      <c r="S47" s="186">
        <v>0</v>
      </c>
      <c r="T47" s="270">
        <v>0</v>
      </c>
      <c r="U47" s="274">
        <f t="shared" si="25"/>
        <v>0</v>
      </c>
      <c r="V47" s="272">
        <v>0</v>
      </c>
      <c r="W47" s="272">
        <v>0</v>
      </c>
      <c r="X47" s="275">
        <f t="shared" si="26"/>
        <v>0</v>
      </c>
    </row>
    <row r="48" spans="1:24" x14ac:dyDescent="0.35">
      <c r="A48" t="s">
        <v>333</v>
      </c>
      <c r="B48" t="s">
        <v>246</v>
      </c>
      <c r="C48">
        <v>115</v>
      </c>
      <c r="D48" t="s">
        <v>527</v>
      </c>
      <c r="E48" s="61" t="s">
        <v>587</v>
      </c>
      <c r="F48" t="s">
        <v>588</v>
      </c>
      <c r="G48" s="49">
        <f t="shared" si="17"/>
        <v>3</v>
      </c>
      <c r="H48" s="29">
        <f t="shared" si="18"/>
        <v>0</v>
      </c>
      <c r="I48" s="267">
        <f t="shared" si="19"/>
        <v>3</v>
      </c>
      <c r="J48" s="268">
        <f t="shared" si="20"/>
        <v>3</v>
      </c>
      <c r="K48" s="268">
        <f t="shared" si="21"/>
        <v>0</v>
      </c>
      <c r="L48" s="269">
        <f t="shared" si="22"/>
        <v>3</v>
      </c>
      <c r="M48" s="171">
        <v>0</v>
      </c>
      <c r="N48" s="29">
        <v>0</v>
      </c>
      <c r="O48" s="267">
        <f t="shared" si="23"/>
        <v>0</v>
      </c>
      <c r="P48" s="180">
        <v>0</v>
      </c>
      <c r="Q48" s="271">
        <v>0</v>
      </c>
      <c r="R48" s="273">
        <f t="shared" si="24"/>
        <v>0</v>
      </c>
      <c r="S48" s="186">
        <v>3</v>
      </c>
      <c r="T48" s="270">
        <v>0</v>
      </c>
      <c r="U48" s="274">
        <f t="shared" si="25"/>
        <v>3</v>
      </c>
      <c r="V48" s="272">
        <v>0</v>
      </c>
      <c r="W48" s="272">
        <v>0</v>
      </c>
      <c r="X48" s="275">
        <f t="shared" si="26"/>
        <v>0</v>
      </c>
    </row>
    <row r="49" spans="1:24" x14ac:dyDescent="0.35">
      <c r="A49" t="s">
        <v>333</v>
      </c>
      <c r="B49" t="s">
        <v>262</v>
      </c>
      <c r="C49">
        <v>115</v>
      </c>
      <c r="D49" t="s">
        <v>527</v>
      </c>
      <c r="E49" s="61" t="s">
        <v>587</v>
      </c>
      <c r="F49" t="s">
        <v>588</v>
      </c>
      <c r="G49" s="49">
        <f t="shared" si="17"/>
        <v>1</v>
      </c>
      <c r="H49" s="29">
        <f t="shared" si="18"/>
        <v>0</v>
      </c>
      <c r="I49" s="267">
        <f t="shared" si="19"/>
        <v>1</v>
      </c>
      <c r="J49" s="268">
        <f t="shared" si="20"/>
        <v>1</v>
      </c>
      <c r="K49" s="268">
        <f t="shared" si="21"/>
        <v>0</v>
      </c>
      <c r="L49" s="269">
        <f t="shared" si="22"/>
        <v>1</v>
      </c>
      <c r="M49" s="171">
        <v>0</v>
      </c>
      <c r="N49" s="29">
        <v>0</v>
      </c>
      <c r="O49" s="267">
        <f t="shared" si="23"/>
        <v>0</v>
      </c>
      <c r="P49" s="180">
        <v>0</v>
      </c>
      <c r="Q49" s="271">
        <v>0</v>
      </c>
      <c r="R49" s="273">
        <f t="shared" si="24"/>
        <v>0</v>
      </c>
      <c r="S49" s="186">
        <v>1</v>
      </c>
      <c r="T49" s="270">
        <v>0</v>
      </c>
      <c r="U49" s="274">
        <f t="shared" si="25"/>
        <v>1</v>
      </c>
      <c r="V49" s="272">
        <v>0</v>
      </c>
      <c r="W49" s="272">
        <v>0</v>
      </c>
      <c r="X49" s="275">
        <f t="shared" si="26"/>
        <v>0</v>
      </c>
    </row>
    <row r="50" spans="1:24" x14ac:dyDescent="0.35">
      <c r="A50" t="s">
        <v>333</v>
      </c>
      <c r="B50" t="s">
        <v>252</v>
      </c>
      <c r="C50">
        <v>230</v>
      </c>
      <c r="D50" t="s">
        <v>527</v>
      </c>
      <c r="E50" s="61" t="s">
        <v>587</v>
      </c>
      <c r="F50" t="s">
        <v>588</v>
      </c>
      <c r="G50" s="49">
        <f t="shared" si="17"/>
        <v>1</v>
      </c>
      <c r="H50" s="29">
        <f t="shared" si="18"/>
        <v>0</v>
      </c>
      <c r="I50" s="267">
        <f t="shared" si="19"/>
        <v>1</v>
      </c>
      <c r="J50" s="268">
        <f t="shared" si="20"/>
        <v>1</v>
      </c>
      <c r="K50" s="268">
        <f t="shared" si="21"/>
        <v>0</v>
      </c>
      <c r="L50" s="269">
        <f t="shared" si="22"/>
        <v>1</v>
      </c>
      <c r="M50" s="171">
        <v>0</v>
      </c>
      <c r="N50" s="29">
        <v>0</v>
      </c>
      <c r="O50" s="267">
        <f t="shared" si="23"/>
        <v>0</v>
      </c>
      <c r="P50" s="180">
        <v>0</v>
      </c>
      <c r="Q50" s="271">
        <v>0</v>
      </c>
      <c r="R50" s="273">
        <f t="shared" si="24"/>
        <v>0</v>
      </c>
      <c r="S50" s="186">
        <v>1</v>
      </c>
      <c r="T50" s="270">
        <v>0</v>
      </c>
      <c r="U50" s="274">
        <f t="shared" si="25"/>
        <v>1</v>
      </c>
      <c r="V50" s="272">
        <v>0</v>
      </c>
      <c r="W50" s="272">
        <v>0</v>
      </c>
      <c r="X50" s="275">
        <f t="shared" si="26"/>
        <v>0</v>
      </c>
    </row>
    <row r="51" spans="1:24" x14ac:dyDescent="0.35">
      <c r="A51" t="s">
        <v>333</v>
      </c>
      <c r="B51" t="s">
        <v>277</v>
      </c>
      <c r="C51">
        <v>230</v>
      </c>
      <c r="D51" t="s">
        <v>527</v>
      </c>
      <c r="E51" s="61" t="s">
        <v>587</v>
      </c>
      <c r="F51" t="s">
        <v>588</v>
      </c>
      <c r="G51" s="49">
        <f t="shared" si="17"/>
        <v>1</v>
      </c>
      <c r="H51" s="29">
        <f t="shared" si="18"/>
        <v>0</v>
      </c>
      <c r="I51" s="267">
        <f t="shared" si="19"/>
        <v>1</v>
      </c>
      <c r="J51" s="268">
        <f t="shared" si="20"/>
        <v>1</v>
      </c>
      <c r="K51" s="268">
        <f t="shared" si="21"/>
        <v>0</v>
      </c>
      <c r="L51" s="269">
        <f t="shared" si="22"/>
        <v>1</v>
      </c>
      <c r="M51" s="171">
        <v>0</v>
      </c>
      <c r="N51" s="29">
        <v>0</v>
      </c>
      <c r="O51" s="267">
        <f t="shared" si="23"/>
        <v>0</v>
      </c>
      <c r="P51" s="180">
        <v>0</v>
      </c>
      <c r="Q51" s="271">
        <v>0</v>
      </c>
      <c r="R51" s="273">
        <f t="shared" si="24"/>
        <v>0</v>
      </c>
      <c r="S51" s="186">
        <v>1</v>
      </c>
      <c r="T51" s="270">
        <v>0</v>
      </c>
      <c r="U51" s="274">
        <f t="shared" si="25"/>
        <v>1</v>
      </c>
      <c r="V51" s="272">
        <v>0</v>
      </c>
      <c r="W51" s="272">
        <v>0</v>
      </c>
      <c r="X51" s="275">
        <f t="shared" si="26"/>
        <v>0</v>
      </c>
    </row>
    <row r="52" spans="1:24" x14ac:dyDescent="0.35">
      <c r="A52" t="s">
        <v>322</v>
      </c>
      <c r="B52" t="s">
        <v>105</v>
      </c>
      <c r="C52">
        <v>230</v>
      </c>
      <c r="D52" t="s">
        <v>527</v>
      </c>
      <c r="E52" s="61" t="s">
        <v>587</v>
      </c>
      <c r="F52" t="s">
        <v>588</v>
      </c>
      <c r="G52" s="49">
        <f t="shared" si="17"/>
        <v>2.274</v>
      </c>
      <c r="H52" s="29">
        <f t="shared" si="18"/>
        <v>0</v>
      </c>
      <c r="I52" s="267">
        <f t="shared" si="19"/>
        <v>2.274</v>
      </c>
      <c r="J52" s="268">
        <f t="shared" si="20"/>
        <v>0</v>
      </c>
      <c r="K52" s="268">
        <f t="shared" si="21"/>
        <v>0</v>
      </c>
      <c r="L52" s="269">
        <f t="shared" si="22"/>
        <v>0</v>
      </c>
      <c r="M52" s="171">
        <v>2.274</v>
      </c>
      <c r="N52" s="29">
        <v>0</v>
      </c>
      <c r="O52" s="267">
        <f t="shared" si="23"/>
        <v>2.274</v>
      </c>
      <c r="P52" s="180">
        <v>0</v>
      </c>
      <c r="Q52" s="271">
        <v>0</v>
      </c>
      <c r="R52" s="273">
        <f t="shared" si="24"/>
        <v>0</v>
      </c>
      <c r="S52" s="186">
        <v>0</v>
      </c>
      <c r="T52" s="270">
        <v>0</v>
      </c>
      <c r="U52" s="274">
        <f t="shared" si="25"/>
        <v>0</v>
      </c>
      <c r="V52" s="272">
        <v>0</v>
      </c>
      <c r="W52" s="272">
        <v>0</v>
      </c>
      <c r="X52" s="275">
        <f t="shared" si="26"/>
        <v>0</v>
      </c>
    </row>
    <row r="53" spans="1:24" x14ac:dyDescent="0.35">
      <c r="A53" t="s">
        <v>333</v>
      </c>
      <c r="B53" t="s">
        <v>264</v>
      </c>
      <c r="C53">
        <v>115</v>
      </c>
      <c r="D53" t="s">
        <v>527</v>
      </c>
      <c r="E53" s="61" t="s">
        <v>587</v>
      </c>
      <c r="F53" t="s">
        <v>588</v>
      </c>
      <c r="G53" s="49">
        <f t="shared" si="17"/>
        <v>16.399999999999999</v>
      </c>
      <c r="H53" s="29">
        <f t="shared" si="18"/>
        <v>0</v>
      </c>
      <c r="I53" s="267">
        <f t="shared" si="19"/>
        <v>16.399999999999999</v>
      </c>
      <c r="J53" s="268">
        <f t="shared" si="20"/>
        <v>16.399999999999999</v>
      </c>
      <c r="K53" s="268">
        <f t="shared" si="21"/>
        <v>0</v>
      </c>
      <c r="L53" s="269">
        <f t="shared" si="22"/>
        <v>16.399999999999999</v>
      </c>
      <c r="M53" s="171">
        <v>0</v>
      </c>
      <c r="N53" s="29">
        <v>0</v>
      </c>
      <c r="O53" s="267">
        <f t="shared" si="23"/>
        <v>0</v>
      </c>
      <c r="P53" s="180">
        <v>0</v>
      </c>
      <c r="Q53" s="271">
        <v>0</v>
      </c>
      <c r="R53" s="273">
        <f t="shared" si="24"/>
        <v>0</v>
      </c>
      <c r="S53" s="186">
        <v>16.399999999999999</v>
      </c>
      <c r="T53" s="270">
        <v>0</v>
      </c>
      <c r="U53" s="274">
        <f t="shared" si="25"/>
        <v>16.399999999999999</v>
      </c>
      <c r="V53" s="272">
        <v>0</v>
      </c>
      <c r="W53" s="272">
        <v>0</v>
      </c>
      <c r="X53" s="275">
        <f t="shared" si="26"/>
        <v>0</v>
      </c>
    </row>
    <row r="54" spans="1:24" x14ac:dyDescent="0.35">
      <c r="A54" t="s">
        <v>318</v>
      </c>
      <c r="B54" t="s">
        <v>68</v>
      </c>
      <c r="C54">
        <v>230</v>
      </c>
      <c r="D54" t="s">
        <v>527</v>
      </c>
      <c r="E54" s="61" t="s">
        <v>587</v>
      </c>
      <c r="F54" t="s">
        <v>588</v>
      </c>
      <c r="G54" s="49">
        <f t="shared" si="17"/>
        <v>2.8</v>
      </c>
      <c r="H54" s="29">
        <f t="shared" si="18"/>
        <v>0</v>
      </c>
      <c r="I54" s="267">
        <f t="shared" si="19"/>
        <v>2.8</v>
      </c>
      <c r="J54" s="268">
        <f t="shared" si="20"/>
        <v>2.8</v>
      </c>
      <c r="K54" s="268">
        <f t="shared" si="21"/>
        <v>0</v>
      </c>
      <c r="L54" s="269">
        <f t="shared" si="22"/>
        <v>2.8</v>
      </c>
      <c r="M54" s="171">
        <v>0</v>
      </c>
      <c r="N54" s="29">
        <v>0</v>
      </c>
      <c r="O54" s="267">
        <f t="shared" si="23"/>
        <v>0</v>
      </c>
      <c r="P54" s="180">
        <v>2.8</v>
      </c>
      <c r="Q54" s="271">
        <v>0</v>
      </c>
      <c r="R54" s="273">
        <f t="shared" si="24"/>
        <v>2.8</v>
      </c>
      <c r="S54" s="186">
        <v>0</v>
      </c>
      <c r="T54" s="270">
        <v>0</v>
      </c>
      <c r="U54" s="274">
        <f t="shared" si="25"/>
        <v>0</v>
      </c>
      <c r="V54" s="272">
        <v>0</v>
      </c>
      <c r="W54" s="272">
        <v>0</v>
      </c>
      <c r="X54" s="275">
        <f t="shared" si="26"/>
        <v>0</v>
      </c>
    </row>
    <row r="55" spans="1:24" x14ac:dyDescent="0.35">
      <c r="A55" t="s">
        <v>333</v>
      </c>
      <c r="B55" t="s">
        <v>280</v>
      </c>
      <c r="C55">
        <v>115</v>
      </c>
      <c r="D55" t="s">
        <v>527</v>
      </c>
      <c r="E55" s="61" t="s">
        <v>587</v>
      </c>
      <c r="F55" t="s">
        <v>588</v>
      </c>
      <c r="G55" s="49">
        <f t="shared" si="17"/>
        <v>5.5</v>
      </c>
      <c r="H55" s="29">
        <f t="shared" si="18"/>
        <v>0</v>
      </c>
      <c r="I55" s="267">
        <f t="shared" si="19"/>
        <v>5.5</v>
      </c>
      <c r="J55" s="268">
        <f t="shared" si="20"/>
        <v>5.5</v>
      </c>
      <c r="K55" s="268">
        <f t="shared" si="21"/>
        <v>0</v>
      </c>
      <c r="L55" s="269">
        <f t="shared" si="22"/>
        <v>5.5</v>
      </c>
      <c r="M55" s="171">
        <v>0</v>
      </c>
      <c r="N55" s="29">
        <v>0</v>
      </c>
      <c r="O55" s="267">
        <f t="shared" si="23"/>
        <v>0</v>
      </c>
      <c r="P55" s="180">
        <v>0</v>
      </c>
      <c r="Q55" s="271">
        <v>0</v>
      </c>
      <c r="R55" s="273">
        <f t="shared" si="24"/>
        <v>0</v>
      </c>
      <c r="S55" s="186">
        <v>5.5</v>
      </c>
      <c r="T55" s="270">
        <v>0</v>
      </c>
      <c r="U55" s="274">
        <f t="shared" si="25"/>
        <v>5.5</v>
      </c>
      <c r="V55" s="272">
        <v>0</v>
      </c>
      <c r="W55" s="272">
        <v>0</v>
      </c>
      <c r="X55" s="275">
        <f t="shared" si="26"/>
        <v>0</v>
      </c>
    </row>
    <row r="56" spans="1:24" x14ac:dyDescent="0.35">
      <c r="A56" t="s">
        <v>321</v>
      </c>
      <c r="B56" t="s">
        <v>200</v>
      </c>
      <c r="C56">
        <v>230</v>
      </c>
      <c r="D56" t="s">
        <v>527</v>
      </c>
      <c r="E56" s="61" t="s">
        <v>587</v>
      </c>
      <c r="F56" t="s">
        <v>588</v>
      </c>
      <c r="G56" s="49">
        <f t="shared" si="17"/>
        <v>0.6</v>
      </c>
      <c r="H56" s="29">
        <f t="shared" si="18"/>
        <v>0</v>
      </c>
      <c r="I56" s="267">
        <f t="shared" si="19"/>
        <v>0.6</v>
      </c>
      <c r="J56" s="268">
        <f t="shared" si="20"/>
        <v>0.6</v>
      </c>
      <c r="K56" s="268">
        <f t="shared" si="21"/>
        <v>0</v>
      </c>
      <c r="L56" s="269">
        <f t="shared" si="22"/>
        <v>0.6</v>
      </c>
      <c r="M56" s="171">
        <v>0</v>
      </c>
      <c r="N56" s="29">
        <v>0</v>
      </c>
      <c r="O56" s="267">
        <f t="shared" si="23"/>
        <v>0</v>
      </c>
      <c r="P56" s="180">
        <v>0.55000000000000004</v>
      </c>
      <c r="Q56" s="271">
        <v>0</v>
      </c>
      <c r="R56" s="273">
        <f t="shared" si="24"/>
        <v>0.55000000000000004</v>
      </c>
      <c r="S56" s="186">
        <v>4.9999999999999933E-2</v>
      </c>
      <c r="T56" s="270">
        <v>0</v>
      </c>
      <c r="U56" s="274">
        <f t="shared" si="25"/>
        <v>4.9999999999999933E-2</v>
      </c>
      <c r="V56" s="272">
        <v>0</v>
      </c>
      <c r="W56" s="272">
        <v>0</v>
      </c>
      <c r="X56" s="275">
        <f t="shared" si="26"/>
        <v>0</v>
      </c>
    </row>
    <row r="57" spans="1:24" x14ac:dyDescent="0.35">
      <c r="A57" t="s">
        <v>333</v>
      </c>
      <c r="B57" t="s">
        <v>248</v>
      </c>
      <c r="C57">
        <v>230</v>
      </c>
      <c r="D57" t="s">
        <v>527</v>
      </c>
      <c r="E57" s="61" t="s">
        <v>587</v>
      </c>
      <c r="F57" t="s">
        <v>588</v>
      </c>
      <c r="G57" s="49">
        <f t="shared" si="17"/>
        <v>1</v>
      </c>
      <c r="H57" s="29">
        <f t="shared" si="18"/>
        <v>0</v>
      </c>
      <c r="I57" s="267">
        <f t="shared" si="19"/>
        <v>1</v>
      </c>
      <c r="J57" s="268">
        <f t="shared" si="20"/>
        <v>5.0000000000000044E-3</v>
      </c>
      <c r="K57" s="268">
        <f t="shared" si="21"/>
        <v>0</v>
      </c>
      <c r="L57" s="269">
        <f t="shared" si="22"/>
        <v>5.0000000000000044E-3</v>
      </c>
      <c r="M57" s="171">
        <v>0.995</v>
      </c>
      <c r="N57" s="29">
        <v>0</v>
      </c>
      <c r="O57" s="267">
        <f t="shared" si="23"/>
        <v>0.995</v>
      </c>
      <c r="P57" s="180">
        <v>0</v>
      </c>
      <c r="Q57" s="271">
        <v>0</v>
      </c>
      <c r="R57" s="273">
        <f t="shared" si="24"/>
        <v>0</v>
      </c>
      <c r="S57" s="186">
        <v>5.0000000000000044E-3</v>
      </c>
      <c r="T57" s="270">
        <v>0</v>
      </c>
      <c r="U57" s="274">
        <f t="shared" si="25"/>
        <v>5.0000000000000044E-3</v>
      </c>
      <c r="V57" s="272">
        <v>0</v>
      </c>
      <c r="W57" s="272">
        <v>0</v>
      </c>
      <c r="X57" s="275">
        <f t="shared" si="26"/>
        <v>0</v>
      </c>
    </row>
    <row r="58" spans="1:24" x14ac:dyDescent="0.35">
      <c r="A58" t="s">
        <v>333</v>
      </c>
      <c r="B58" t="s">
        <v>221</v>
      </c>
      <c r="C58">
        <v>115</v>
      </c>
      <c r="D58" t="s">
        <v>527</v>
      </c>
      <c r="E58" s="61" t="s">
        <v>587</v>
      </c>
      <c r="F58" t="s">
        <v>588</v>
      </c>
      <c r="G58" s="49">
        <f t="shared" si="17"/>
        <v>3</v>
      </c>
      <c r="H58" s="29">
        <f t="shared" si="18"/>
        <v>0</v>
      </c>
      <c r="I58" s="267">
        <f t="shared" si="19"/>
        <v>3</v>
      </c>
      <c r="J58" s="268">
        <f t="shared" si="20"/>
        <v>3</v>
      </c>
      <c r="K58" s="268">
        <f t="shared" si="21"/>
        <v>0</v>
      </c>
      <c r="L58" s="269">
        <f t="shared" si="22"/>
        <v>3</v>
      </c>
      <c r="M58" s="171">
        <v>0</v>
      </c>
      <c r="N58" s="29">
        <v>0</v>
      </c>
      <c r="O58" s="267">
        <f t="shared" si="23"/>
        <v>0</v>
      </c>
      <c r="P58" s="180">
        <v>0</v>
      </c>
      <c r="Q58" s="271">
        <v>0</v>
      </c>
      <c r="R58" s="273">
        <f t="shared" si="24"/>
        <v>0</v>
      </c>
      <c r="S58" s="186">
        <v>3</v>
      </c>
      <c r="T58" s="270">
        <v>0</v>
      </c>
      <c r="U58" s="274">
        <f t="shared" si="25"/>
        <v>3</v>
      </c>
      <c r="V58" s="272">
        <v>0</v>
      </c>
      <c r="W58" s="272">
        <v>0</v>
      </c>
      <c r="X58" s="275">
        <f t="shared" si="26"/>
        <v>0</v>
      </c>
    </row>
    <row r="59" spans="1:24" x14ac:dyDescent="0.35">
      <c r="A59" t="s">
        <v>321</v>
      </c>
      <c r="B59" t="s">
        <v>199</v>
      </c>
      <c r="C59">
        <v>115</v>
      </c>
      <c r="D59" t="s">
        <v>527</v>
      </c>
      <c r="E59" s="61" t="s">
        <v>587</v>
      </c>
      <c r="F59" t="s">
        <v>588</v>
      </c>
      <c r="G59" s="49">
        <f t="shared" si="17"/>
        <v>3.88</v>
      </c>
      <c r="H59" s="29">
        <f t="shared" si="18"/>
        <v>0</v>
      </c>
      <c r="I59" s="267">
        <f t="shared" si="19"/>
        <v>3.88</v>
      </c>
      <c r="J59" s="268">
        <f t="shared" si="20"/>
        <v>3.88</v>
      </c>
      <c r="K59" s="268">
        <f t="shared" si="21"/>
        <v>0</v>
      </c>
      <c r="L59" s="269">
        <f t="shared" si="22"/>
        <v>3.88</v>
      </c>
      <c r="M59" s="171">
        <v>0</v>
      </c>
      <c r="N59" s="29">
        <v>0</v>
      </c>
      <c r="O59" s="267">
        <f t="shared" si="23"/>
        <v>0</v>
      </c>
      <c r="P59" s="180">
        <v>3.88</v>
      </c>
      <c r="Q59" s="271">
        <v>0</v>
      </c>
      <c r="R59" s="273">
        <f t="shared" si="24"/>
        <v>3.88</v>
      </c>
      <c r="S59" s="186">
        <v>0</v>
      </c>
      <c r="T59" s="270">
        <v>0</v>
      </c>
      <c r="U59" s="274">
        <f t="shared" si="25"/>
        <v>0</v>
      </c>
      <c r="V59" s="272">
        <v>0</v>
      </c>
      <c r="W59" s="272">
        <v>0</v>
      </c>
      <c r="X59" s="275">
        <f t="shared" si="26"/>
        <v>0</v>
      </c>
    </row>
    <row r="60" spans="1:24" x14ac:dyDescent="0.35">
      <c r="A60" t="s">
        <v>333</v>
      </c>
      <c r="B60" t="s">
        <v>269</v>
      </c>
      <c r="C60">
        <v>115</v>
      </c>
      <c r="D60" t="s">
        <v>527</v>
      </c>
      <c r="E60" s="61" t="s">
        <v>587</v>
      </c>
      <c r="F60" t="s">
        <v>588</v>
      </c>
      <c r="G60" s="49">
        <f t="shared" si="17"/>
        <v>1</v>
      </c>
      <c r="H60" s="29">
        <f t="shared" si="18"/>
        <v>0</v>
      </c>
      <c r="I60" s="267">
        <f t="shared" si="19"/>
        <v>1</v>
      </c>
      <c r="J60" s="268">
        <f t="shared" si="20"/>
        <v>1</v>
      </c>
      <c r="K60" s="268">
        <f t="shared" si="21"/>
        <v>0</v>
      </c>
      <c r="L60" s="269">
        <f t="shared" si="22"/>
        <v>1</v>
      </c>
      <c r="M60" s="171">
        <v>0</v>
      </c>
      <c r="N60" s="29">
        <v>0</v>
      </c>
      <c r="O60" s="267">
        <f t="shared" si="23"/>
        <v>0</v>
      </c>
      <c r="P60" s="180">
        <v>0</v>
      </c>
      <c r="Q60" s="271">
        <v>0</v>
      </c>
      <c r="R60" s="273">
        <f t="shared" si="24"/>
        <v>0</v>
      </c>
      <c r="S60" s="186">
        <v>1</v>
      </c>
      <c r="T60" s="270">
        <v>0</v>
      </c>
      <c r="U60" s="274">
        <f t="shared" si="25"/>
        <v>1</v>
      </c>
      <c r="V60" s="272">
        <v>0</v>
      </c>
      <c r="W60" s="272">
        <v>0</v>
      </c>
      <c r="X60" s="275">
        <f t="shared" si="26"/>
        <v>0</v>
      </c>
    </row>
    <row r="61" spans="1:24" x14ac:dyDescent="0.35">
      <c r="A61" t="s">
        <v>333</v>
      </c>
      <c r="B61" t="s">
        <v>215</v>
      </c>
      <c r="C61">
        <v>230</v>
      </c>
      <c r="D61" t="s">
        <v>527</v>
      </c>
      <c r="E61" s="61" t="s">
        <v>587</v>
      </c>
      <c r="F61" t="s">
        <v>588</v>
      </c>
      <c r="G61" s="49">
        <f t="shared" si="17"/>
        <v>2</v>
      </c>
      <c r="H61" s="29">
        <f t="shared" si="18"/>
        <v>0</v>
      </c>
      <c r="I61" s="267">
        <f t="shared" si="19"/>
        <v>2</v>
      </c>
      <c r="J61" s="268">
        <f t="shared" si="20"/>
        <v>2</v>
      </c>
      <c r="K61" s="268">
        <f t="shared" si="21"/>
        <v>0</v>
      </c>
      <c r="L61" s="269">
        <f t="shared" si="22"/>
        <v>2</v>
      </c>
      <c r="M61" s="171">
        <v>0</v>
      </c>
      <c r="N61" s="29">
        <v>0</v>
      </c>
      <c r="O61" s="267">
        <f t="shared" si="23"/>
        <v>0</v>
      </c>
      <c r="P61" s="180">
        <v>0</v>
      </c>
      <c r="Q61" s="271">
        <v>0</v>
      </c>
      <c r="R61" s="273">
        <f t="shared" si="24"/>
        <v>0</v>
      </c>
      <c r="S61" s="186">
        <v>2</v>
      </c>
      <c r="T61" s="270">
        <v>0</v>
      </c>
      <c r="U61" s="274">
        <f t="shared" si="25"/>
        <v>2</v>
      </c>
      <c r="V61" s="272">
        <v>0</v>
      </c>
      <c r="W61" s="272">
        <v>0</v>
      </c>
      <c r="X61" s="275">
        <f t="shared" si="26"/>
        <v>0</v>
      </c>
    </row>
    <row r="62" spans="1:24" x14ac:dyDescent="0.35">
      <c r="A62" t="s">
        <v>333</v>
      </c>
      <c r="B62" t="s">
        <v>273</v>
      </c>
      <c r="C62">
        <v>230</v>
      </c>
      <c r="D62" t="s">
        <v>527</v>
      </c>
      <c r="E62" s="61" t="s">
        <v>587</v>
      </c>
      <c r="F62" t="s">
        <v>588</v>
      </c>
      <c r="G62" s="49">
        <f t="shared" si="17"/>
        <v>9.92</v>
      </c>
      <c r="H62" s="29">
        <f t="shared" si="18"/>
        <v>0</v>
      </c>
      <c r="I62" s="267">
        <f t="shared" si="19"/>
        <v>9.92</v>
      </c>
      <c r="J62" s="268">
        <f t="shared" si="20"/>
        <v>9.92</v>
      </c>
      <c r="K62" s="268">
        <f t="shared" si="21"/>
        <v>0</v>
      </c>
      <c r="L62" s="269">
        <f t="shared" si="22"/>
        <v>9.92</v>
      </c>
      <c r="M62" s="171">
        <v>0</v>
      </c>
      <c r="N62" s="29">
        <v>0</v>
      </c>
      <c r="O62" s="267">
        <f t="shared" si="23"/>
        <v>0</v>
      </c>
      <c r="P62" s="180">
        <v>0</v>
      </c>
      <c r="Q62" s="271">
        <v>0</v>
      </c>
      <c r="R62" s="273">
        <f t="shared" si="24"/>
        <v>0</v>
      </c>
      <c r="S62" s="186">
        <v>9.92</v>
      </c>
      <c r="T62" s="270">
        <v>0</v>
      </c>
      <c r="U62" s="274">
        <f t="shared" si="25"/>
        <v>9.92</v>
      </c>
      <c r="V62" s="272">
        <v>0</v>
      </c>
      <c r="W62" s="272">
        <v>0</v>
      </c>
      <c r="X62" s="275">
        <f t="shared" si="26"/>
        <v>0</v>
      </c>
    </row>
    <row r="63" spans="1:24" x14ac:dyDescent="0.35">
      <c r="A63" t="s">
        <v>333</v>
      </c>
      <c r="B63" t="s">
        <v>268</v>
      </c>
      <c r="C63">
        <v>115</v>
      </c>
      <c r="D63" t="s">
        <v>527</v>
      </c>
      <c r="E63" s="61" t="s">
        <v>587</v>
      </c>
      <c r="F63" t="s">
        <v>588</v>
      </c>
      <c r="G63" s="49">
        <f t="shared" si="17"/>
        <v>2.85</v>
      </c>
      <c r="H63" s="29">
        <f t="shared" si="18"/>
        <v>0</v>
      </c>
      <c r="I63" s="267">
        <f t="shared" si="19"/>
        <v>2.85</v>
      </c>
      <c r="J63" s="268">
        <f t="shared" si="20"/>
        <v>2.85</v>
      </c>
      <c r="K63" s="268">
        <f t="shared" si="21"/>
        <v>0</v>
      </c>
      <c r="L63" s="269">
        <f t="shared" si="22"/>
        <v>2.85</v>
      </c>
      <c r="M63" s="171">
        <v>0</v>
      </c>
      <c r="N63" s="29">
        <v>0</v>
      </c>
      <c r="O63" s="267">
        <f t="shared" si="23"/>
        <v>0</v>
      </c>
      <c r="P63" s="180">
        <v>0</v>
      </c>
      <c r="Q63" s="271">
        <v>0</v>
      </c>
      <c r="R63" s="273">
        <f t="shared" si="24"/>
        <v>0</v>
      </c>
      <c r="S63" s="186">
        <v>2.85</v>
      </c>
      <c r="T63" s="270">
        <v>0</v>
      </c>
      <c r="U63" s="274">
        <f t="shared" si="25"/>
        <v>2.85</v>
      </c>
      <c r="V63" s="272">
        <v>0</v>
      </c>
      <c r="W63" s="272">
        <v>0</v>
      </c>
      <c r="X63" s="275">
        <f t="shared" si="26"/>
        <v>0</v>
      </c>
    </row>
    <row r="64" spans="1:24" x14ac:dyDescent="0.35">
      <c r="A64" t="s">
        <v>333</v>
      </c>
      <c r="B64" t="s">
        <v>285</v>
      </c>
      <c r="C64">
        <v>230</v>
      </c>
      <c r="D64" t="s">
        <v>527</v>
      </c>
      <c r="E64" s="61" t="s">
        <v>587</v>
      </c>
      <c r="F64" t="s">
        <v>588</v>
      </c>
      <c r="G64" s="49">
        <f t="shared" si="17"/>
        <v>7</v>
      </c>
      <c r="H64" s="29">
        <f t="shared" si="18"/>
        <v>0</v>
      </c>
      <c r="I64" s="267">
        <f t="shared" si="19"/>
        <v>7</v>
      </c>
      <c r="J64" s="268">
        <f t="shared" si="20"/>
        <v>7</v>
      </c>
      <c r="K64" s="268">
        <f t="shared" si="21"/>
        <v>0</v>
      </c>
      <c r="L64" s="269">
        <f t="shared" si="22"/>
        <v>7</v>
      </c>
      <c r="M64" s="171">
        <v>0</v>
      </c>
      <c r="N64" s="29">
        <v>0</v>
      </c>
      <c r="O64" s="267">
        <f t="shared" si="23"/>
        <v>0</v>
      </c>
      <c r="P64" s="180">
        <v>0</v>
      </c>
      <c r="Q64" s="271">
        <v>0</v>
      </c>
      <c r="R64" s="273">
        <f t="shared" si="24"/>
        <v>0</v>
      </c>
      <c r="S64" s="186">
        <v>7</v>
      </c>
      <c r="T64" s="270">
        <v>0</v>
      </c>
      <c r="U64" s="274">
        <f t="shared" si="25"/>
        <v>7</v>
      </c>
      <c r="V64" s="272">
        <v>0</v>
      </c>
      <c r="W64" s="272">
        <v>0</v>
      </c>
      <c r="X64" s="275">
        <f t="shared" si="26"/>
        <v>0</v>
      </c>
    </row>
    <row r="65" spans="1:24" x14ac:dyDescent="0.35">
      <c r="A65" t="s">
        <v>333</v>
      </c>
      <c r="B65" t="s">
        <v>257</v>
      </c>
      <c r="C65">
        <v>115</v>
      </c>
      <c r="D65" t="s">
        <v>527</v>
      </c>
      <c r="E65" s="61" t="s">
        <v>587</v>
      </c>
      <c r="F65" t="s">
        <v>588</v>
      </c>
      <c r="G65" s="49">
        <f t="shared" si="17"/>
        <v>3</v>
      </c>
      <c r="H65" s="29">
        <f t="shared" si="18"/>
        <v>0</v>
      </c>
      <c r="I65" s="267">
        <f t="shared" si="19"/>
        <v>3</v>
      </c>
      <c r="J65" s="268">
        <f t="shared" si="20"/>
        <v>3</v>
      </c>
      <c r="K65" s="268">
        <f t="shared" si="21"/>
        <v>0</v>
      </c>
      <c r="L65" s="269">
        <f t="shared" si="22"/>
        <v>3</v>
      </c>
      <c r="M65" s="171">
        <v>0</v>
      </c>
      <c r="N65" s="29">
        <v>0</v>
      </c>
      <c r="O65" s="267">
        <f t="shared" si="23"/>
        <v>0</v>
      </c>
      <c r="P65" s="180">
        <v>0</v>
      </c>
      <c r="Q65" s="271">
        <v>0</v>
      </c>
      <c r="R65" s="273">
        <f t="shared" si="24"/>
        <v>0</v>
      </c>
      <c r="S65" s="186">
        <v>3</v>
      </c>
      <c r="T65" s="270">
        <v>0</v>
      </c>
      <c r="U65" s="274">
        <f t="shared" si="25"/>
        <v>3</v>
      </c>
      <c r="V65" s="272">
        <v>0</v>
      </c>
      <c r="W65" s="272">
        <v>0</v>
      </c>
      <c r="X65" s="275">
        <f t="shared" si="26"/>
        <v>0</v>
      </c>
    </row>
    <row r="66" spans="1:24" x14ac:dyDescent="0.35">
      <c r="A66" t="s">
        <v>341</v>
      </c>
      <c r="B66" t="s">
        <v>109</v>
      </c>
      <c r="C66">
        <v>115</v>
      </c>
      <c r="D66" t="s">
        <v>527</v>
      </c>
      <c r="E66" s="61" t="s">
        <v>587</v>
      </c>
      <c r="F66" t="s">
        <v>588</v>
      </c>
      <c r="G66" s="49">
        <f t="shared" si="17"/>
        <v>2.7</v>
      </c>
      <c r="H66" s="29">
        <f t="shared" si="18"/>
        <v>0</v>
      </c>
      <c r="I66" s="267">
        <f t="shared" si="19"/>
        <v>2.7</v>
      </c>
      <c r="J66" s="268">
        <f t="shared" si="20"/>
        <v>2.7</v>
      </c>
      <c r="K66" s="268">
        <f t="shared" si="21"/>
        <v>0</v>
      </c>
      <c r="L66" s="269">
        <f t="shared" si="22"/>
        <v>2.7</v>
      </c>
      <c r="M66" s="171">
        <v>0</v>
      </c>
      <c r="N66" s="29">
        <v>0</v>
      </c>
      <c r="O66" s="267">
        <f t="shared" si="23"/>
        <v>0</v>
      </c>
      <c r="P66" s="180">
        <v>2.7</v>
      </c>
      <c r="Q66" s="271">
        <v>0</v>
      </c>
      <c r="R66" s="273">
        <f t="shared" si="24"/>
        <v>2.7</v>
      </c>
      <c r="S66" s="186">
        <v>0</v>
      </c>
      <c r="T66" s="270">
        <v>0</v>
      </c>
      <c r="U66" s="274">
        <f t="shared" si="25"/>
        <v>0</v>
      </c>
      <c r="V66" s="272">
        <v>0</v>
      </c>
      <c r="W66" s="272">
        <v>0</v>
      </c>
      <c r="X66" s="275">
        <f t="shared" si="26"/>
        <v>0</v>
      </c>
    </row>
    <row r="67" spans="1:24" x14ac:dyDescent="0.35">
      <c r="A67" t="s">
        <v>333</v>
      </c>
      <c r="B67" t="s">
        <v>283</v>
      </c>
      <c r="C67">
        <v>230</v>
      </c>
      <c r="D67" t="s">
        <v>527</v>
      </c>
      <c r="E67" s="61" t="s">
        <v>587</v>
      </c>
      <c r="F67" t="s">
        <v>588</v>
      </c>
      <c r="G67" s="49">
        <f t="shared" si="17"/>
        <v>14.5</v>
      </c>
      <c r="H67" s="29">
        <f t="shared" si="18"/>
        <v>0</v>
      </c>
      <c r="I67" s="267">
        <f t="shared" si="19"/>
        <v>14.5</v>
      </c>
      <c r="J67" s="268">
        <f t="shared" si="20"/>
        <v>14.5</v>
      </c>
      <c r="K67" s="268">
        <f t="shared" si="21"/>
        <v>0</v>
      </c>
      <c r="L67" s="269">
        <f t="shared" si="22"/>
        <v>14.5</v>
      </c>
      <c r="M67" s="171">
        <v>0</v>
      </c>
      <c r="N67" s="29">
        <v>0</v>
      </c>
      <c r="O67" s="267">
        <f t="shared" si="23"/>
        <v>0</v>
      </c>
      <c r="P67" s="180">
        <v>0</v>
      </c>
      <c r="Q67" s="271">
        <v>0</v>
      </c>
      <c r="R67" s="273">
        <f t="shared" si="24"/>
        <v>0</v>
      </c>
      <c r="S67" s="186">
        <v>14.5</v>
      </c>
      <c r="T67" s="270">
        <v>0</v>
      </c>
      <c r="U67" s="274">
        <f t="shared" si="25"/>
        <v>14.5</v>
      </c>
      <c r="V67" s="272">
        <v>0</v>
      </c>
      <c r="W67" s="272">
        <v>0</v>
      </c>
      <c r="X67" s="275">
        <f t="shared" si="26"/>
        <v>0</v>
      </c>
    </row>
    <row r="68" spans="1:24" x14ac:dyDescent="0.35">
      <c r="A68" t="s">
        <v>321</v>
      </c>
      <c r="B68" t="s">
        <v>201</v>
      </c>
      <c r="C68">
        <v>115</v>
      </c>
      <c r="D68" t="s">
        <v>527</v>
      </c>
      <c r="E68" s="61" t="s">
        <v>587</v>
      </c>
      <c r="F68" t="s">
        <v>588</v>
      </c>
      <c r="G68" s="49">
        <f t="shared" si="17"/>
        <v>3</v>
      </c>
      <c r="H68" s="29">
        <f t="shared" si="18"/>
        <v>0</v>
      </c>
      <c r="I68" s="267">
        <f t="shared" si="19"/>
        <v>3</v>
      </c>
      <c r="J68" s="268">
        <f t="shared" si="20"/>
        <v>3</v>
      </c>
      <c r="K68" s="268">
        <f t="shared" si="21"/>
        <v>0</v>
      </c>
      <c r="L68" s="269">
        <f t="shared" si="22"/>
        <v>3</v>
      </c>
      <c r="M68" s="171">
        <v>0</v>
      </c>
      <c r="N68" s="29">
        <v>0</v>
      </c>
      <c r="O68" s="267">
        <f t="shared" si="23"/>
        <v>0</v>
      </c>
      <c r="P68" s="180">
        <v>0</v>
      </c>
      <c r="Q68" s="271">
        <v>0</v>
      </c>
      <c r="R68" s="273">
        <f t="shared" si="24"/>
        <v>0</v>
      </c>
      <c r="S68" s="186">
        <v>3</v>
      </c>
      <c r="T68" s="270">
        <v>0</v>
      </c>
      <c r="U68" s="274">
        <f t="shared" si="25"/>
        <v>3</v>
      </c>
      <c r="V68" s="272">
        <v>0</v>
      </c>
      <c r="W68" s="272">
        <v>0</v>
      </c>
      <c r="X68" s="275">
        <f t="shared" si="26"/>
        <v>0</v>
      </c>
    </row>
    <row r="69" spans="1:24" x14ac:dyDescent="0.35">
      <c r="A69" t="s">
        <v>322</v>
      </c>
      <c r="B69" t="s">
        <v>173</v>
      </c>
      <c r="C69">
        <v>230</v>
      </c>
      <c r="D69" t="s">
        <v>527</v>
      </c>
      <c r="E69" s="61" t="s">
        <v>587</v>
      </c>
      <c r="F69" t="s">
        <v>588</v>
      </c>
      <c r="G69" s="49">
        <f t="shared" si="17"/>
        <v>2</v>
      </c>
      <c r="H69" s="29">
        <f t="shared" si="18"/>
        <v>0</v>
      </c>
      <c r="I69" s="267">
        <f t="shared" si="19"/>
        <v>2</v>
      </c>
      <c r="J69" s="268">
        <f t="shared" si="20"/>
        <v>2</v>
      </c>
      <c r="K69" s="268">
        <f t="shared" si="21"/>
        <v>0</v>
      </c>
      <c r="L69" s="269">
        <f t="shared" si="22"/>
        <v>2</v>
      </c>
      <c r="M69" s="171">
        <v>0</v>
      </c>
      <c r="N69" s="29">
        <v>0</v>
      </c>
      <c r="O69" s="267">
        <f t="shared" si="23"/>
        <v>0</v>
      </c>
      <c r="P69" s="180">
        <v>0</v>
      </c>
      <c r="Q69" s="271">
        <v>0</v>
      </c>
      <c r="R69" s="273">
        <f t="shared" si="24"/>
        <v>0</v>
      </c>
      <c r="S69" s="186">
        <v>2</v>
      </c>
      <c r="T69" s="270">
        <v>0</v>
      </c>
      <c r="U69" s="274">
        <f t="shared" si="25"/>
        <v>2</v>
      </c>
      <c r="V69" s="272">
        <v>0</v>
      </c>
      <c r="W69" s="272">
        <v>0</v>
      </c>
      <c r="X69" s="275">
        <f t="shared" si="26"/>
        <v>0</v>
      </c>
    </row>
    <row r="70" spans="1:24" x14ac:dyDescent="0.35">
      <c r="A70" t="s">
        <v>333</v>
      </c>
      <c r="B70" t="s">
        <v>276</v>
      </c>
      <c r="C70">
        <v>115</v>
      </c>
      <c r="D70" t="s">
        <v>527</v>
      </c>
      <c r="E70" s="61" t="s">
        <v>587</v>
      </c>
      <c r="F70" t="s">
        <v>588</v>
      </c>
      <c r="G70" s="49">
        <f t="shared" si="17"/>
        <v>1</v>
      </c>
      <c r="H70" s="29">
        <f t="shared" si="18"/>
        <v>0</v>
      </c>
      <c r="I70" s="267">
        <f t="shared" si="19"/>
        <v>1</v>
      </c>
      <c r="J70" s="268">
        <f t="shared" si="20"/>
        <v>1</v>
      </c>
      <c r="K70" s="268">
        <f t="shared" si="21"/>
        <v>0</v>
      </c>
      <c r="L70" s="269">
        <f t="shared" si="22"/>
        <v>1</v>
      </c>
      <c r="M70" s="171">
        <v>0</v>
      </c>
      <c r="N70" s="29">
        <v>0</v>
      </c>
      <c r="O70" s="267">
        <f t="shared" si="23"/>
        <v>0</v>
      </c>
      <c r="P70" s="180">
        <v>0</v>
      </c>
      <c r="Q70" s="271">
        <v>0</v>
      </c>
      <c r="R70" s="273">
        <f t="shared" si="24"/>
        <v>0</v>
      </c>
      <c r="S70" s="186">
        <v>1</v>
      </c>
      <c r="T70" s="270">
        <v>0</v>
      </c>
      <c r="U70" s="274">
        <f t="shared" si="25"/>
        <v>1</v>
      </c>
      <c r="V70" s="272">
        <v>0</v>
      </c>
      <c r="W70" s="272">
        <v>0</v>
      </c>
      <c r="X70" s="275">
        <f t="shared" si="26"/>
        <v>0</v>
      </c>
    </row>
    <row r="71" spans="1:24" x14ac:dyDescent="0.35">
      <c r="A71" t="s">
        <v>333</v>
      </c>
      <c r="B71" t="s">
        <v>231</v>
      </c>
      <c r="C71">
        <v>115</v>
      </c>
      <c r="D71" t="s">
        <v>527</v>
      </c>
      <c r="E71" s="61" t="s">
        <v>587</v>
      </c>
      <c r="F71" t="s">
        <v>588</v>
      </c>
      <c r="G71" s="49">
        <f t="shared" si="17"/>
        <v>2</v>
      </c>
      <c r="H71" s="29">
        <f t="shared" si="18"/>
        <v>0</v>
      </c>
      <c r="I71" s="267">
        <f t="shared" si="19"/>
        <v>2</v>
      </c>
      <c r="J71" s="268">
        <f t="shared" si="20"/>
        <v>2</v>
      </c>
      <c r="K71" s="268">
        <f t="shared" si="21"/>
        <v>0</v>
      </c>
      <c r="L71" s="269">
        <f t="shared" si="22"/>
        <v>2</v>
      </c>
      <c r="M71" s="171">
        <v>0</v>
      </c>
      <c r="N71" s="29">
        <v>0</v>
      </c>
      <c r="O71" s="267">
        <f t="shared" si="23"/>
        <v>0</v>
      </c>
      <c r="P71" s="180">
        <v>0</v>
      </c>
      <c r="Q71" s="271">
        <v>0</v>
      </c>
      <c r="R71" s="273">
        <f t="shared" si="24"/>
        <v>0</v>
      </c>
      <c r="S71" s="186">
        <v>2</v>
      </c>
      <c r="T71" s="270">
        <v>0</v>
      </c>
      <c r="U71" s="274">
        <f t="shared" si="25"/>
        <v>2</v>
      </c>
      <c r="V71" s="272">
        <v>0</v>
      </c>
      <c r="W71" s="272">
        <v>0</v>
      </c>
      <c r="X71" s="275">
        <f t="shared" si="26"/>
        <v>0</v>
      </c>
    </row>
    <row r="72" spans="1:24" x14ac:dyDescent="0.35">
      <c r="A72" t="s">
        <v>348</v>
      </c>
      <c r="B72" t="s">
        <v>88</v>
      </c>
      <c r="C72">
        <v>230</v>
      </c>
      <c r="D72" t="s">
        <v>527</v>
      </c>
      <c r="E72" s="61" t="s">
        <v>587</v>
      </c>
      <c r="F72" t="s">
        <v>588</v>
      </c>
      <c r="G72" s="49">
        <f t="shared" si="17"/>
        <v>2.6</v>
      </c>
      <c r="H72" s="29">
        <f t="shared" si="18"/>
        <v>0</v>
      </c>
      <c r="I72" s="267">
        <f t="shared" si="19"/>
        <v>2.6</v>
      </c>
      <c r="J72" s="268">
        <f t="shared" si="20"/>
        <v>2.6</v>
      </c>
      <c r="K72" s="268">
        <f t="shared" si="21"/>
        <v>0</v>
      </c>
      <c r="L72" s="269">
        <f t="shared" si="22"/>
        <v>2.6</v>
      </c>
      <c r="M72" s="171">
        <v>0</v>
      </c>
      <c r="N72" s="29">
        <v>0</v>
      </c>
      <c r="O72" s="267">
        <f t="shared" si="23"/>
        <v>0</v>
      </c>
      <c r="P72" s="180">
        <v>2.6</v>
      </c>
      <c r="Q72" s="271">
        <v>0</v>
      </c>
      <c r="R72" s="273">
        <f t="shared" si="24"/>
        <v>2.6</v>
      </c>
      <c r="S72" s="186">
        <v>0</v>
      </c>
      <c r="T72" s="270">
        <v>0</v>
      </c>
      <c r="U72" s="274">
        <f t="shared" si="25"/>
        <v>0</v>
      </c>
      <c r="V72" s="272">
        <v>0</v>
      </c>
      <c r="W72" s="272">
        <v>0</v>
      </c>
      <c r="X72" s="275">
        <f t="shared" si="26"/>
        <v>0</v>
      </c>
    </row>
    <row r="73" spans="1:24" x14ac:dyDescent="0.35">
      <c r="A73" t="s">
        <v>321</v>
      </c>
      <c r="B73" t="s">
        <v>222</v>
      </c>
      <c r="C73">
        <v>230</v>
      </c>
      <c r="D73" t="s">
        <v>527</v>
      </c>
      <c r="E73" s="61" t="s">
        <v>587</v>
      </c>
      <c r="F73" t="s">
        <v>588</v>
      </c>
      <c r="G73" s="49">
        <f t="shared" si="17"/>
        <v>2</v>
      </c>
      <c r="H73" s="29">
        <f t="shared" si="18"/>
        <v>0</v>
      </c>
      <c r="I73" s="267">
        <f t="shared" si="19"/>
        <v>2</v>
      </c>
      <c r="J73" s="268">
        <f t="shared" si="20"/>
        <v>2</v>
      </c>
      <c r="K73" s="268">
        <f t="shared" si="21"/>
        <v>0</v>
      </c>
      <c r="L73" s="269">
        <f t="shared" si="22"/>
        <v>2</v>
      </c>
      <c r="M73" s="171">
        <v>0</v>
      </c>
      <c r="N73" s="29">
        <v>0</v>
      </c>
      <c r="O73" s="267">
        <f t="shared" si="23"/>
        <v>0</v>
      </c>
      <c r="P73" s="180">
        <v>0</v>
      </c>
      <c r="Q73" s="271">
        <v>0</v>
      </c>
      <c r="R73" s="273">
        <f t="shared" si="24"/>
        <v>0</v>
      </c>
      <c r="S73" s="186">
        <v>2</v>
      </c>
      <c r="T73" s="270">
        <v>0</v>
      </c>
      <c r="U73" s="274">
        <f t="shared" si="25"/>
        <v>2</v>
      </c>
      <c r="V73" s="272">
        <v>0</v>
      </c>
      <c r="W73" s="272">
        <v>0</v>
      </c>
      <c r="X73" s="275">
        <f t="shared" si="26"/>
        <v>0</v>
      </c>
    </row>
    <row r="74" spans="1:24" x14ac:dyDescent="0.35">
      <c r="A74" t="s">
        <v>333</v>
      </c>
      <c r="B74" t="s">
        <v>274</v>
      </c>
      <c r="C74">
        <v>115</v>
      </c>
      <c r="D74" t="s">
        <v>527</v>
      </c>
      <c r="E74" s="61" t="s">
        <v>587</v>
      </c>
      <c r="F74" t="s">
        <v>588</v>
      </c>
      <c r="G74" s="49">
        <f t="shared" si="17"/>
        <v>3.6</v>
      </c>
      <c r="H74" s="29">
        <f t="shared" si="18"/>
        <v>0</v>
      </c>
      <c r="I74" s="267">
        <f t="shared" si="19"/>
        <v>3.6</v>
      </c>
      <c r="J74" s="268">
        <f t="shared" si="20"/>
        <v>3.6</v>
      </c>
      <c r="K74" s="268">
        <f t="shared" si="21"/>
        <v>0</v>
      </c>
      <c r="L74" s="269">
        <f t="shared" si="22"/>
        <v>3.6</v>
      </c>
      <c r="M74" s="171">
        <v>0</v>
      </c>
      <c r="N74" s="29">
        <v>0</v>
      </c>
      <c r="O74" s="267">
        <f t="shared" si="23"/>
        <v>0</v>
      </c>
      <c r="P74" s="180">
        <v>0</v>
      </c>
      <c r="Q74" s="271">
        <v>0</v>
      </c>
      <c r="R74" s="273">
        <f t="shared" si="24"/>
        <v>0</v>
      </c>
      <c r="S74" s="186">
        <v>3.6</v>
      </c>
      <c r="T74" s="270">
        <v>0</v>
      </c>
      <c r="U74" s="274">
        <f t="shared" si="25"/>
        <v>3.6</v>
      </c>
      <c r="V74" s="272">
        <v>0</v>
      </c>
      <c r="W74" s="272">
        <v>0</v>
      </c>
      <c r="X74" s="275">
        <f t="shared" si="26"/>
        <v>0</v>
      </c>
    </row>
    <row r="75" spans="1:24" x14ac:dyDescent="0.35">
      <c r="A75" t="s">
        <v>321</v>
      </c>
      <c r="B75" t="s">
        <v>169</v>
      </c>
      <c r="C75">
        <v>115</v>
      </c>
      <c r="D75" t="s">
        <v>527</v>
      </c>
      <c r="E75" t="s">
        <v>446</v>
      </c>
      <c r="F75" t="s">
        <v>446</v>
      </c>
      <c r="G75" s="49">
        <f t="shared" ref="G75:G104" si="27">SUM(J75+M75)</f>
        <v>3</v>
      </c>
      <c r="H75" s="29">
        <f t="shared" ref="H75:H104" si="28">SUM(K75+N75)</f>
        <v>0</v>
      </c>
      <c r="I75" s="267">
        <f t="shared" ref="I75:I104" si="29">G75+H75</f>
        <v>3</v>
      </c>
      <c r="J75" s="268">
        <f t="shared" ref="J75:J104" si="30">SUM(P75,S75,V75)</f>
        <v>3</v>
      </c>
      <c r="K75" s="268">
        <f t="shared" ref="K75:K104" si="31">SUM(Q75,T75,W75)</f>
        <v>0</v>
      </c>
      <c r="L75" s="269">
        <f t="shared" ref="L75:L104" si="32">J75+K75</f>
        <v>3</v>
      </c>
      <c r="M75" s="171">
        <v>0</v>
      </c>
      <c r="N75" s="29">
        <v>0</v>
      </c>
      <c r="O75" s="267">
        <f t="shared" ref="O75:O139" si="33">M75+N75</f>
        <v>0</v>
      </c>
      <c r="P75" s="180">
        <v>3</v>
      </c>
      <c r="Q75" s="271">
        <v>0</v>
      </c>
      <c r="R75" s="273">
        <f t="shared" ref="R75:R139" si="34">P75+Q75</f>
        <v>3</v>
      </c>
      <c r="S75" s="186">
        <v>0</v>
      </c>
      <c r="T75" s="270">
        <v>0</v>
      </c>
      <c r="U75" s="274">
        <f t="shared" ref="U75:U139" si="35">S75+T75</f>
        <v>0</v>
      </c>
      <c r="V75" s="272">
        <v>0</v>
      </c>
      <c r="W75" s="272">
        <v>0</v>
      </c>
      <c r="X75" s="275">
        <f t="shared" ref="X75:X139" si="36">V75+W75</f>
        <v>0</v>
      </c>
    </row>
    <row r="76" spans="1:24" x14ac:dyDescent="0.35">
      <c r="A76" t="s">
        <v>322</v>
      </c>
      <c r="B76" t="s">
        <v>112</v>
      </c>
      <c r="C76">
        <v>230</v>
      </c>
      <c r="D76" t="s">
        <v>527</v>
      </c>
      <c r="E76" t="s">
        <v>446</v>
      </c>
      <c r="F76" t="s">
        <v>446</v>
      </c>
      <c r="G76" s="49">
        <f t="shared" si="27"/>
        <v>3</v>
      </c>
      <c r="H76" s="29">
        <f t="shared" si="28"/>
        <v>0</v>
      </c>
      <c r="I76" s="267">
        <f t="shared" si="29"/>
        <v>3</v>
      </c>
      <c r="J76" s="268">
        <f t="shared" si="30"/>
        <v>3</v>
      </c>
      <c r="K76" s="268">
        <f t="shared" si="31"/>
        <v>0</v>
      </c>
      <c r="L76" s="269">
        <f t="shared" si="32"/>
        <v>3</v>
      </c>
      <c r="M76" s="171">
        <v>0</v>
      </c>
      <c r="N76" s="29">
        <v>0</v>
      </c>
      <c r="O76" s="267">
        <f t="shared" si="33"/>
        <v>0</v>
      </c>
      <c r="P76" s="180">
        <v>3</v>
      </c>
      <c r="Q76" s="271">
        <v>0</v>
      </c>
      <c r="R76" s="273">
        <f t="shared" si="34"/>
        <v>3</v>
      </c>
      <c r="S76" s="186">
        <v>0</v>
      </c>
      <c r="T76" s="270">
        <v>0</v>
      </c>
      <c r="U76" s="274">
        <f t="shared" si="35"/>
        <v>0</v>
      </c>
      <c r="V76" s="272">
        <v>0</v>
      </c>
      <c r="W76" s="272">
        <v>0</v>
      </c>
      <c r="X76" s="275">
        <f t="shared" si="36"/>
        <v>0</v>
      </c>
    </row>
    <row r="77" spans="1:24" x14ac:dyDescent="0.35">
      <c r="A77" t="s">
        <v>315</v>
      </c>
      <c r="B77" t="s">
        <v>165</v>
      </c>
      <c r="C77">
        <v>230</v>
      </c>
      <c r="D77" t="s">
        <v>527</v>
      </c>
      <c r="E77" t="s">
        <v>446</v>
      </c>
      <c r="F77" t="s">
        <v>446</v>
      </c>
      <c r="G77" s="49">
        <f t="shared" si="27"/>
        <v>5.3</v>
      </c>
      <c r="H77" s="29">
        <f t="shared" si="28"/>
        <v>0</v>
      </c>
      <c r="I77" s="267">
        <f t="shared" si="29"/>
        <v>5.3</v>
      </c>
      <c r="J77" s="268">
        <f t="shared" si="30"/>
        <v>5.3</v>
      </c>
      <c r="K77" s="268">
        <f t="shared" si="31"/>
        <v>0</v>
      </c>
      <c r="L77" s="269">
        <f t="shared" si="32"/>
        <v>5.3</v>
      </c>
      <c r="M77" s="171">
        <v>0</v>
      </c>
      <c r="N77" s="29">
        <v>0</v>
      </c>
      <c r="O77" s="267">
        <f t="shared" si="33"/>
        <v>0</v>
      </c>
      <c r="P77" s="180">
        <v>4.79</v>
      </c>
      <c r="Q77" s="271">
        <v>0</v>
      </c>
      <c r="R77" s="273">
        <f t="shared" si="34"/>
        <v>4.79</v>
      </c>
      <c r="S77" s="186">
        <v>0.51</v>
      </c>
      <c r="T77" s="270">
        <v>0</v>
      </c>
      <c r="U77" s="274">
        <f t="shared" si="35"/>
        <v>0.51</v>
      </c>
      <c r="V77" s="272">
        <v>0</v>
      </c>
      <c r="W77" s="272">
        <v>0</v>
      </c>
      <c r="X77" s="275">
        <f t="shared" si="36"/>
        <v>0</v>
      </c>
    </row>
    <row r="78" spans="1:24" x14ac:dyDescent="0.35">
      <c r="A78" t="s">
        <v>318</v>
      </c>
      <c r="B78" t="s">
        <v>64</v>
      </c>
      <c r="C78">
        <v>230</v>
      </c>
      <c r="D78" t="s">
        <v>527</v>
      </c>
      <c r="E78" t="s">
        <v>446</v>
      </c>
      <c r="F78" t="s">
        <v>446</v>
      </c>
      <c r="G78" s="49">
        <f t="shared" si="27"/>
        <v>20</v>
      </c>
      <c r="H78" s="29">
        <f t="shared" si="28"/>
        <v>0</v>
      </c>
      <c r="I78" s="267">
        <f t="shared" si="29"/>
        <v>20</v>
      </c>
      <c r="J78" s="268">
        <f t="shared" si="30"/>
        <v>20</v>
      </c>
      <c r="K78" s="268">
        <f t="shared" si="31"/>
        <v>0</v>
      </c>
      <c r="L78" s="269">
        <f t="shared" si="32"/>
        <v>20</v>
      </c>
      <c r="M78" s="171">
        <v>0</v>
      </c>
      <c r="N78" s="29">
        <v>0</v>
      </c>
      <c r="O78" s="267">
        <f t="shared" si="33"/>
        <v>0</v>
      </c>
      <c r="P78" s="180">
        <v>20</v>
      </c>
      <c r="Q78" s="271">
        <v>0</v>
      </c>
      <c r="R78" s="273">
        <f t="shared" si="34"/>
        <v>20</v>
      </c>
      <c r="S78" s="186">
        <v>0</v>
      </c>
      <c r="T78" s="270">
        <v>0</v>
      </c>
      <c r="U78" s="274">
        <f t="shared" si="35"/>
        <v>0</v>
      </c>
      <c r="V78" s="272">
        <v>0</v>
      </c>
      <c r="W78" s="272">
        <v>0</v>
      </c>
      <c r="X78" s="275">
        <f t="shared" si="36"/>
        <v>0</v>
      </c>
    </row>
    <row r="79" spans="1:24" x14ac:dyDescent="0.35">
      <c r="A79" t="s">
        <v>333</v>
      </c>
      <c r="B79" t="s">
        <v>250</v>
      </c>
      <c r="C79">
        <v>115</v>
      </c>
      <c r="D79" t="s">
        <v>527</v>
      </c>
      <c r="E79" t="s">
        <v>446</v>
      </c>
      <c r="F79" t="s">
        <v>446</v>
      </c>
      <c r="G79" s="49">
        <f t="shared" si="27"/>
        <v>0.96</v>
      </c>
      <c r="H79" s="29">
        <f t="shared" si="28"/>
        <v>0</v>
      </c>
      <c r="I79" s="267">
        <f t="shared" si="29"/>
        <v>0.96</v>
      </c>
      <c r="J79" s="268">
        <f t="shared" si="30"/>
        <v>0</v>
      </c>
      <c r="K79" s="268">
        <f t="shared" si="31"/>
        <v>0</v>
      </c>
      <c r="L79" s="269">
        <f t="shared" si="32"/>
        <v>0</v>
      </c>
      <c r="M79" s="171">
        <v>0.96</v>
      </c>
      <c r="N79" s="29">
        <v>0</v>
      </c>
      <c r="O79" s="267">
        <f t="shared" si="33"/>
        <v>0.96</v>
      </c>
      <c r="P79" s="180">
        <v>0</v>
      </c>
      <c r="Q79" s="271">
        <v>0</v>
      </c>
      <c r="R79" s="273">
        <f t="shared" si="34"/>
        <v>0</v>
      </c>
      <c r="S79" s="186">
        <v>0</v>
      </c>
      <c r="T79" s="270">
        <v>0</v>
      </c>
      <c r="U79" s="274">
        <f t="shared" si="35"/>
        <v>0</v>
      </c>
      <c r="V79" s="272">
        <v>0</v>
      </c>
      <c r="W79" s="272">
        <v>0</v>
      </c>
      <c r="X79" s="275">
        <f t="shared" si="36"/>
        <v>0</v>
      </c>
    </row>
    <row r="80" spans="1:24" x14ac:dyDescent="0.35">
      <c r="A80" t="s">
        <v>333</v>
      </c>
      <c r="B80" t="s">
        <v>347</v>
      </c>
      <c r="C80">
        <v>115</v>
      </c>
      <c r="D80" t="s">
        <v>527</v>
      </c>
      <c r="E80" t="s">
        <v>446</v>
      </c>
      <c r="F80" t="s">
        <v>446</v>
      </c>
      <c r="G80" s="49">
        <f t="shared" si="27"/>
        <v>5</v>
      </c>
      <c r="H80" s="29">
        <f t="shared" si="28"/>
        <v>0</v>
      </c>
      <c r="I80" s="267">
        <f t="shared" si="29"/>
        <v>5</v>
      </c>
      <c r="J80" s="268">
        <f t="shared" si="30"/>
        <v>5</v>
      </c>
      <c r="K80" s="268">
        <f t="shared" si="31"/>
        <v>0</v>
      </c>
      <c r="L80" s="269">
        <f t="shared" si="32"/>
        <v>5</v>
      </c>
      <c r="M80" s="171">
        <v>0</v>
      </c>
      <c r="N80" s="29">
        <v>0</v>
      </c>
      <c r="O80" s="267">
        <f t="shared" si="33"/>
        <v>0</v>
      </c>
      <c r="P80" s="180">
        <v>5</v>
      </c>
      <c r="Q80" s="271">
        <v>0</v>
      </c>
      <c r="R80" s="273">
        <f t="shared" si="34"/>
        <v>5</v>
      </c>
      <c r="S80" s="186">
        <v>0</v>
      </c>
      <c r="T80" s="270">
        <v>0</v>
      </c>
      <c r="U80" s="274">
        <f t="shared" si="35"/>
        <v>0</v>
      </c>
      <c r="V80" s="272">
        <v>0</v>
      </c>
      <c r="W80" s="272">
        <v>0</v>
      </c>
      <c r="X80" s="275">
        <f t="shared" si="36"/>
        <v>0</v>
      </c>
    </row>
    <row r="81" spans="1:24" x14ac:dyDescent="0.35">
      <c r="A81" t="s">
        <v>333</v>
      </c>
      <c r="B81" t="s">
        <v>238</v>
      </c>
      <c r="C81">
        <v>230</v>
      </c>
      <c r="D81" t="s">
        <v>527</v>
      </c>
      <c r="E81" t="s">
        <v>446</v>
      </c>
      <c r="F81" t="s">
        <v>446</v>
      </c>
      <c r="G81" s="49">
        <f t="shared" si="27"/>
        <v>1</v>
      </c>
      <c r="H81" s="29">
        <f t="shared" si="28"/>
        <v>0</v>
      </c>
      <c r="I81" s="267">
        <f t="shared" si="29"/>
        <v>1</v>
      </c>
      <c r="J81" s="268">
        <f t="shared" si="30"/>
        <v>6.2000000000000055E-2</v>
      </c>
      <c r="K81" s="268">
        <f t="shared" si="31"/>
        <v>0</v>
      </c>
      <c r="L81" s="269">
        <f t="shared" si="32"/>
        <v>6.2000000000000055E-2</v>
      </c>
      <c r="M81" s="171">
        <v>0.93799999999999994</v>
      </c>
      <c r="N81" s="29">
        <v>0</v>
      </c>
      <c r="O81" s="267">
        <f t="shared" si="33"/>
        <v>0.93799999999999994</v>
      </c>
      <c r="P81" s="180">
        <v>0</v>
      </c>
      <c r="Q81" s="271">
        <v>0</v>
      </c>
      <c r="R81" s="273">
        <f t="shared" si="34"/>
        <v>0</v>
      </c>
      <c r="S81" s="186">
        <v>6.2000000000000055E-2</v>
      </c>
      <c r="T81" s="270">
        <v>0</v>
      </c>
      <c r="U81" s="274">
        <f t="shared" si="35"/>
        <v>6.2000000000000055E-2</v>
      </c>
      <c r="V81" s="272">
        <v>0</v>
      </c>
      <c r="W81" s="272">
        <v>0</v>
      </c>
      <c r="X81" s="275">
        <f t="shared" si="36"/>
        <v>0</v>
      </c>
    </row>
    <row r="82" spans="1:24" x14ac:dyDescent="0.35">
      <c r="A82" t="s">
        <v>333</v>
      </c>
      <c r="B82" t="s">
        <v>230</v>
      </c>
      <c r="C82">
        <v>230</v>
      </c>
      <c r="D82" t="s">
        <v>527</v>
      </c>
      <c r="E82" t="s">
        <v>446</v>
      </c>
      <c r="F82" t="s">
        <v>446</v>
      </c>
      <c r="G82" s="49">
        <f t="shared" si="27"/>
        <v>8</v>
      </c>
      <c r="H82" s="29">
        <f t="shared" si="28"/>
        <v>0</v>
      </c>
      <c r="I82" s="267">
        <f t="shared" si="29"/>
        <v>8</v>
      </c>
      <c r="J82" s="268">
        <f t="shared" si="30"/>
        <v>0</v>
      </c>
      <c r="K82" s="268">
        <f t="shared" si="31"/>
        <v>0</v>
      </c>
      <c r="L82" s="269">
        <f t="shared" si="32"/>
        <v>0</v>
      </c>
      <c r="M82" s="171">
        <v>8</v>
      </c>
      <c r="N82" s="29">
        <v>0</v>
      </c>
      <c r="O82" s="267">
        <f t="shared" si="33"/>
        <v>8</v>
      </c>
      <c r="P82" s="180">
        <v>0</v>
      </c>
      <c r="Q82" s="271">
        <v>0</v>
      </c>
      <c r="R82" s="273">
        <f t="shared" si="34"/>
        <v>0</v>
      </c>
      <c r="S82" s="186">
        <v>0</v>
      </c>
      <c r="T82" s="270">
        <v>0</v>
      </c>
      <c r="U82" s="274">
        <f t="shared" si="35"/>
        <v>0</v>
      </c>
      <c r="V82" s="272">
        <v>0</v>
      </c>
      <c r="W82" s="272">
        <v>0</v>
      </c>
      <c r="X82" s="275">
        <f t="shared" si="36"/>
        <v>0</v>
      </c>
    </row>
    <row r="83" spans="1:24" x14ac:dyDescent="0.35">
      <c r="A83" t="s">
        <v>321</v>
      </c>
      <c r="B83" t="s">
        <v>129</v>
      </c>
      <c r="C83">
        <v>230</v>
      </c>
      <c r="D83" t="s">
        <v>527</v>
      </c>
      <c r="E83" t="s">
        <v>446</v>
      </c>
      <c r="F83" t="s">
        <v>446</v>
      </c>
      <c r="G83" s="49">
        <f t="shared" si="27"/>
        <v>2.25</v>
      </c>
      <c r="H83" s="29">
        <f t="shared" si="28"/>
        <v>0</v>
      </c>
      <c r="I83" s="267">
        <f t="shared" si="29"/>
        <v>2.25</v>
      </c>
      <c r="J83" s="268">
        <f t="shared" si="30"/>
        <v>2.25</v>
      </c>
      <c r="K83" s="268">
        <f t="shared" si="31"/>
        <v>0</v>
      </c>
      <c r="L83" s="269">
        <f t="shared" si="32"/>
        <v>2.25</v>
      </c>
      <c r="M83" s="171">
        <v>0</v>
      </c>
      <c r="N83" s="29">
        <v>0</v>
      </c>
      <c r="O83" s="267">
        <f t="shared" si="33"/>
        <v>0</v>
      </c>
      <c r="P83" s="180">
        <v>0</v>
      </c>
      <c r="Q83" s="271">
        <v>0</v>
      </c>
      <c r="R83" s="273">
        <f t="shared" si="34"/>
        <v>0</v>
      </c>
      <c r="S83" s="186">
        <v>2.25</v>
      </c>
      <c r="T83" s="270">
        <v>0</v>
      </c>
      <c r="U83" s="274">
        <f t="shared" si="35"/>
        <v>2.25</v>
      </c>
      <c r="V83" s="272">
        <v>0</v>
      </c>
      <c r="W83" s="272">
        <v>0</v>
      </c>
      <c r="X83" s="275">
        <f t="shared" si="36"/>
        <v>0</v>
      </c>
    </row>
    <row r="84" spans="1:24" x14ac:dyDescent="0.35">
      <c r="A84" t="s">
        <v>333</v>
      </c>
      <c r="B84" t="s">
        <v>282</v>
      </c>
      <c r="C84">
        <v>115</v>
      </c>
      <c r="D84" t="s">
        <v>527</v>
      </c>
      <c r="E84" t="s">
        <v>446</v>
      </c>
      <c r="F84" t="s">
        <v>446</v>
      </c>
      <c r="G84" s="49">
        <f t="shared" si="27"/>
        <v>2</v>
      </c>
      <c r="H84" s="29">
        <f t="shared" si="28"/>
        <v>0</v>
      </c>
      <c r="I84" s="267">
        <f t="shared" si="29"/>
        <v>2</v>
      </c>
      <c r="J84" s="268">
        <f t="shared" si="30"/>
        <v>2</v>
      </c>
      <c r="K84" s="268">
        <f t="shared" si="31"/>
        <v>0</v>
      </c>
      <c r="L84" s="269">
        <f t="shared" si="32"/>
        <v>2</v>
      </c>
      <c r="M84" s="171">
        <v>0</v>
      </c>
      <c r="N84" s="29">
        <v>0</v>
      </c>
      <c r="O84" s="267">
        <f t="shared" si="33"/>
        <v>0</v>
      </c>
      <c r="P84" s="180">
        <v>2</v>
      </c>
      <c r="Q84" s="271">
        <v>0</v>
      </c>
      <c r="R84" s="273">
        <f t="shared" si="34"/>
        <v>2</v>
      </c>
      <c r="S84" s="186">
        <v>0</v>
      </c>
      <c r="T84" s="270">
        <v>0</v>
      </c>
      <c r="U84" s="274">
        <f t="shared" si="35"/>
        <v>0</v>
      </c>
      <c r="V84" s="272">
        <v>0</v>
      </c>
      <c r="W84" s="272">
        <v>0</v>
      </c>
      <c r="X84" s="275">
        <f t="shared" si="36"/>
        <v>0</v>
      </c>
    </row>
    <row r="85" spans="1:24" x14ac:dyDescent="0.35">
      <c r="A85" t="s">
        <v>341</v>
      </c>
      <c r="B85" t="s">
        <v>162</v>
      </c>
      <c r="C85">
        <v>115</v>
      </c>
      <c r="D85" t="s">
        <v>527</v>
      </c>
      <c r="E85" t="s">
        <v>446</v>
      </c>
      <c r="F85" t="s">
        <v>446</v>
      </c>
      <c r="G85" s="49">
        <f t="shared" si="27"/>
        <v>2.0779999999999998</v>
      </c>
      <c r="H85" s="29">
        <f t="shared" si="28"/>
        <v>0</v>
      </c>
      <c r="I85" s="267">
        <f t="shared" si="29"/>
        <v>2.0779999999999998</v>
      </c>
      <c r="J85" s="268">
        <f t="shared" si="30"/>
        <v>2.0779999999999998</v>
      </c>
      <c r="K85" s="268">
        <f t="shared" si="31"/>
        <v>0</v>
      </c>
      <c r="L85" s="269">
        <f t="shared" si="32"/>
        <v>2.0779999999999998</v>
      </c>
      <c r="M85" s="171">
        <v>0</v>
      </c>
      <c r="N85" s="29">
        <v>0</v>
      </c>
      <c r="O85" s="267">
        <f t="shared" si="33"/>
        <v>0</v>
      </c>
      <c r="P85" s="180">
        <v>2.0779999999999998</v>
      </c>
      <c r="Q85" s="271">
        <v>0</v>
      </c>
      <c r="R85" s="273">
        <f t="shared" si="34"/>
        <v>2.0779999999999998</v>
      </c>
      <c r="S85" s="186">
        <v>0</v>
      </c>
      <c r="T85" s="270">
        <v>0</v>
      </c>
      <c r="U85" s="274">
        <f t="shared" si="35"/>
        <v>0</v>
      </c>
      <c r="V85" s="272">
        <v>0</v>
      </c>
      <c r="W85" s="272">
        <v>0</v>
      </c>
      <c r="X85" s="275">
        <f t="shared" si="36"/>
        <v>0</v>
      </c>
    </row>
    <row r="86" spans="1:24" x14ac:dyDescent="0.35">
      <c r="A86" t="s">
        <v>321</v>
      </c>
      <c r="B86" t="s">
        <v>200</v>
      </c>
      <c r="C86">
        <v>230</v>
      </c>
      <c r="D86" t="s">
        <v>527</v>
      </c>
      <c r="E86" t="s">
        <v>446</v>
      </c>
      <c r="F86" t="s">
        <v>446</v>
      </c>
      <c r="G86" s="49">
        <f t="shared" si="27"/>
        <v>10</v>
      </c>
      <c r="H86" s="29">
        <f t="shared" si="28"/>
        <v>0</v>
      </c>
      <c r="I86" s="267">
        <f t="shared" si="29"/>
        <v>10</v>
      </c>
      <c r="J86" s="268">
        <f t="shared" si="30"/>
        <v>10</v>
      </c>
      <c r="K86" s="268">
        <f t="shared" si="31"/>
        <v>0</v>
      </c>
      <c r="L86" s="269">
        <f t="shared" si="32"/>
        <v>10</v>
      </c>
      <c r="M86" s="171">
        <v>0</v>
      </c>
      <c r="N86" s="29">
        <v>0</v>
      </c>
      <c r="O86" s="267">
        <f t="shared" si="33"/>
        <v>0</v>
      </c>
      <c r="P86" s="180">
        <v>10</v>
      </c>
      <c r="Q86" s="271">
        <v>0</v>
      </c>
      <c r="R86" s="273">
        <f t="shared" si="34"/>
        <v>10</v>
      </c>
      <c r="S86" s="186">
        <v>0</v>
      </c>
      <c r="T86" s="270">
        <v>0</v>
      </c>
      <c r="U86" s="274">
        <f t="shared" si="35"/>
        <v>0</v>
      </c>
      <c r="V86" s="272">
        <v>0</v>
      </c>
      <c r="W86" s="272">
        <v>0</v>
      </c>
      <c r="X86" s="275">
        <f t="shared" si="36"/>
        <v>0</v>
      </c>
    </row>
    <row r="87" spans="1:24" x14ac:dyDescent="0.35">
      <c r="A87" t="s">
        <v>315</v>
      </c>
      <c r="B87" t="s">
        <v>133</v>
      </c>
      <c r="C87">
        <v>115</v>
      </c>
      <c r="D87" t="s">
        <v>527</v>
      </c>
      <c r="E87" t="s">
        <v>446</v>
      </c>
      <c r="F87" t="s">
        <v>446</v>
      </c>
      <c r="G87" s="49">
        <f t="shared" si="27"/>
        <v>2</v>
      </c>
      <c r="H87" s="29">
        <f t="shared" si="28"/>
        <v>0</v>
      </c>
      <c r="I87" s="267">
        <f t="shared" si="29"/>
        <v>2</v>
      </c>
      <c r="J87" s="268">
        <f t="shared" si="30"/>
        <v>2</v>
      </c>
      <c r="K87" s="268">
        <f t="shared" si="31"/>
        <v>0</v>
      </c>
      <c r="L87" s="269">
        <f t="shared" si="32"/>
        <v>2</v>
      </c>
      <c r="M87" s="171">
        <v>0</v>
      </c>
      <c r="N87" s="29">
        <v>0</v>
      </c>
      <c r="O87" s="267">
        <f t="shared" si="33"/>
        <v>0</v>
      </c>
      <c r="P87" s="180">
        <v>0</v>
      </c>
      <c r="Q87" s="271">
        <v>0</v>
      </c>
      <c r="R87" s="273">
        <f t="shared" si="34"/>
        <v>0</v>
      </c>
      <c r="S87" s="186">
        <v>2</v>
      </c>
      <c r="T87" s="270">
        <v>0</v>
      </c>
      <c r="U87" s="274">
        <f t="shared" si="35"/>
        <v>2</v>
      </c>
      <c r="V87" s="272">
        <v>0</v>
      </c>
      <c r="W87" s="272">
        <v>0</v>
      </c>
      <c r="X87" s="275">
        <f t="shared" si="36"/>
        <v>0</v>
      </c>
    </row>
    <row r="88" spans="1:24" x14ac:dyDescent="0.35">
      <c r="A88" t="s">
        <v>321</v>
      </c>
      <c r="B88" t="s">
        <v>213</v>
      </c>
      <c r="C88">
        <v>115</v>
      </c>
      <c r="D88" t="s">
        <v>527</v>
      </c>
      <c r="E88" t="s">
        <v>446</v>
      </c>
      <c r="F88" t="s">
        <v>446</v>
      </c>
      <c r="G88" s="49">
        <f t="shared" si="27"/>
        <v>3</v>
      </c>
      <c r="H88" s="29">
        <f t="shared" si="28"/>
        <v>0</v>
      </c>
      <c r="I88" s="267">
        <f t="shared" si="29"/>
        <v>3</v>
      </c>
      <c r="J88" s="268">
        <f t="shared" si="30"/>
        <v>3</v>
      </c>
      <c r="K88" s="268">
        <f t="shared" si="31"/>
        <v>0</v>
      </c>
      <c r="L88" s="269">
        <f t="shared" si="32"/>
        <v>3</v>
      </c>
      <c r="M88" s="171">
        <v>0</v>
      </c>
      <c r="N88" s="29">
        <v>0</v>
      </c>
      <c r="O88" s="267">
        <f t="shared" si="33"/>
        <v>0</v>
      </c>
      <c r="P88" s="180">
        <v>0</v>
      </c>
      <c r="Q88" s="271">
        <v>0</v>
      </c>
      <c r="R88" s="273">
        <f t="shared" si="34"/>
        <v>0</v>
      </c>
      <c r="S88" s="186">
        <v>3</v>
      </c>
      <c r="T88" s="270">
        <v>0</v>
      </c>
      <c r="U88" s="274">
        <f t="shared" si="35"/>
        <v>3</v>
      </c>
      <c r="V88" s="272">
        <v>0</v>
      </c>
      <c r="W88" s="272">
        <v>0</v>
      </c>
      <c r="X88" s="275">
        <f t="shared" si="36"/>
        <v>0</v>
      </c>
    </row>
    <row r="89" spans="1:24" x14ac:dyDescent="0.35">
      <c r="A89" t="s">
        <v>333</v>
      </c>
      <c r="B89" t="s">
        <v>235</v>
      </c>
      <c r="C89">
        <v>230</v>
      </c>
      <c r="D89" t="s">
        <v>527</v>
      </c>
      <c r="E89" t="s">
        <v>446</v>
      </c>
      <c r="F89" t="s">
        <v>446</v>
      </c>
      <c r="G89" s="49">
        <f t="shared" si="27"/>
        <v>1</v>
      </c>
      <c r="H89" s="29">
        <f t="shared" si="28"/>
        <v>0</v>
      </c>
      <c r="I89" s="267">
        <f t="shared" si="29"/>
        <v>1</v>
      </c>
      <c r="J89" s="268">
        <f t="shared" si="30"/>
        <v>1</v>
      </c>
      <c r="K89" s="268">
        <f t="shared" si="31"/>
        <v>0</v>
      </c>
      <c r="L89" s="269">
        <f t="shared" si="32"/>
        <v>1</v>
      </c>
      <c r="M89" s="171">
        <v>0</v>
      </c>
      <c r="N89" s="29">
        <v>0</v>
      </c>
      <c r="O89" s="267">
        <f t="shared" si="33"/>
        <v>0</v>
      </c>
      <c r="P89" s="180">
        <v>1</v>
      </c>
      <c r="Q89" s="271">
        <v>0</v>
      </c>
      <c r="R89" s="273">
        <f t="shared" si="34"/>
        <v>1</v>
      </c>
      <c r="S89" s="186">
        <v>0</v>
      </c>
      <c r="T89" s="270">
        <v>0</v>
      </c>
      <c r="U89" s="274">
        <f t="shared" si="35"/>
        <v>0</v>
      </c>
      <c r="V89" s="272">
        <v>0</v>
      </c>
      <c r="W89" s="272">
        <v>0</v>
      </c>
      <c r="X89" s="275">
        <f t="shared" si="36"/>
        <v>0</v>
      </c>
    </row>
    <row r="90" spans="1:24" x14ac:dyDescent="0.35">
      <c r="A90" t="s">
        <v>321</v>
      </c>
      <c r="B90" t="s">
        <v>210</v>
      </c>
      <c r="C90">
        <v>230</v>
      </c>
      <c r="D90" t="s">
        <v>527</v>
      </c>
      <c r="E90" t="s">
        <v>446</v>
      </c>
      <c r="F90" t="s">
        <v>446</v>
      </c>
      <c r="G90" s="49">
        <f t="shared" si="27"/>
        <v>0.75</v>
      </c>
      <c r="H90" s="29">
        <f t="shared" si="28"/>
        <v>0</v>
      </c>
      <c r="I90" s="267">
        <f t="shared" si="29"/>
        <v>0.75</v>
      </c>
      <c r="J90" s="268">
        <f t="shared" si="30"/>
        <v>0.75</v>
      </c>
      <c r="K90" s="268">
        <f t="shared" si="31"/>
        <v>0</v>
      </c>
      <c r="L90" s="269">
        <f t="shared" si="32"/>
        <v>0.75</v>
      </c>
      <c r="M90" s="171">
        <v>0</v>
      </c>
      <c r="N90" s="29">
        <v>0</v>
      </c>
      <c r="O90" s="267">
        <f t="shared" si="33"/>
        <v>0</v>
      </c>
      <c r="P90" s="180">
        <v>0.75</v>
      </c>
      <c r="Q90" s="271">
        <v>0</v>
      </c>
      <c r="R90" s="273">
        <f t="shared" si="34"/>
        <v>0.75</v>
      </c>
      <c r="S90" s="186">
        <v>0</v>
      </c>
      <c r="T90" s="270">
        <v>0</v>
      </c>
      <c r="U90" s="274">
        <f t="shared" si="35"/>
        <v>0</v>
      </c>
      <c r="V90" s="272">
        <v>0</v>
      </c>
      <c r="W90" s="272">
        <v>0</v>
      </c>
      <c r="X90" s="275">
        <f t="shared" si="36"/>
        <v>0</v>
      </c>
    </row>
    <row r="91" spans="1:24" x14ac:dyDescent="0.35">
      <c r="A91" t="s">
        <v>333</v>
      </c>
      <c r="B91" t="s">
        <v>221</v>
      </c>
      <c r="C91">
        <v>115</v>
      </c>
      <c r="D91" t="s">
        <v>527</v>
      </c>
      <c r="E91" t="s">
        <v>446</v>
      </c>
      <c r="F91" t="s">
        <v>446</v>
      </c>
      <c r="G91" s="49">
        <f t="shared" si="27"/>
        <v>5</v>
      </c>
      <c r="H91" s="29">
        <f t="shared" si="28"/>
        <v>0</v>
      </c>
      <c r="I91" s="267">
        <f t="shared" si="29"/>
        <v>5</v>
      </c>
      <c r="J91" s="268">
        <f t="shared" si="30"/>
        <v>5</v>
      </c>
      <c r="K91" s="268">
        <f t="shared" si="31"/>
        <v>0</v>
      </c>
      <c r="L91" s="269">
        <f t="shared" si="32"/>
        <v>5</v>
      </c>
      <c r="M91" s="171">
        <v>0</v>
      </c>
      <c r="N91" s="29">
        <v>0</v>
      </c>
      <c r="O91" s="267">
        <f t="shared" si="33"/>
        <v>0</v>
      </c>
      <c r="P91" s="180">
        <v>0</v>
      </c>
      <c r="Q91" s="271">
        <v>0</v>
      </c>
      <c r="R91" s="273">
        <f t="shared" si="34"/>
        <v>0</v>
      </c>
      <c r="S91" s="186">
        <v>5</v>
      </c>
      <c r="T91" s="270">
        <v>0</v>
      </c>
      <c r="U91" s="274">
        <f t="shared" si="35"/>
        <v>5</v>
      </c>
      <c r="V91" s="272">
        <v>0</v>
      </c>
      <c r="W91" s="272">
        <v>0</v>
      </c>
      <c r="X91" s="275">
        <f t="shared" si="36"/>
        <v>0</v>
      </c>
    </row>
    <row r="92" spans="1:24" x14ac:dyDescent="0.35">
      <c r="A92" t="s">
        <v>333</v>
      </c>
      <c r="B92" t="s">
        <v>223</v>
      </c>
      <c r="C92">
        <v>115</v>
      </c>
      <c r="D92" t="s">
        <v>527</v>
      </c>
      <c r="E92" t="s">
        <v>446</v>
      </c>
      <c r="F92" t="s">
        <v>446</v>
      </c>
      <c r="G92" s="49">
        <f t="shared" si="27"/>
        <v>8</v>
      </c>
      <c r="H92" s="29">
        <f t="shared" si="28"/>
        <v>0</v>
      </c>
      <c r="I92" s="267">
        <f t="shared" si="29"/>
        <v>8</v>
      </c>
      <c r="J92" s="268">
        <f t="shared" si="30"/>
        <v>8</v>
      </c>
      <c r="K92" s="268">
        <f t="shared" si="31"/>
        <v>0</v>
      </c>
      <c r="L92" s="269">
        <f t="shared" si="32"/>
        <v>8</v>
      </c>
      <c r="M92" s="171">
        <v>0</v>
      </c>
      <c r="N92" s="29">
        <v>0</v>
      </c>
      <c r="O92" s="267">
        <f t="shared" si="33"/>
        <v>0</v>
      </c>
      <c r="P92" s="180">
        <v>7.5</v>
      </c>
      <c r="Q92" s="271">
        <v>0</v>
      </c>
      <c r="R92" s="273">
        <f t="shared" si="34"/>
        <v>7.5</v>
      </c>
      <c r="S92" s="186">
        <v>0.5</v>
      </c>
      <c r="T92" s="270">
        <v>0</v>
      </c>
      <c r="U92" s="274">
        <f t="shared" si="35"/>
        <v>0.5</v>
      </c>
      <c r="V92" s="272">
        <v>0</v>
      </c>
      <c r="W92" s="272">
        <v>0</v>
      </c>
      <c r="X92" s="275">
        <f t="shared" si="36"/>
        <v>0</v>
      </c>
    </row>
    <row r="93" spans="1:24" x14ac:dyDescent="0.35">
      <c r="A93" t="s">
        <v>321</v>
      </c>
      <c r="B93" t="s">
        <v>194</v>
      </c>
      <c r="C93">
        <v>115</v>
      </c>
      <c r="D93" t="s">
        <v>527</v>
      </c>
      <c r="E93" t="s">
        <v>446</v>
      </c>
      <c r="F93" t="s">
        <v>446</v>
      </c>
      <c r="G93" s="49">
        <f t="shared" si="27"/>
        <v>1.75</v>
      </c>
      <c r="H93" s="29">
        <f t="shared" si="28"/>
        <v>0</v>
      </c>
      <c r="I93" s="267">
        <f t="shared" si="29"/>
        <v>1.75</v>
      </c>
      <c r="J93" s="268">
        <f t="shared" si="30"/>
        <v>1.75</v>
      </c>
      <c r="K93" s="268">
        <f t="shared" si="31"/>
        <v>0</v>
      </c>
      <c r="L93" s="269">
        <f t="shared" si="32"/>
        <v>1.75</v>
      </c>
      <c r="M93" s="171">
        <v>0</v>
      </c>
      <c r="N93" s="29">
        <v>0</v>
      </c>
      <c r="O93" s="267">
        <f t="shared" si="33"/>
        <v>0</v>
      </c>
      <c r="P93" s="180">
        <v>0</v>
      </c>
      <c r="Q93" s="271">
        <v>0</v>
      </c>
      <c r="R93" s="273">
        <f t="shared" si="34"/>
        <v>0</v>
      </c>
      <c r="S93" s="186">
        <v>1.75</v>
      </c>
      <c r="T93" s="270">
        <v>0</v>
      </c>
      <c r="U93" s="274">
        <f t="shared" si="35"/>
        <v>1.75</v>
      </c>
      <c r="V93" s="272">
        <v>0</v>
      </c>
      <c r="W93" s="272">
        <v>0</v>
      </c>
      <c r="X93" s="275">
        <f t="shared" si="36"/>
        <v>0</v>
      </c>
    </row>
    <row r="94" spans="1:24" x14ac:dyDescent="0.35">
      <c r="A94" t="s">
        <v>321</v>
      </c>
      <c r="B94" t="s">
        <v>217</v>
      </c>
      <c r="C94">
        <v>115</v>
      </c>
      <c r="D94" t="s">
        <v>527</v>
      </c>
      <c r="E94" t="s">
        <v>446</v>
      </c>
      <c r="F94" t="s">
        <v>446</v>
      </c>
      <c r="G94" s="49">
        <f t="shared" si="27"/>
        <v>6</v>
      </c>
      <c r="H94" s="29">
        <f t="shared" si="28"/>
        <v>0</v>
      </c>
      <c r="I94" s="267">
        <f t="shared" si="29"/>
        <v>6</v>
      </c>
      <c r="J94" s="268">
        <f t="shared" si="30"/>
        <v>6</v>
      </c>
      <c r="K94" s="268">
        <f t="shared" si="31"/>
        <v>0</v>
      </c>
      <c r="L94" s="269">
        <f t="shared" si="32"/>
        <v>6</v>
      </c>
      <c r="M94" s="171">
        <v>0</v>
      </c>
      <c r="N94" s="29">
        <v>0</v>
      </c>
      <c r="O94" s="267">
        <f t="shared" si="33"/>
        <v>0</v>
      </c>
      <c r="P94" s="180">
        <v>3</v>
      </c>
      <c r="Q94" s="271">
        <v>0</v>
      </c>
      <c r="R94" s="273">
        <f t="shared" si="34"/>
        <v>3</v>
      </c>
      <c r="S94" s="186">
        <v>3</v>
      </c>
      <c r="T94" s="270">
        <v>0</v>
      </c>
      <c r="U94" s="274">
        <f t="shared" si="35"/>
        <v>3</v>
      </c>
      <c r="V94" s="272">
        <v>0</v>
      </c>
      <c r="W94" s="272">
        <v>0</v>
      </c>
      <c r="X94" s="275">
        <f t="shared" si="36"/>
        <v>0</v>
      </c>
    </row>
    <row r="95" spans="1:24" x14ac:dyDescent="0.35">
      <c r="A95" t="s">
        <v>333</v>
      </c>
      <c r="B95" t="s">
        <v>215</v>
      </c>
      <c r="C95">
        <v>230</v>
      </c>
      <c r="D95" t="s">
        <v>527</v>
      </c>
      <c r="E95" t="s">
        <v>446</v>
      </c>
      <c r="F95" t="s">
        <v>446</v>
      </c>
      <c r="G95" s="49">
        <f t="shared" si="27"/>
        <v>4</v>
      </c>
      <c r="H95" s="29">
        <f t="shared" si="28"/>
        <v>0</v>
      </c>
      <c r="I95" s="267">
        <f t="shared" si="29"/>
        <v>4</v>
      </c>
      <c r="J95" s="268">
        <f t="shared" si="30"/>
        <v>4</v>
      </c>
      <c r="K95" s="268">
        <f t="shared" si="31"/>
        <v>0</v>
      </c>
      <c r="L95" s="269">
        <f t="shared" si="32"/>
        <v>4</v>
      </c>
      <c r="M95" s="171">
        <v>0</v>
      </c>
      <c r="N95" s="29">
        <v>0</v>
      </c>
      <c r="O95" s="267">
        <f t="shared" si="33"/>
        <v>0</v>
      </c>
      <c r="P95" s="180">
        <v>0</v>
      </c>
      <c r="Q95" s="271">
        <v>0</v>
      </c>
      <c r="R95" s="273">
        <f t="shared" si="34"/>
        <v>0</v>
      </c>
      <c r="S95" s="186">
        <v>4</v>
      </c>
      <c r="T95" s="270">
        <v>0</v>
      </c>
      <c r="U95" s="274">
        <f t="shared" si="35"/>
        <v>4</v>
      </c>
      <c r="V95" s="272">
        <v>0</v>
      </c>
      <c r="W95" s="272">
        <v>0</v>
      </c>
      <c r="X95" s="275">
        <f t="shared" si="36"/>
        <v>0</v>
      </c>
    </row>
    <row r="96" spans="1:24" x14ac:dyDescent="0.35">
      <c r="A96" t="s">
        <v>322</v>
      </c>
      <c r="B96" t="s">
        <v>182</v>
      </c>
      <c r="C96">
        <v>230</v>
      </c>
      <c r="D96" t="s">
        <v>527</v>
      </c>
      <c r="E96" t="s">
        <v>446</v>
      </c>
      <c r="F96" t="s">
        <v>446</v>
      </c>
      <c r="G96" s="49">
        <f t="shared" si="27"/>
        <v>3</v>
      </c>
      <c r="H96" s="29">
        <f t="shared" si="28"/>
        <v>0</v>
      </c>
      <c r="I96" s="267">
        <f t="shared" si="29"/>
        <v>3</v>
      </c>
      <c r="J96" s="268">
        <f t="shared" si="30"/>
        <v>3</v>
      </c>
      <c r="K96" s="268">
        <f t="shared" si="31"/>
        <v>0</v>
      </c>
      <c r="L96" s="269">
        <f t="shared" si="32"/>
        <v>3</v>
      </c>
      <c r="M96" s="171">
        <v>0</v>
      </c>
      <c r="N96" s="29">
        <v>0</v>
      </c>
      <c r="O96" s="267">
        <f t="shared" si="33"/>
        <v>0</v>
      </c>
      <c r="P96" s="180">
        <v>3</v>
      </c>
      <c r="Q96" s="271">
        <v>0</v>
      </c>
      <c r="R96" s="273">
        <f t="shared" si="34"/>
        <v>3</v>
      </c>
      <c r="S96" s="186">
        <v>0</v>
      </c>
      <c r="T96" s="270">
        <v>0</v>
      </c>
      <c r="U96" s="274">
        <f t="shared" si="35"/>
        <v>0</v>
      </c>
      <c r="V96" s="272">
        <v>0</v>
      </c>
      <c r="W96" s="272">
        <v>0</v>
      </c>
      <c r="X96" s="275">
        <f t="shared" si="36"/>
        <v>0</v>
      </c>
    </row>
    <row r="97" spans="1:24" x14ac:dyDescent="0.35">
      <c r="A97" t="s">
        <v>341</v>
      </c>
      <c r="B97" t="s">
        <v>109</v>
      </c>
      <c r="C97">
        <v>115</v>
      </c>
      <c r="D97" t="s">
        <v>527</v>
      </c>
      <c r="E97" t="s">
        <v>446</v>
      </c>
      <c r="F97" t="s">
        <v>446</v>
      </c>
      <c r="G97" s="49">
        <f t="shared" si="27"/>
        <v>3</v>
      </c>
      <c r="H97" s="29">
        <f t="shared" si="28"/>
        <v>0</v>
      </c>
      <c r="I97" s="267">
        <f t="shared" si="29"/>
        <v>3</v>
      </c>
      <c r="J97" s="268">
        <f t="shared" si="30"/>
        <v>3</v>
      </c>
      <c r="K97" s="268">
        <f t="shared" si="31"/>
        <v>0</v>
      </c>
      <c r="L97" s="269">
        <f t="shared" si="32"/>
        <v>3</v>
      </c>
      <c r="M97" s="171">
        <v>0</v>
      </c>
      <c r="N97" s="29">
        <v>0</v>
      </c>
      <c r="O97" s="267">
        <f t="shared" si="33"/>
        <v>0</v>
      </c>
      <c r="P97" s="180">
        <v>3</v>
      </c>
      <c r="Q97" s="271">
        <v>0</v>
      </c>
      <c r="R97" s="273">
        <f t="shared" si="34"/>
        <v>3</v>
      </c>
      <c r="S97" s="186">
        <v>0</v>
      </c>
      <c r="T97" s="270">
        <v>0</v>
      </c>
      <c r="U97" s="274">
        <f t="shared" si="35"/>
        <v>0</v>
      </c>
      <c r="V97" s="272">
        <v>0</v>
      </c>
      <c r="W97" s="272">
        <v>0</v>
      </c>
      <c r="X97" s="275">
        <f t="shared" si="36"/>
        <v>0</v>
      </c>
    </row>
    <row r="98" spans="1:24" x14ac:dyDescent="0.35">
      <c r="A98" t="s">
        <v>321</v>
      </c>
      <c r="B98" t="s">
        <v>159</v>
      </c>
      <c r="C98">
        <v>115</v>
      </c>
      <c r="D98" t="s">
        <v>527</v>
      </c>
      <c r="E98" t="s">
        <v>446</v>
      </c>
      <c r="F98" t="s">
        <v>446</v>
      </c>
      <c r="G98" s="49">
        <f t="shared" si="27"/>
        <v>10</v>
      </c>
      <c r="H98" s="29">
        <f t="shared" si="28"/>
        <v>0</v>
      </c>
      <c r="I98" s="267">
        <f t="shared" si="29"/>
        <v>10</v>
      </c>
      <c r="J98" s="268">
        <f t="shared" si="30"/>
        <v>10</v>
      </c>
      <c r="K98" s="268">
        <f t="shared" si="31"/>
        <v>0</v>
      </c>
      <c r="L98" s="269">
        <f t="shared" si="32"/>
        <v>10</v>
      </c>
      <c r="M98" s="171">
        <v>0</v>
      </c>
      <c r="N98" s="29">
        <v>0</v>
      </c>
      <c r="O98" s="267">
        <f t="shared" si="33"/>
        <v>0</v>
      </c>
      <c r="P98" s="180">
        <v>9.32</v>
      </c>
      <c r="Q98" s="271">
        <v>0</v>
      </c>
      <c r="R98" s="273">
        <f t="shared" si="34"/>
        <v>9.32</v>
      </c>
      <c r="S98" s="186">
        <v>0.67999999999999972</v>
      </c>
      <c r="T98" s="270">
        <v>0</v>
      </c>
      <c r="U98" s="274">
        <f t="shared" si="35"/>
        <v>0.67999999999999972</v>
      </c>
      <c r="V98" s="272">
        <v>0</v>
      </c>
      <c r="W98" s="272">
        <v>0</v>
      </c>
      <c r="X98" s="275">
        <f t="shared" si="36"/>
        <v>0</v>
      </c>
    </row>
    <row r="99" spans="1:24" x14ac:dyDescent="0.35">
      <c r="A99" t="s">
        <v>315</v>
      </c>
      <c r="B99" t="s">
        <v>155</v>
      </c>
      <c r="C99">
        <v>115</v>
      </c>
      <c r="D99" t="s">
        <v>527</v>
      </c>
      <c r="E99" t="s">
        <v>446</v>
      </c>
      <c r="F99" t="s">
        <v>446</v>
      </c>
      <c r="G99" s="49">
        <f t="shared" si="27"/>
        <v>2.6</v>
      </c>
      <c r="H99" s="29">
        <f t="shared" si="28"/>
        <v>0</v>
      </c>
      <c r="I99" s="267">
        <f t="shared" si="29"/>
        <v>2.6</v>
      </c>
      <c r="J99" s="268">
        <f t="shared" si="30"/>
        <v>2.6</v>
      </c>
      <c r="K99" s="268">
        <f t="shared" si="31"/>
        <v>0</v>
      </c>
      <c r="L99" s="269">
        <f t="shared" si="32"/>
        <v>2.6</v>
      </c>
      <c r="M99" s="171">
        <v>0</v>
      </c>
      <c r="N99" s="29">
        <v>0</v>
      </c>
      <c r="O99" s="267">
        <f t="shared" si="33"/>
        <v>0</v>
      </c>
      <c r="P99" s="180">
        <v>0</v>
      </c>
      <c r="Q99" s="271">
        <v>0</v>
      </c>
      <c r="R99" s="273">
        <f t="shared" si="34"/>
        <v>0</v>
      </c>
      <c r="S99" s="186">
        <v>2.6</v>
      </c>
      <c r="T99" s="270">
        <v>0</v>
      </c>
      <c r="U99" s="274">
        <f t="shared" si="35"/>
        <v>2.6</v>
      </c>
      <c r="V99" s="272">
        <v>0</v>
      </c>
      <c r="W99" s="272">
        <v>0</v>
      </c>
      <c r="X99" s="275">
        <f t="shared" si="36"/>
        <v>0</v>
      </c>
    </row>
    <row r="100" spans="1:24" x14ac:dyDescent="0.35">
      <c r="A100" t="s">
        <v>333</v>
      </c>
      <c r="B100" t="s">
        <v>276</v>
      </c>
      <c r="C100">
        <v>115</v>
      </c>
      <c r="D100" t="s">
        <v>527</v>
      </c>
      <c r="E100" t="s">
        <v>446</v>
      </c>
      <c r="F100" t="s">
        <v>446</v>
      </c>
      <c r="G100" s="49">
        <f t="shared" si="27"/>
        <v>3</v>
      </c>
      <c r="H100" s="29">
        <f t="shared" si="28"/>
        <v>0</v>
      </c>
      <c r="I100" s="267">
        <f t="shared" si="29"/>
        <v>3</v>
      </c>
      <c r="J100" s="268">
        <f t="shared" si="30"/>
        <v>3</v>
      </c>
      <c r="K100" s="268">
        <f t="shared" si="31"/>
        <v>0</v>
      </c>
      <c r="L100" s="269">
        <f t="shared" si="32"/>
        <v>3</v>
      </c>
      <c r="M100" s="171">
        <v>0</v>
      </c>
      <c r="N100" s="29">
        <v>0</v>
      </c>
      <c r="O100" s="267">
        <f t="shared" si="33"/>
        <v>0</v>
      </c>
      <c r="P100" s="180">
        <v>3</v>
      </c>
      <c r="Q100" s="271">
        <v>0</v>
      </c>
      <c r="R100" s="273">
        <f t="shared" si="34"/>
        <v>3</v>
      </c>
      <c r="S100" s="186">
        <v>0</v>
      </c>
      <c r="T100" s="270">
        <v>0</v>
      </c>
      <c r="U100" s="274">
        <f t="shared" si="35"/>
        <v>0</v>
      </c>
      <c r="V100" s="272">
        <v>0</v>
      </c>
      <c r="W100" s="272">
        <v>0</v>
      </c>
      <c r="X100" s="275">
        <f t="shared" si="36"/>
        <v>0</v>
      </c>
    </row>
    <row r="101" spans="1:24" x14ac:dyDescent="0.35">
      <c r="A101" t="s">
        <v>315</v>
      </c>
      <c r="B101" t="s">
        <v>125</v>
      </c>
      <c r="C101">
        <v>115</v>
      </c>
      <c r="D101" t="s">
        <v>527</v>
      </c>
      <c r="E101" t="s">
        <v>446</v>
      </c>
      <c r="F101" t="s">
        <v>446</v>
      </c>
      <c r="G101" s="49">
        <f t="shared" si="27"/>
        <v>3.17</v>
      </c>
      <c r="H101" s="29">
        <f t="shared" si="28"/>
        <v>0</v>
      </c>
      <c r="I101" s="267">
        <f t="shared" si="29"/>
        <v>3.17</v>
      </c>
      <c r="J101" s="268">
        <f t="shared" si="30"/>
        <v>3.17</v>
      </c>
      <c r="K101" s="268">
        <f t="shared" si="31"/>
        <v>0</v>
      </c>
      <c r="L101" s="269">
        <f t="shared" si="32"/>
        <v>3.17</v>
      </c>
      <c r="M101" s="171">
        <v>0</v>
      </c>
      <c r="N101" s="29">
        <v>0</v>
      </c>
      <c r="O101" s="267">
        <f t="shared" si="33"/>
        <v>0</v>
      </c>
      <c r="P101" s="180">
        <v>0</v>
      </c>
      <c r="Q101" s="271">
        <v>0</v>
      </c>
      <c r="R101" s="273">
        <f t="shared" si="34"/>
        <v>0</v>
      </c>
      <c r="S101" s="186">
        <v>3.17</v>
      </c>
      <c r="T101" s="270">
        <v>0</v>
      </c>
      <c r="U101" s="274">
        <f t="shared" si="35"/>
        <v>3.17</v>
      </c>
      <c r="V101" s="272">
        <v>0</v>
      </c>
      <c r="W101" s="272">
        <v>0</v>
      </c>
      <c r="X101" s="275">
        <f t="shared" si="36"/>
        <v>0</v>
      </c>
    </row>
    <row r="102" spans="1:24" x14ac:dyDescent="0.35">
      <c r="A102" t="s">
        <v>333</v>
      </c>
      <c r="B102" t="s">
        <v>247</v>
      </c>
      <c r="C102">
        <v>230</v>
      </c>
      <c r="D102" t="s">
        <v>527</v>
      </c>
      <c r="E102" t="s">
        <v>446</v>
      </c>
      <c r="F102" t="s">
        <v>446</v>
      </c>
      <c r="G102" s="49">
        <f t="shared" si="27"/>
        <v>1.78</v>
      </c>
      <c r="H102" s="29">
        <f t="shared" si="28"/>
        <v>0</v>
      </c>
      <c r="I102" s="267">
        <f t="shared" si="29"/>
        <v>1.78</v>
      </c>
      <c r="J102" s="268">
        <f t="shared" si="30"/>
        <v>0.78</v>
      </c>
      <c r="K102" s="268">
        <f t="shared" si="31"/>
        <v>0</v>
      </c>
      <c r="L102" s="269">
        <f t="shared" si="32"/>
        <v>0.78</v>
      </c>
      <c r="M102" s="171">
        <v>1</v>
      </c>
      <c r="N102" s="29">
        <v>0</v>
      </c>
      <c r="O102" s="267">
        <f t="shared" si="33"/>
        <v>1</v>
      </c>
      <c r="P102" s="180">
        <v>0.77</v>
      </c>
      <c r="Q102" s="271">
        <v>0</v>
      </c>
      <c r="R102" s="273">
        <f t="shared" si="34"/>
        <v>0.77</v>
      </c>
      <c r="S102" s="186">
        <v>1.0000000000000009E-2</v>
      </c>
      <c r="T102" s="270">
        <v>0</v>
      </c>
      <c r="U102" s="274">
        <f t="shared" si="35"/>
        <v>1.0000000000000009E-2</v>
      </c>
      <c r="V102" s="272">
        <v>0</v>
      </c>
      <c r="W102" s="272">
        <v>0</v>
      </c>
      <c r="X102" s="275">
        <f t="shared" si="36"/>
        <v>0</v>
      </c>
    </row>
    <row r="103" spans="1:24" x14ac:dyDescent="0.35">
      <c r="A103" t="s">
        <v>341</v>
      </c>
      <c r="B103" t="s">
        <v>107</v>
      </c>
      <c r="C103">
        <v>230</v>
      </c>
      <c r="D103" t="s">
        <v>527</v>
      </c>
      <c r="E103" t="s">
        <v>446</v>
      </c>
      <c r="F103" t="s">
        <v>446</v>
      </c>
      <c r="G103" s="49">
        <f t="shared" si="27"/>
        <v>2</v>
      </c>
      <c r="H103" s="29">
        <f t="shared" si="28"/>
        <v>0</v>
      </c>
      <c r="I103" s="267">
        <f t="shared" si="29"/>
        <v>2</v>
      </c>
      <c r="J103" s="268">
        <f t="shared" si="30"/>
        <v>2</v>
      </c>
      <c r="K103" s="268">
        <f t="shared" si="31"/>
        <v>0</v>
      </c>
      <c r="L103" s="269">
        <f t="shared" si="32"/>
        <v>2</v>
      </c>
      <c r="M103" s="171">
        <v>0</v>
      </c>
      <c r="N103" s="29">
        <v>0</v>
      </c>
      <c r="O103" s="267">
        <f t="shared" si="33"/>
        <v>0</v>
      </c>
      <c r="P103" s="180">
        <v>0</v>
      </c>
      <c r="Q103" s="271">
        <v>0</v>
      </c>
      <c r="R103" s="273">
        <f t="shared" si="34"/>
        <v>0</v>
      </c>
      <c r="S103" s="186">
        <v>2</v>
      </c>
      <c r="T103" s="270">
        <v>0</v>
      </c>
      <c r="U103" s="274">
        <f t="shared" si="35"/>
        <v>2</v>
      </c>
      <c r="V103" s="272">
        <v>0</v>
      </c>
      <c r="W103" s="272">
        <v>0</v>
      </c>
      <c r="X103" s="275">
        <f t="shared" si="36"/>
        <v>0</v>
      </c>
    </row>
    <row r="104" spans="1:24" x14ac:dyDescent="0.35">
      <c r="A104" t="s">
        <v>315</v>
      </c>
      <c r="B104" t="s">
        <v>123</v>
      </c>
      <c r="C104">
        <v>115</v>
      </c>
      <c r="D104" t="s">
        <v>527</v>
      </c>
      <c r="E104" t="s">
        <v>446</v>
      </c>
      <c r="F104" t="s">
        <v>446</v>
      </c>
      <c r="G104" s="49">
        <f t="shared" si="27"/>
        <v>2.4</v>
      </c>
      <c r="H104" s="29">
        <f t="shared" si="28"/>
        <v>0</v>
      </c>
      <c r="I104" s="267">
        <f t="shared" si="29"/>
        <v>2.4</v>
      </c>
      <c r="J104" s="268">
        <f t="shared" si="30"/>
        <v>2.4</v>
      </c>
      <c r="K104" s="268">
        <f t="shared" si="31"/>
        <v>0</v>
      </c>
      <c r="L104" s="269">
        <f t="shared" si="32"/>
        <v>2.4</v>
      </c>
      <c r="M104" s="171">
        <v>0</v>
      </c>
      <c r="N104" s="29">
        <v>0</v>
      </c>
      <c r="O104" s="267">
        <f t="shared" si="33"/>
        <v>0</v>
      </c>
      <c r="P104" s="180">
        <v>0</v>
      </c>
      <c r="Q104" s="271">
        <v>0</v>
      </c>
      <c r="R104" s="273">
        <f t="shared" si="34"/>
        <v>0</v>
      </c>
      <c r="S104" s="186">
        <v>2.4</v>
      </c>
      <c r="T104" s="270">
        <v>0</v>
      </c>
      <c r="U104" s="274">
        <f t="shared" si="35"/>
        <v>2.4</v>
      </c>
      <c r="V104" s="272">
        <v>0</v>
      </c>
      <c r="W104" s="272">
        <v>0</v>
      </c>
      <c r="X104" s="275">
        <f t="shared" si="36"/>
        <v>0</v>
      </c>
    </row>
    <row r="105" spans="1:24" x14ac:dyDescent="0.35">
      <c r="A105" t="s">
        <v>321</v>
      </c>
      <c r="B105" t="s">
        <v>169</v>
      </c>
      <c r="C105">
        <v>115</v>
      </c>
      <c r="D105" t="s">
        <v>527</v>
      </c>
      <c r="E105" t="s">
        <v>589</v>
      </c>
      <c r="F105" t="str" cm="1">
        <f t="array" ref="F105">INDEX(SubList_ResAreas!$F$5:$F$332,MATCH(1,(B105=SubList_ResAreas!$B$5:$B$332)*(C105=SubList_ResAreas!$C$5:$C$332),0))</f>
        <v>Southern_PGAE_Solar</v>
      </c>
      <c r="G105" s="49">
        <f t="shared" ref="G105:G169" si="37">SUM(J105+M105)</f>
        <v>127</v>
      </c>
      <c r="H105" s="29">
        <f t="shared" ref="H105:H169" si="38">SUM(K105+N105)</f>
        <v>373</v>
      </c>
      <c r="I105" s="267">
        <f t="shared" ref="I105:I169" si="39">G105+H105</f>
        <v>500</v>
      </c>
      <c r="J105" s="268">
        <f t="shared" ref="J105:J169" si="40">SUM(P105,S105,V105)</f>
        <v>127</v>
      </c>
      <c r="K105" s="268">
        <f t="shared" ref="K105:K169" si="41">SUM(Q105,T105,W105)</f>
        <v>373</v>
      </c>
      <c r="L105" s="269">
        <f t="shared" ref="L105:L169" si="42">J105+K105</f>
        <v>500</v>
      </c>
      <c r="M105" s="29">
        <v>0</v>
      </c>
      <c r="N105" s="29">
        <v>0</v>
      </c>
      <c r="O105" s="267">
        <f t="shared" si="33"/>
        <v>0</v>
      </c>
      <c r="P105" s="180">
        <v>0</v>
      </c>
      <c r="Q105" s="271">
        <v>0</v>
      </c>
      <c r="R105" s="273">
        <f t="shared" si="34"/>
        <v>0</v>
      </c>
      <c r="S105" s="186">
        <v>20</v>
      </c>
      <c r="T105" s="270">
        <v>125</v>
      </c>
      <c r="U105" s="274">
        <f t="shared" si="35"/>
        <v>145</v>
      </c>
      <c r="V105" s="272">
        <v>107</v>
      </c>
      <c r="W105" s="272">
        <v>248</v>
      </c>
      <c r="X105" s="275">
        <f t="shared" si="36"/>
        <v>355</v>
      </c>
    </row>
    <row r="106" spans="1:24" x14ac:dyDescent="0.35">
      <c r="A106" t="s">
        <v>322</v>
      </c>
      <c r="B106" t="s">
        <v>112</v>
      </c>
      <c r="C106">
        <v>230</v>
      </c>
      <c r="D106" t="s">
        <v>527</v>
      </c>
      <c r="E106" t="s">
        <v>589</v>
      </c>
      <c r="F106" t="str" cm="1">
        <f t="array" ref="F106">INDEX(SubList_ResAreas!$F$5:$F$332,MATCH(1,(B106=SubList_ResAreas!$B$5:$B$332)*(C106=SubList_ResAreas!$C$5:$C$332),0))</f>
        <v>Tehachapi_Solar</v>
      </c>
      <c r="G106" s="49">
        <f t="shared" si="37"/>
        <v>1070</v>
      </c>
      <c r="H106" s="29">
        <f t="shared" si="38"/>
        <v>1102</v>
      </c>
      <c r="I106" s="267">
        <f t="shared" si="39"/>
        <v>2172</v>
      </c>
      <c r="J106" s="268">
        <f t="shared" si="40"/>
        <v>1070</v>
      </c>
      <c r="K106" s="268">
        <f t="shared" si="41"/>
        <v>1102</v>
      </c>
      <c r="L106" s="269">
        <f t="shared" si="42"/>
        <v>2172</v>
      </c>
      <c r="M106" s="29">
        <v>0</v>
      </c>
      <c r="N106" s="29">
        <v>0</v>
      </c>
      <c r="O106" s="267">
        <f t="shared" si="33"/>
        <v>0</v>
      </c>
      <c r="P106" s="180">
        <v>200</v>
      </c>
      <c r="Q106" s="271">
        <v>0</v>
      </c>
      <c r="R106" s="273">
        <f t="shared" si="34"/>
        <v>200</v>
      </c>
      <c r="S106" s="186">
        <v>570</v>
      </c>
      <c r="T106" s="270">
        <v>402</v>
      </c>
      <c r="U106" s="274">
        <f t="shared" si="35"/>
        <v>972</v>
      </c>
      <c r="V106" s="272">
        <v>300</v>
      </c>
      <c r="W106" s="272">
        <v>700</v>
      </c>
      <c r="X106" s="275">
        <f t="shared" si="36"/>
        <v>1000</v>
      </c>
    </row>
    <row r="107" spans="1:24" x14ac:dyDescent="0.35">
      <c r="A107" t="s">
        <v>315</v>
      </c>
      <c r="B107" t="s">
        <v>165</v>
      </c>
      <c r="C107">
        <v>230</v>
      </c>
      <c r="D107" t="s">
        <v>527</v>
      </c>
      <c r="E107" t="s">
        <v>589</v>
      </c>
      <c r="F107" t="str" cm="1">
        <f t="array" ref="F107">INDEX(SubList_ResAreas!$F$5:$F$332,MATCH(1,(B107=SubList_ResAreas!$B$5:$B$332)*(C107=SubList_ResAreas!$C$5:$C$332),0))</f>
        <v>Southern_PGAE_Solar</v>
      </c>
      <c r="G107" s="49">
        <f t="shared" si="37"/>
        <v>325</v>
      </c>
      <c r="H107" s="29">
        <f t="shared" si="38"/>
        <v>975</v>
      </c>
      <c r="I107" s="267">
        <f t="shared" si="39"/>
        <v>1300</v>
      </c>
      <c r="J107" s="268">
        <f t="shared" si="40"/>
        <v>325</v>
      </c>
      <c r="K107" s="268">
        <f t="shared" si="41"/>
        <v>975</v>
      </c>
      <c r="L107" s="269">
        <f t="shared" si="42"/>
        <v>1300</v>
      </c>
      <c r="M107" s="29">
        <v>0</v>
      </c>
      <c r="N107" s="29">
        <v>0</v>
      </c>
      <c r="O107" s="267">
        <f t="shared" si="33"/>
        <v>0</v>
      </c>
      <c r="P107" s="180">
        <v>96.5</v>
      </c>
      <c r="Q107" s="271">
        <v>28.4</v>
      </c>
      <c r="R107" s="273">
        <f t="shared" si="34"/>
        <v>124.9</v>
      </c>
      <c r="S107" s="186">
        <v>33.5</v>
      </c>
      <c r="T107" s="270">
        <v>492.6</v>
      </c>
      <c r="U107" s="274">
        <f t="shared" si="35"/>
        <v>526.1</v>
      </c>
      <c r="V107" s="272">
        <v>195</v>
      </c>
      <c r="W107" s="272">
        <v>454</v>
      </c>
      <c r="X107" s="275">
        <f t="shared" si="36"/>
        <v>649</v>
      </c>
    </row>
    <row r="108" spans="1:24" x14ac:dyDescent="0.35">
      <c r="A108" t="s">
        <v>403</v>
      </c>
      <c r="B108" t="s">
        <v>407</v>
      </c>
      <c r="C108">
        <v>230</v>
      </c>
      <c r="D108" t="s">
        <v>527</v>
      </c>
      <c r="E108" t="s">
        <v>589</v>
      </c>
      <c r="F108" t="str" cm="1">
        <f t="array" ref="F108">INDEX(SubList_ResAreas!$F$5:$F$332,MATCH(1,(B108=SubList_ResAreas!$B$5:$B$332)*(C108=SubList_ResAreas!$C$5:$C$332),0))</f>
        <v>Imperial_Solar</v>
      </c>
      <c r="G108" s="49">
        <f t="shared" si="37"/>
        <v>150</v>
      </c>
      <c r="H108" s="29">
        <f t="shared" si="38"/>
        <v>350</v>
      </c>
      <c r="I108" s="267">
        <f t="shared" si="39"/>
        <v>500</v>
      </c>
      <c r="J108" s="268">
        <f t="shared" si="40"/>
        <v>150</v>
      </c>
      <c r="K108" s="268">
        <f t="shared" si="41"/>
        <v>350</v>
      </c>
      <c r="L108" s="269">
        <f t="shared" si="42"/>
        <v>500</v>
      </c>
      <c r="M108" s="29">
        <v>0</v>
      </c>
      <c r="N108" s="29">
        <v>0</v>
      </c>
      <c r="O108" s="267">
        <f t="shared" si="33"/>
        <v>0</v>
      </c>
      <c r="P108" s="180">
        <v>0</v>
      </c>
      <c r="Q108" s="271">
        <v>0</v>
      </c>
      <c r="R108" s="273">
        <f t="shared" si="34"/>
        <v>0</v>
      </c>
      <c r="S108" s="186">
        <v>0</v>
      </c>
      <c r="T108" s="270">
        <v>0</v>
      </c>
      <c r="U108" s="274">
        <f t="shared" si="35"/>
        <v>0</v>
      </c>
      <c r="V108" s="272">
        <v>150</v>
      </c>
      <c r="W108" s="272">
        <v>350</v>
      </c>
      <c r="X108" s="275">
        <f t="shared" si="36"/>
        <v>500</v>
      </c>
    </row>
    <row r="109" spans="1:24" x14ac:dyDescent="0.35">
      <c r="A109" t="s">
        <v>329</v>
      </c>
      <c r="B109" t="s">
        <v>208</v>
      </c>
      <c r="C109">
        <v>138</v>
      </c>
      <c r="D109" t="s">
        <v>527</v>
      </c>
      <c r="E109" t="s">
        <v>589</v>
      </c>
      <c r="F109" t="str" cm="1">
        <f t="array" ref="F109">INDEX(SubList_ResAreas!$F$5:$F$332,MATCH(1,(B109=SubList_ResAreas!$B$5:$B$332)*(C109=SubList_ResAreas!$C$5:$C$332),0))</f>
        <v>Southern_NV_Eldorado_Solar</v>
      </c>
      <c r="G109" s="49">
        <f t="shared" si="37"/>
        <v>150</v>
      </c>
      <c r="H109" s="29">
        <f t="shared" si="38"/>
        <v>350</v>
      </c>
      <c r="I109" s="267">
        <f t="shared" si="39"/>
        <v>500</v>
      </c>
      <c r="J109" s="268">
        <f t="shared" si="40"/>
        <v>150</v>
      </c>
      <c r="K109" s="268">
        <f t="shared" si="41"/>
        <v>350</v>
      </c>
      <c r="L109" s="269">
        <f t="shared" si="42"/>
        <v>500</v>
      </c>
      <c r="M109" s="29">
        <v>0</v>
      </c>
      <c r="N109" s="29">
        <v>0</v>
      </c>
      <c r="O109" s="267">
        <f t="shared" si="33"/>
        <v>0</v>
      </c>
      <c r="P109" s="180">
        <v>0</v>
      </c>
      <c r="Q109" s="271">
        <v>0</v>
      </c>
      <c r="R109" s="273">
        <f t="shared" si="34"/>
        <v>0</v>
      </c>
      <c r="S109" s="186">
        <v>0</v>
      </c>
      <c r="T109" s="270">
        <v>0</v>
      </c>
      <c r="U109" s="274">
        <f t="shared" si="35"/>
        <v>0</v>
      </c>
      <c r="V109" s="272">
        <v>150</v>
      </c>
      <c r="W109" s="272">
        <v>350</v>
      </c>
      <c r="X109" s="275">
        <f t="shared" si="36"/>
        <v>500</v>
      </c>
    </row>
    <row r="110" spans="1:24" x14ac:dyDescent="0.35">
      <c r="A110" t="s">
        <v>333</v>
      </c>
      <c r="B110" t="s">
        <v>240</v>
      </c>
      <c r="C110">
        <v>230</v>
      </c>
      <c r="D110" t="s">
        <v>527</v>
      </c>
      <c r="E110" t="s">
        <v>589</v>
      </c>
      <c r="F110" t="str" cm="1">
        <f t="array" ref="F110">INDEX(SubList_ResAreas!$F$5:$F$332,MATCH(1,(B110=SubList_ResAreas!$B$5:$B$332)*(C110=SubList_ResAreas!$C$5:$C$332),0))</f>
        <v>Northern_California_Solar</v>
      </c>
      <c r="G110" s="49">
        <f t="shared" si="37"/>
        <v>329</v>
      </c>
      <c r="H110" s="29">
        <f t="shared" si="38"/>
        <v>533</v>
      </c>
      <c r="I110" s="267">
        <f t="shared" si="39"/>
        <v>862</v>
      </c>
      <c r="J110" s="268">
        <f t="shared" si="40"/>
        <v>329</v>
      </c>
      <c r="K110" s="268">
        <f t="shared" si="41"/>
        <v>533</v>
      </c>
      <c r="L110" s="269">
        <f t="shared" si="42"/>
        <v>862</v>
      </c>
      <c r="M110" s="29">
        <v>0</v>
      </c>
      <c r="N110" s="29">
        <v>0</v>
      </c>
      <c r="O110" s="267">
        <f t="shared" si="33"/>
        <v>0</v>
      </c>
      <c r="P110" s="180">
        <v>0</v>
      </c>
      <c r="Q110" s="271">
        <v>0</v>
      </c>
      <c r="R110" s="273">
        <f t="shared" si="34"/>
        <v>0</v>
      </c>
      <c r="S110" s="186">
        <v>100</v>
      </c>
      <c r="T110" s="270">
        <v>0</v>
      </c>
      <c r="U110" s="274">
        <f t="shared" si="35"/>
        <v>100</v>
      </c>
      <c r="V110" s="272">
        <v>229</v>
      </c>
      <c r="W110" s="272">
        <v>533</v>
      </c>
      <c r="X110" s="275">
        <f t="shared" si="36"/>
        <v>762</v>
      </c>
    </row>
    <row r="111" spans="1:24" x14ac:dyDescent="0.35">
      <c r="A111" t="s">
        <v>333</v>
      </c>
      <c r="B111" t="s">
        <v>240</v>
      </c>
      <c r="C111">
        <v>115</v>
      </c>
      <c r="D111" t="s">
        <v>527</v>
      </c>
      <c r="E111" t="s">
        <v>589</v>
      </c>
      <c r="F111" t="str" cm="1">
        <f t="array" ref="F111">INDEX(SubList_ResAreas!$F$5:$F$332,MATCH(1,(B111=SubList_ResAreas!$B$5:$B$332)*(C111=SubList_ResAreas!$C$5:$C$332),0))</f>
        <v>Northern_California_Solar</v>
      </c>
      <c r="G111" s="49">
        <f t="shared" si="37"/>
        <v>0</v>
      </c>
      <c r="H111" s="29">
        <f t="shared" si="38"/>
        <v>238.4</v>
      </c>
      <c r="I111" s="267">
        <f t="shared" si="39"/>
        <v>238.4</v>
      </c>
      <c r="J111" s="268">
        <f t="shared" si="40"/>
        <v>0</v>
      </c>
      <c r="K111" s="268">
        <f t="shared" si="41"/>
        <v>238.4</v>
      </c>
      <c r="L111" s="269">
        <f t="shared" si="42"/>
        <v>238.4</v>
      </c>
      <c r="M111" s="29">
        <v>0</v>
      </c>
      <c r="N111" s="29">
        <v>0</v>
      </c>
      <c r="O111" s="267">
        <f t="shared" si="33"/>
        <v>0</v>
      </c>
      <c r="P111" s="180">
        <v>0</v>
      </c>
      <c r="Q111" s="271">
        <v>0</v>
      </c>
      <c r="R111" s="273">
        <f t="shared" si="34"/>
        <v>0</v>
      </c>
      <c r="S111" s="186">
        <v>0</v>
      </c>
      <c r="T111" s="270">
        <v>238.4</v>
      </c>
      <c r="U111" s="274">
        <f t="shared" si="35"/>
        <v>238.4</v>
      </c>
      <c r="V111" s="272">
        <v>0</v>
      </c>
      <c r="W111" s="272">
        <v>0</v>
      </c>
      <c r="X111" s="275">
        <f t="shared" si="36"/>
        <v>0</v>
      </c>
    </row>
    <row r="112" spans="1:24" x14ac:dyDescent="0.35">
      <c r="A112" t="s">
        <v>333</v>
      </c>
      <c r="B112" t="s">
        <v>243</v>
      </c>
      <c r="C112">
        <v>230</v>
      </c>
      <c r="D112" t="s">
        <v>527</v>
      </c>
      <c r="E112" t="s">
        <v>589</v>
      </c>
      <c r="F112" t="str" cm="1">
        <f t="array" ref="F112">INDEX(SubList_ResAreas!$F$5:$F$332,MATCH(1,(B112=SubList_ResAreas!$B$5:$B$332)*(C112=SubList_ResAreas!$C$5:$C$332),0))</f>
        <v>Northern_California_Solar</v>
      </c>
      <c r="G112" s="49">
        <f t="shared" si="37"/>
        <v>30</v>
      </c>
      <c r="H112" s="29">
        <f t="shared" si="38"/>
        <v>70</v>
      </c>
      <c r="I112" s="267">
        <f t="shared" si="39"/>
        <v>100</v>
      </c>
      <c r="J112" s="268">
        <f t="shared" si="40"/>
        <v>30</v>
      </c>
      <c r="K112" s="268">
        <f t="shared" si="41"/>
        <v>70</v>
      </c>
      <c r="L112" s="269">
        <f t="shared" si="42"/>
        <v>100</v>
      </c>
      <c r="M112" s="29">
        <v>0</v>
      </c>
      <c r="N112" s="29">
        <v>0</v>
      </c>
      <c r="O112" s="267">
        <f t="shared" si="33"/>
        <v>0</v>
      </c>
      <c r="P112" s="180">
        <v>0</v>
      </c>
      <c r="Q112" s="271">
        <v>0</v>
      </c>
      <c r="R112" s="273">
        <f t="shared" si="34"/>
        <v>0</v>
      </c>
      <c r="S112" s="186">
        <v>0</v>
      </c>
      <c r="T112" s="270">
        <v>0</v>
      </c>
      <c r="U112" s="274">
        <f t="shared" si="35"/>
        <v>0</v>
      </c>
      <c r="V112" s="272">
        <v>30</v>
      </c>
      <c r="W112" s="272">
        <v>70</v>
      </c>
      <c r="X112" s="275">
        <f t="shared" si="36"/>
        <v>100</v>
      </c>
    </row>
    <row r="113" spans="1:24" x14ac:dyDescent="0.35">
      <c r="A113" t="s">
        <v>326</v>
      </c>
      <c r="B113" t="s">
        <v>54</v>
      </c>
      <c r="C113">
        <v>161</v>
      </c>
      <c r="D113" t="s">
        <v>527</v>
      </c>
      <c r="E113" t="s">
        <v>589</v>
      </c>
      <c r="F113" t="str" cm="1">
        <f t="array" ref="F113">INDEX(SubList_ResAreas!$F$5:$F$332,MATCH(1,(B113=SubList_ResAreas!$B$5:$B$332)*(C113=SubList_ResAreas!$C$5:$C$332),0))</f>
        <v>Imperial_Solar</v>
      </c>
      <c r="G113" s="49">
        <f t="shared" si="37"/>
        <v>90</v>
      </c>
      <c r="H113" s="29">
        <f t="shared" si="38"/>
        <v>210</v>
      </c>
      <c r="I113" s="267">
        <f t="shared" si="39"/>
        <v>300</v>
      </c>
      <c r="J113" s="268">
        <f t="shared" si="40"/>
        <v>90</v>
      </c>
      <c r="K113" s="268">
        <f t="shared" si="41"/>
        <v>210</v>
      </c>
      <c r="L113" s="269">
        <f t="shared" si="42"/>
        <v>300</v>
      </c>
      <c r="M113" s="29">
        <v>0</v>
      </c>
      <c r="N113" s="29">
        <v>0</v>
      </c>
      <c r="O113" s="267">
        <f t="shared" si="33"/>
        <v>0</v>
      </c>
      <c r="P113" s="180">
        <v>0</v>
      </c>
      <c r="Q113" s="271">
        <v>0</v>
      </c>
      <c r="R113" s="273">
        <f t="shared" si="34"/>
        <v>0</v>
      </c>
      <c r="S113" s="186">
        <v>0</v>
      </c>
      <c r="T113" s="270">
        <v>0</v>
      </c>
      <c r="U113" s="274">
        <f t="shared" si="35"/>
        <v>0</v>
      </c>
      <c r="V113" s="272">
        <v>90</v>
      </c>
      <c r="W113" s="272">
        <v>210</v>
      </c>
      <c r="X113" s="275">
        <f t="shared" si="36"/>
        <v>300</v>
      </c>
    </row>
    <row r="114" spans="1:24" x14ac:dyDescent="0.35">
      <c r="A114" t="s">
        <v>321</v>
      </c>
      <c r="B114" t="s">
        <v>209</v>
      </c>
      <c r="C114">
        <v>230</v>
      </c>
      <c r="D114" t="s">
        <v>527</v>
      </c>
      <c r="E114" t="s">
        <v>589</v>
      </c>
      <c r="F114" t="str" cm="1">
        <f t="array" ref="F114">INDEX(SubList_ResAreas!$F$5:$F$332,MATCH(1,(B114=SubList_ResAreas!$B$5:$B$332)*(C114=SubList_ResAreas!$C$5:$C$332),0))</f>
        <v>Southern_PGAE_Solar</v>
      </c>
      <c r="G114" s="49">
        <f t="shared" si="37"/>
        <v>220</v>
      </c>
      <c r="H114" s="29">
        <f t="shared" si="38"/>
        <v>380</v>
      </c>
      <c r="I114" s="267">
        <f t="shared" si="39"/>
        <v>600</v>
      </c>
      <c r="J114" s="268">
        <f t="shared" si="40"/>
        <v>220</v>
      </c>
      <c r="K114" s="268">
        <f t="shared" si="41"/>
        <v>380</v>
      </c>
      <c r="L114" s="269">
        <f t="shared" si="42"/>
        <v>600</v>
      </c>
      <c r="M114" s="29">
        <v>0</v>
      </c>
      <c r="N114" s="29">
        <v>0</v>
      </c>
      <c r="O114" s="267">
        <f t="shared" si="33"/>
        <v>0</v>
      </c>
      <c r="P114" s="180">
        <v>0</v>
      </c>
      <c r="Q114" s="271">
        <v>0</v>
      </c>
      <c r="R114" s="273">
        <f t="shared" si="34"/>
        <v>0</v>
      </c>
      <c r="S114" s="186">
        <v>100</v>
      </c>
      <c r="T114" s="270">
        <v>100</v>
      </c>
      <c r="U114" s="274">
        <f t="shared" si="35"/>
        <v>200</v>
      </c>
      <c r="V114" s="272">
        <v>120</v>
      </c>
      <c r="W114" s="272">
        <v>280</v>
      </c>
      <c r="X114" s="275">
        <f t="shared" si="36"/>
        <v>400</v>
      </c>
    </row>
    <row r="115" spans="1:24" x14ac:dyDescent="0.35">
      <c r="A115" t="s">
        <v>341</v>
      </c>
      <c r="B115" t="s">
        <v>108</v>
      </c>
      <c r="C115">
        <v>230</v>
      </c>
      <c r="D115" t="s">
        <v>527</v>
      </c>
      <c r="E115" t="s">
        <v>589</v>
      </c>
      <c r="F115" t="str" cm="1">
        <f t="array" ref="F115">INDEX(SubList_ResAreas!$F$5:$F$332,MATCH(1,(B115=SubList_ResAreas!$B$5:$B$332)*(C115=SubList_ResAreas!$C$5:$C$332),0))</f>
        <v>Greater_Kramer_Solar</v>
      </c>
      <c r="G115" s="49">
        <f t="shared" si="37"/>
        <v>260</v>
      </c>
      <c r="H115" s="29">
        <f t="shared" si="38"/>
        <v>390</v>
      </c>
      <c r="I115" s="267">
        <f t="shared" si="39"/>
        <v>650</v>
      </c>
      <c r="J115" s="268">
        <f t="shared" si="40"/>
        <v>260</v>
      </c>
      <c r="K115" s="268">
        <f t="shared" si="41"/>
        <v>390</v>
      </c>
      <c r="L115" s="269">
        <f t="shared" si="42"/>
        <v>650</v>
      </c>
      <c r="M115" s="29">
        <v>0</v>
      </c>
      <c r="N115" s="29">
        <v>0</v>
      </c>
      <c r="O115" s="267">
        <f t="shared" si="33"/>
        <v>0</v>
      </c>
      <c r="P115" s="180">
        <v>0</v>
      </c>
      <c r="Q115" s="271">
        <v>0</v>
      </c>
      <c r="R115" s="273">
        <f t="shared" si="34"/>
        <v>0</v>
      </c>
      <c r="S115" s="186">
        <v>200</v>
      </c>
      <c r="T115" s="270">
        <v>250</v>
      </c>
      <c r="U115" s="274">
        <f t="shared" si="35"/>
        <v>450</v>
      </c>
      <c r="V115" s="272">
        <v>60</v>
      </c>
      <c r="W115" s="272">
        <v>140</v>
      </c>
      <c r="X115" s="275">
        <f t="shared" si="36"/>
        <v>200</v>
      </c>
    </row>
    <row r="116" spans="1:24" x14ac:dyDescent="0.35">
      <c r="A116" t="s">
        <v>315</v>
      </c>
      <c r="B116" t="s">
        <v>142</v>
      </c>
      <c r="C116">
        <v>230</v>
      </c>
      <c r="D116" t="s">
        <v>527</v>
      </c>
      <c r="E116" t="s">
        <v>589</v>
      </c>
      <c r="F116" t="str" cm="1">
        <f t="array" ref="F116">INDEX(SubList_ResAreas!$F$5:$F$332,MATCH(1,(B116=SubList_ResAreas!$B$5:$B$332)*(C116=SubList_ResAreas!$C$5:$C$332),0))</f>
        <v>Southern_PGAE_Solar</v>
      </c>
      <c r="G116" s="49">
        <f t="shared" si="37"/>
        <v>220</v>
      </c>
      <c r="H116" s="29">
        <f t="shared" si="38"/>
        <v>280</v>
      </c>
      <c r="I116" s="267">
        <f t="shared" si="39"/>
        <v>500</v>
      </c>
      <c r="J116" s="268">
        <f t="shared" si="40"/>
        <v>220</v>
      </c>
      <c r="K116" s="268">
        <f t="shared" si="41"/>
        <v>280</v>
      </c>
      <c r="L116" s="269">
        <f t="shared" si="42"/>
        <v>500</v>
      </c>
      <c r="M116" s="29">
        <v>0</v>
      </c>
      <c r="N116" s="29">
        <v>0</v>
      </c>
      <c r="O116" s="267">
        <f t="shared" si="33"/>
        <v>0</v>
      </c>
      <c r="P116" s="180">
        <v>0</v>
      </c>
      <c r="Q116" s="271">
        <v>0</v>
      </c>
      <c r="R116" s="273">
        <f t="shared" si="34"/>
        <v>0</v>
      </c>
      <c r="S116" s="186">
        <v>100</v>
      </c>
      <c r="T116" s="270">
        <v>0</v>
      </c>
      <c r="U116" s="274">
        <f t="shared" si="35"/>
        <v>100</v>
      </c>
      <c r="V116" s="272">
        <v>120</v>
      </c>
      <c r="W116" s="272">
        <v>280</v>
      </c>
      <c r="X116" s="275">
        <f t="shared" si="36"/>
        <v>400</v>
      </c>
    </row>
    <row r="117" spans="1:24" x14ac:dyDescent="0.35">
      <c r="A117" t="s">
        <v>329</v>
      </c>
      <c r="B117" t="s">
        <v>176</v>
      </c>
      <c r="C117">
        <v>230</v>
      </c>
      <c r="D117" t="s">
        <v>527</v>
      </c>
      <c r="E117" t="s">
        <v>589</v>
      </c>
      <c r="F117" t="str" cm="1">
        <f t="array" ref="F117">INDEX(SubList_ResAreas!$F$5:$F$332,MATCH(1,(B117=SubList_ResAreas!$B$5:$B$332)*(C117=SubList_ResAreas!$C$5:$C$332),0))</f>
        <v>Southern_NV_Eldorado_Solar</v>
      </c>
      <c r="G117" s="49">
        <f t="shared" si="37"/>
        <v>321</v>
      </c>
      <c r="H117" s="29">
        <f t="shared" si="38"/>
        <v>379</v>
      </c>
      <c r="I117" s="267">
        <f t="shared" si="39"/>
        <v>700</v>
      </c>
      <c r="J117" s="268">
        <f t="shared" si="40"/>
        <v>321</v>
      </c>
      <c r="K117" s="268">
        <f t="shared" si="41"/>
        <v>379</v>
      </c>
      <c r="L117" s="269">
        <f t="shared" si="42"/>
        <v>700</v>
      </c>
      <c r="M117" s="29">
        <v>0</v>
      </c>
      <c r="N117" s="29">
        <v>0</v>
      </c>
      <c r="O117" s="267">
        <f t="shared" si="33"/>
        <v>0</v>
      </c>
      <c r="P117" s="180">
        <v>0</v>
      </c>
      <c r="Q117" s="271">
        <v>0</v>
      </c>
      <c r="R117" s="273">
        <f t="shared" si="34"/>
        <v>0</v>
      </c>
      <c r="S117" s="186">
        <v>250</v>
      </c>
      <c r="T117" s="270">
        <v>215</v>
      </c>
      <c r="U117" s="274">
        <f t="shared" si="35"/>
        <v>465</v>
      </c>
      <c r="V117" s="272">
        <v>71</v>
      </c>
      <c r="W117" s="272">
        <v>164</v>
      </c>
      <c r="X117" s="275">
        <f t="shared" si="36"/>
        <v>235</v>
      </c>
    </row>
    <row r="118" spans="1:24" x14ac:dyDescent="0.35">
      <c r="A118" t="s">
        <v>333</v>
      </c>
      <c r="B118" t="s">
        <v>225</v>
      </c>
      <c r="C118">
        <v>230</v>
      </c>
      <c r="D118" t="s">
        <v>527</v>
      </c>
      <c r="E118" t="s">
        <v>589</v>
      </c>
      <c r="F118" t="str" cm="1">
        <f t="array" ref="F118">INDEX(SubList_ResAreas!$F$5:$F$332,MATCH(1,(B118=SubList_ResAreas!$B$5:$B$332)*(C118=SubList_ResAreas!$C$5:$C$332),0))</f>
        <v>Northern_California_Solar</v>
      </c>
      <c r="G118" s="49">
        <f t="shared" si="37"/>
        <v>0</v>
      </c>
      <c r="H118" s="29">
        <f t="shared" si="38"/>
        <v>100</v>
      </c>
      <c r="I118" s="267">
        <f t="shared" si="39"/>
        <v>100</v>
      </c>
      <c r="J118" s="268">
        <f t="shared" si="40"/>
        <v>0</v>
      </c>
      <c r="K118" s="268">
        <f t="shared" si="41"/>
        <v>100</v>
      </c>
      <c r="L118" s="269">
        <f t="shared" si="42"/>
        <v>100</v>
      </c>
      <c r="M118" s="29">
        <v>0</v>
      </c>
      <c r="N118" s="29">
        <v>0</v>
      </c>
      <c r="O118" s="267">
        <f t="shared" si="33"/>
        <v>0</v>
      </c>
      <c r="P118" s="180">
        <v>0</v>
      </c>
      <c r="Q118" s="271">
        <v>100</v>
      </c>
      <c r="R118" s="273">
        <f t="shared" si="34"/>
        <v>100</v>
      </c>
      <c r="S118" s="186">
        <v>0</v>
      </c>
      <c r="T118" s="270">
        <v>0</v>
      </c>
      <c r="U118" s="274">
        <f t="shared" si="35"/>
        <v>0</v>
      </c>
      <c r="V118" s="272">
        <v>0</v>
      </c>
      <c r="W118" s="272">
        <v>0</v>
      </c>
      <c r="X118" s="275">
        <f t="shared" si="36"/>
        <v>0</v>
      </c>
    </row>
    <row r="119" spans="1:24" x14ac:dyDescent="0.35">
      <c r="A119" t="s">
        <v>348</v>
      </c>
      <c r="B119" t="s">
        <v>416</v>
      </c>
      <c r="C119">
        <v>500</v>
      </c>
      <c r="D119" t="s">
        <v>527</v>
      </c>
      <c r="E119" t="s">
        <v>589</v>
      </c>
      <c r="F119" t="str" cm="1">
        <f t="array" ref="F119">INDEX(SubList_ResAreas!$F$5:$F$332,MATCH(1,(B119=SubList_ResAreas!$B$5:$B$332)*(C119=SubList_ResAreas!$C$5:$C$332),0))</f>
        <v>Arizona_Solar</v>
      </c>
      <c r="G119" s="49">
        <f t="shared" si="37"/>
        <v>600</v>
      </c>
      <c r="H119" s="29">
        <f t="shared" si="38"/>
        <v>1400</v>
      </c>
      <c r="I119" s="267">
        <f t="shared" si="39"/>
        <v>2000</v>
      </c>
      <c r="J119" s="268">
        <f t="shared" si="40"/>
        <v>600</v>
      </c>
      <c r="K119" s="268">
        <f t="shared" si="41"/>
        <v>1400</v>
      </c>
      <c r="L119" s="269">
        <f t="shared" si="42"/>
        <v>2000</v>
      </c>
      <c r="M119" s="29">
        <v>0</v>
      </c>
      <c r="N119" s="29">
        <v>0</v>
      </c>
      <c r="O119" s="267">
        <f t="shared" si="33"/>
        <v>0</v>
      </c>
      <c r="P119" s="180">
        <v>0</v>
      </c>
      <c r="Q119" s="271">
        <v>0</v>
      </c>
      <c r="R119" s="273">
        <f t="shared" si="34"/>
        <v>0</v>
      </c>
      <c r="S119" s="186">
        <v>0</v>
      </c>
      <c r="T119" s="270">
        <v>0</v>
      </c>
      <c r="U119" s="274">
        <f t="shared" si="35"/>
        <v>0</v>
      </c>
      <c r="V119" s="272">
        <v>600</v>
      </c>
      <c r="W119" s="272">
        <v>1400</v>
      </c>
      <c r="X119" s="275">
        <f t="shared" si="36"/>
        <v>2000</v>
      </c>
    </row>
    <row r="120" spans="1:24" x14ac:dyDescent="0.35">
      <c r="A120" t="s">
        <v>321</v>
      </c>
      <c r="B120" t="s">
        <v>180</v>
      </c>
      <c r="C120">
        <v>230</v>
      </c>
      <c r="D120" t="s">
        <v>527</v>
      </c>
      <c r="E120" t="s">
        <v>589</v>
      </c>
      <c r="F120" t="str" cm="1">
        <f t="array" ref="F120">INDEX(SubList_ResAreas!$F$5:$F$332,MATCH(1,(B120=SubList_ResAreas!$B$5:$B$332)*(C120=SubList_ResAreas!$C$5:$C$332),0))</f>
        <v>Southern_PGAE_Solar</v>
      </c>
      <c r="G120" s="49">
        <f t="shared" si="37"/>
        <v>150</v>
      </c>
      <c r="H120" s="29">
        <f t="shared" si="38"/>
        <v>350</v>
      </c>
      <c r="I120" s="267">
        <f t="shared" si="39"/>
        <v>500</v>
      </c>
      <c r="J120" s="268">
        <f t="shared" si="40"/>
        <v>150</v>
      </c>
      <c r="K120" s="268">
        <f t="shared" si="41"/>
        <v>350</v>
      </c>
      <c r="L120" s="269">
        <f t="shared" si="42"/>
        <v>500</v>
      </c>
      <c r="M120" s="29">
        <v>0</v>
      </c>
      <c r="N120" s="29">
        <v>0</v>
      </c>
      <c r="O120" s="267">
        <f t="shared" si="33"/>
        <v>0</v>
      </c>
      <c r="P120" s="180">
        <v>0</v>
      </c>
      <c r="Q120" s="271">
        <v>0</v>
      </c>
      <c r="R120" s="273">
        <f t="shared" si="34"/>
        <v>0</v>
      </c>
      <c r="S120" s="186">
        <v>0</v>
      </c>
      <c r="T120" s="270">
        <v>0</v>
      </c>
      <c r="U120" s="274">
        <f t="shared" si="35"/>
        <v>0</v>
      </c>
      <c r="V120" s="272">
        <v>150</v>
      </c>
      <c r="W120" s="272">
        <v>350</v>
      </c>
      <c r="X120" s="275">
        <f t="shared" si="36"/>
        <v>500</v>
      </c>
    </row>
    <row r="121" spans="1:24" x14ac:dyDescent="0.35">
      <c r="A121" t="s">
        <v>348</v>
      </c>
      <c r="B121" t="s">
        <v>52</v>
      </c>
      <c r="C121">
        <v>500</v>
      </c>
      <c r="D121" t="s">
        <v>527</v>
      </c>
      <c r="E121" t="s">
        <v>589</v>
      </c>
      <c r="F121" t="str" cm="1">
        <f t="array" ref="F121">INDEX(SubList_ResAreas!$F$5:$F$332,MATCH(1,(B121=SubList_ResAreas!$B$5:$B$332)*(C121=SubList_ResAreas!$C$5:$C$332),0))</f>
        <v>Riverside_Solar</v>
      </c>
      <c r="G121" s="49">
        <f t="shared" si="37"/>
        <v>334.69650000000001</v>
      </c>
      <c r="H121" s="29">
        <f t="shared" si="38"/>
        <v>165.30349999999953</v>
      </c>
      <c r="I121" s="267">
        <f t="shared" si="39"/>
        <v>499.99999999999955</v>
      </c>
      <c r="J121" s="268">
        <f t="shared" si="40"/>
        <v>334.69650000000001</v>
      </c>
      <c r="K121" s="268">
        <f t="shared" si="41"/>
        <v>165.30349999999953</v>
      </c>
      <c r="L121" s="269">
        <f t="shared" si="42"/>
        <v>499.99999999999955</v>
      </c>
      <c r="M121" s="29">
        <v>0</v>
      </c>
      <c r="N121" s="29">
        <v>0</v>
      </c>
      <c r="O121" s="267">
        <f t="shared" si="33"/>
        <v>0</v>
      </c>
      <c r="P121" s="180">
        <v>0</v>
      </c>
      <c r="Q121" s="271">
        <v>0</v>
      </c>
      <c r="R121" s="273">
        <f t="shared" si="34"/>
        <v>0</v>
      </c>
      <c r="S121" s="186">
        <v>334.69650000000001</v>
      </c>
      <c r="T121" s="270">
        <v>165.30349999999953</v>
      </c>
      <c r="U121" s="274">
        <f t="shared" si="35"/>
        <v>499.99999999999955</v>
      </c>
      <c r="V121" s="272">
        <v>0</v>
      </c>
      <c r="W121" s="272">
        <v>0</v>
      </c>
      <c r="X121" s="275">
        <f t="shared" si="36"/>
        <v>0</v>
      </c>
    </row>
    <row r="122" spans="1:24" x14ac:dyDescent="0.35">
      <c r="A122" t="s">
        <v>348</v>
      </c>
      <c r="B122" t="s">
        <v>52</v>
      </c>
      <c r="C122">
        <v>230</v>
      </c>
      <c r="D122" t="s">
        <v>527</v>
      </c>
      <c r="E122" t="s">
        <v>589</v>
      </c>
      <c r="F122" t="str" cm="1">
        <f t="array" ref="F122">INDEX(SubList_ResAreas!$F$5:$F$332,MATCH(1,(B122=SubList_ResAreas!$B$5:$B$332)*(C122=SubList_ResAreas!$C$5:$C$332),0))</f>
        <v>Riverside_Solar</v>
      </c>
      <c r="G122" s="49">
        <f t="shared" ref="G122" si="43">SUM(J122+M122)</f>
        <v>879.59999999999991</v>
      </c>
      <c r="H122" s="29">
        <f t="shared" ref="H122" si="44">SUM(K122+N122)</f>
        <v>1634.3000000000002</v>
      </c>
      <c r="I122" s="267">
        <f t="shared" ref="I122" si="45">G122+H122</f>
        <v>2513.9</v>
      </c>
      <c r="J122" s="268">
        <f t="shared" ref="J122" si="46">SUM(P122,S122,V122)</f>
        <v>569.05999999999995</v>
      </c>
      <c r="K122" s="268">
        <f t="shared" ref="K122" si="47">SUM(Q122,T122,W122)</f>
        <v>1294.8400000000001</v>
      </c>
      <c r="L122" s="269">
        <f t="shared" ref="L122" si="48">J122+K122</f>
        <v>1863.9</v>
      </c>
      <c r="M122" s="29">
        <v>310.53999999999996</v>
      </c>
      <c r="N122" s="29">
        <v>339.46000000000004</v>
      </c>
      <c r="O122" s="267">
        <f t="shared" ref="O122" si="49">M122+N122</f>
        <v>650</v>
      </c>
      <c r="P122" s="180">
        <v>373.59999999999997</v>
      </c>
      <c r="Q122" s="271">
        <v>500</v>
      </c>
      <c r="R122" s="273">
        <f t="shared" ref="R122" si="50">P122+Q122</f>
        <v>873.59999999999991</v>
      </c>
      <c r="S122" s="186">
        <v>195.46000000000004</v>
      </c>
      <c r="T122" s="270">
        <v>794.84</v>
      </c>
      <c r="U122" s="274">
        <f t="shared" ref="U122" si="51">S122+T122</f>
        <v>990.30000000000007</v>
      </c>
      <c r="V122" s="272">
        <v>0</v>
      </c>
      <c r="W122" s="272">
        <v>0</v>
      </c>
      <c r="X122" s="275">
        <f t="shared" ref="X122" si="52">V122+W122</f>
        <v>0</v>
      </c>
    </row>
    <row r="123" spans="1:24" x14ac:dyDescent="0.35">
      <c r="A123" t="s">
        <v>341</v>
      </c>
      <c r="B123" t="s">
        <v>117</v>
      </c>
      <c r="C123">
        <v>230</v>
      </c>
      <c r="D123" t="s">
        <v>527</v>
      </c>
      <c r="E123" t="s">
        <v>589</v>
      </c>
      <c r="F123" t="str" cm="1">
        <f t="array" ref="F123">INDEX(SubList_ResAreas!$F$5:$F$332,MATCH(1,(B123=SubList_ResAreas!$B$5:$B$332)*(C123=SubList_ResAreas!$C$5:$C$332),0))</f>
        <v>Greater_Kramer_Solar</v>
      </c>
      <c r="G123" s="49">
        <f t="shared" si="37"/>
        <v>15</v>
      </c>
      <c r="H123" s="29">
        <f t="shared" si="38"/>
        <v>35</v>
      </c>
      <c r="I123" s="267">
        <f t="shared" si="39"/>
        <v>50</v>
      </c>
      <c r="J123" s="268">
        <f t="shared" si="40"/>
        <v>15</v>
      </c>
      <c r="K123" s="268">
        <f t="shared" si="41"/>
        <v>35</v>
      </c>
      <c r="L123" s="269">
        <f t="shared" si="42"/>
        <v>50</v>
      </c>
      <c r="M123" s="29">
        <v>0</v>
      </c>
      <c r="N123" s="29">
        <v>0</v>
      </c>
      <c r="O123" s="267">
        <f t="shared" si="33"/>
        <v>0</v>
      </c>
      <c r="P123" s="180">
        <v>0</v>
      </c>
      <c r="Q123" s="271">
        <v>0</v>
      </c>
      <c r="R123" s="273">
        <f t="shared" si="34"/>
        <v>0</v>
      </c>
      <c r="S123" s="186">
        <v>0</v>
      </c>
      <c r="T123" s="270">
        <v>0</v>
      </c>
      <c r="U123" s="274">
        <f t="shared" si="35"/>
        <v>0</v>
      </c>
      <c r="V123" s="272">
        <v>15</v>
      </c>
      <c r="W123" s="272">
        <v>35</v>
      </c>
      <c r="X123" s="275">
        <f t="shared" si="36"/>
        <v>50</v>
      </c>
    </row>
    <row r="124" spans="1:24" x14ac:dyDescent="0.35">
      <c r="A124" t="s">
        <v>341</v>
      </c>
      <c r="B124" t="s">
        <v>117</v>
      </c>
      <c r="C124">
        <v>115</v>
      </c>
      <c r="D124" t="s">
        <v>527</v>
      </c>
      <c r="E124" t="s">
        <v>589</v>
      </c>
      <c r="F124" t="str" cm="1">
        <f t="array" ref="F124">INDEX(SubList_ResAreas!$F$5:$F$332,MATCH(1,(B124=SubList_ResAreas!$B$5:$B$332)*(C124=SubList_ResAreas!$C$5:$C$332),0))</f>
        <v>Greater_Kramer_Solar</v>
      </c>
      <c r="G124" s="49">
        <f t="shared" si="37"/>
        <v>150</v>
      </c>
      <c r="H124" s="29">
        <f t="shared" si="38"/>
        <v>199.96</v>
      </c>
      <c r="I124" s="267">
        <f t="shared" si="39"/>
        <v>349.96000000000004</v>
      </c>
      <c r="J124" s="268">
        <f t="shared" si="40"/>
        <v>150</v>
      </c>
      <c r="K124" s="268">
        <f t="shared" si="41"/>
        <v>199.96</v>
      </c>
      <c r="L124" s="269">
        <f t="shared" si="42"/>
        <v>349.96000000000004</v>
      </c>
      <c r="M124" s="29">
        <v>0</v>
      </c>
      <c r="N124" s="29">
        <v>0</v>
      </c>
      <c r="O124" s="267">
        <f t="shared" si="33"/>
        <v>0</v>
      </c>
      <c r="P124" s="180">
        <v>0</v>
      </c>
      <c r="Q124" s="271">
        <v>0</v>
      </c>
      <c r="R124" s="273">
        <f t="shared" si="34"/>
        <v>0</v>
      </c>
      <c r="S124" s="186">
        <v>150</v>
      </c>
      <c r="T124" s="270">
        <v>199.96</v>
      </c>
      <c r="U124" s="274">
        <f t="shared" si="35"/>
        <v>349.96000000000004</v>
      </c>
      <c r="V124" s="272">
        <v>0</v>
      </c>
      <c r="W124" s="272">
        <v>0</v>
      </c>
      <c r="X124" s="275">
        <f t="shared" si="36"/>
        <v>0</v>
      </c>
    </row>
    <row r="125" spans="1:24" x14ac:dyDescent="0.35">
      <c r="A125" t="s">
        <v>333</v>
      </c>
      <c r="B125" t="s">
        <v>266</v>
      </c>
      <c r="C125">
        <v>115</v>
      </c>
      <c r="D125" t="s">
        <v>527</v>
      </c>
      <c r="E125" t="s">
        <v>589</v>
      </c>
      <c r="F125" t="str" cm="1">
        <f t="array" ref="F125">INDEX(SubList_ResAreas!$F$5:$F$332,MATCH(1,(B125=SubList_ResAreas!$B$5:$B$332)*(C125=SubList_ResAreas!$C$5:$C$332),0))</f>
        <v>Northern_California_Solar</v>
      </c>
      <c r="G125" s="49">
        <f t="shared" si="37"/>
        <v>0</v>
      </c>
      <c r="H125" s="29">
        <f t="shared" si="38"/>
        <v>230</v>
      </c>
      <c r="I125" s="267">
        <f t="shared" si="39"/>
        <v>230</v>
      </c>
      <c r="J125" s="268">
        <f t="shared" si="40"/>
        <v>0</v>
      </c>
      <c r="K125" s="268">
        <f t="shared" si="41"/>
        <v>230</v>
      </c>
      <c r="L125" s="269">
        <f t="shared" si="42"/>
        <v>230</v>
      </c>
      <c r="M125" s="29">
        <v>0</v>
      </c>
      <c r="N125" s="29">
        <v>0</v>
      </c>
      <c r="O125" s="267">
        <f t="shared" si="33"/>
        <v>0</v>
      </c>
      <c r="P125" s="180">
        <v>0</v>
      </c>
      <c r="Q125" s="271">
        <v>0</v>
      </c>
      <c r="R125" s="273">
        <f t="shared" si="34"/>
        <v>0</v>
      </c>
      <c r="S125" s="186">
        <v>0</v>
      </c>
      <c r="T125" s="270">
        <v>230</v>
      </c>
      <c r="U125" s="274">
        <f t="shared" si="35"/>
        <v>230</v>
      </c>
      <c r="V125" s="272">
        <v>0</v>
      </c>
      <c r="W125" s="272">
        <v>0</v>
      </c>
      <c r="X125" s="275">
        <f t="shared" si="36"/>
        <v>0</v>
      </c>
    </row>
    <row r="126" spans="1:24" x14ac:dyDescent="0.35">
      <c r="A126" t="s">
        <v>333</v>
      </c>
      <c r="B126" t="s">
        <v>278</v>
      </c>
      <c r="C126">
        <v>230</v>
      </c>
      <c r="D126" t="s">
        <v>527</v>
      </c>
      <c r="E126" t="s">
        <v>589</v>
      </c>
      <c r="F126" t="str" cm="1">
        <f t="array" ref="F126">INDEX(SubList_ResAreas!$F$5:$F$332,MATCH(1,(B126=SubList_ResAreas!$B$5:$B$332)*(C126=SubList_ResAreas!$C$5:$C$332),0))</f>
        <v>Northern_California_Solar</v>
      </c>
      <c r="G126" s="49">
        <f t="shared" si="37"/>
        <v>135</v>
      </c>
      <c r="H126" s="29">
        <f t="shared" si="38"/>
        <v>140</v>
      </c>
      <c r="I126" s="267">
        <f t="shared" si="39"/>
        <v>275</v>
      </c>
      <c r="J126" s="268">
        <f t="shared" si="40"/>
        <v>135</v>
      </c>
      <c r="K126" s="268">
        <f t="shared" si="41"/>
        <v>140</v>
      </c>
      <c r="L126" s="269">
        <f t="shared" si="42"/>
        <v>275</v>
      </c>
      <c r="M126" s="29">
        <v>0</v>
      </c>
      <c r="N126" s="29">
        <v>0</v>
      </c>
      <c r="O126" s="267">
        <f t="shared" si="33"/>
        <v>0</v>
      </c>
      <c r="P126" s="180">
        <v>0</v>
      </c>
      <c r="Q126" s="271">
        <v>0</v>
      </c>
      <c r="R126" s="273">
        <f t="shared" si="34"/>
        <v>0</v>
      </c>
      <c r="S126" s="186">
        <v>75</v>
      </c>
      <c r="T126" s="270">
        <v>0</v>
      </c>
      <c r="U126" s="274">
        <f t="shared" si="35"/>
        <v>75</v>
      </c>
      <c r="V126" s="272">
        <v>60</v>
      </c>
      <c r="W126" s="272">
        <v>140</v>
      </c>
      <c r="X126" s="275">
        <f t="shared" si="36"/>
        <v>200</v>
      </c>
    </row>
    <row r="127" spans="1:24" x14ac:dyDescent="0.35">
      <c r="A127" t="s">
        <v>348</v>
      </c>
      <c r="B127" t="s">
        <v>49</v>
      </c>
      <c r="C127">
        <v>500</v>
      </c>
      <c r="D127" t="s">
        <v>527</v>
      </c>
      <c r="E127" t="s">
        <v>589</v>
      </c>
      <c r="F127" t="str" cm="1">
        <f t="array" ref="F127">INDEX(SubList_ResAreas!$F$5:$F$332,MATCH(1,(B127=SubList_ResAreas!$B$5:$B$332)*(C127=SubList_ResAreas!$C$5:$C$332),0))</f>
        <v>Arizona_Solar</v>
      </c>
      <c r="G127" s="49">
        <f t="shared" si="37"/>
        <v>400</v>
      </c>
      <c r="H127" s="29">
        <f t="shared" si="38"/>
        <v>600</v>
      </c>
      <c r="I127" s="267">
        <f t="shared" si="39"/>
        <v>1000</v>
      </c>
      <c r="J127" s="268">
        <f t="shared" si="40"/>
        <v>400</v>
      </c>
      <c r="K127" s="268">
        <f t="shared" si="41"/>
        <v>600</v>
      </c>
      <c r="L127" s="269">
        <f t="shared" si="42"/>
        <v>1000</v>
      </c>
      <c r="M127" s="29">
        <v>0</v>
      </c>
      <c r="N127" s="29">
        <v>0</v>
      </c>
      <c r="O127" s="267">
        <f t="shared" si="33"/>
        <v>0</v>
      </c>
      <c r="P127" s="180">
        <v>350</v>
      </c>
      <c r="Q127" s="271">
        <v>0</v>
      </c>
      <c r="R127" s="273">
        <f t="shared" si="34"/>
        <v>350</v>
      </c>
      <c r="S127" s="186">
        <v>650</v>
      </c>
      <c r="T127" s="270">
        <v>2000</v>
      </c>
      <c r="U127" s="274">
        <f t="shared" si="35"/>
        <v>2650</v>
      </c>
      <c r="V127" s="272">
        <v>-600</v>
      </c>
      <c r="W127" s="272">
        <v>-1400</v>
      </c>
      <c r="X127" s="275">
        <f t="shared" si="36"/>
        <v>-2000</v>
      </c>
    </row>
    <row r="128" spans="1:24" x14ac:dyDescent="0.35">
      <c r="A128" t="s">
        <v>333</v>
      </c>
      <c r="B128" t="s">
        <v>272</v>
      </c>
      <c r="C128">
        <v>230</v>
      </c>
      <c r="D128" t="s">
        <v>527</v>
      </c>
      <c r="E128" t="s">
        <v>589</v>
      </c>
      <c r="F128" t="str" cm="1">
        <f t="array" ref="F128">INDEX(SubList_ResAreas!$F$5:$F$332,MATCH(1,(B128=SubList_ResAreas!$B$5:$B$332)*(C128=SubList_ResAreas!$C$5:$C$332),0))</f>
        <v>Northern_California_Solar</v>
      </c>
      <c r="G128" s="49">
        <f t="shared" si="37"/>
        <v>132</v>
      </c>
      <c r="H128" s="29">
        <f t="shared" si="38"/>
        <v>518</v>
      </c>
      <c r="I128" s="267">
        <f t="shared" si="39"/>
        <v>650</v>
      </c>
      <c r="J128" s="268">
        <f t="shared" si="40"/>
        <v>132</v>
      </c>
      <c r="K128" s="268">
        <f t="shared" si="41"/>
        <v>518</v>
      </c>
      <c r="L128" s="269">
        <f t="shared" si="42"/>
        <v>650</v>
      </c>
      <c r="M128" s="29">
        <v>0</v>
      </c>
      <c r="N128" s="29">
        <v>0</v>
      </c>
      <c r="O128" s="267">
        <f t="shared" si="33"/>
        <v>0</v>
      </c>
      <c r="P128" s="180">
        <v>0</v>
      </c>
      <c r="Q128" s="271">
        <v>0</v>
      </c>
      <c r="R128" s="273">
        <f t="shared" si="34"/>
        <v>0</v>
      </c>
      <c r="S128" s="186">
        <v>75</v>
      </c>
      <c r="T128" s="270">
        <v>385</v>
      </c>
      <c r="U128" s="274">
        <f t="shared" si="35"/>
        <v>460</v>
      </c>
      <c r="V128" s="272">
        <v>57</v>
      </c>
      <c r="W128" s="272">
        <v>133</v>
      </c>
      <c r="X128" s="275">
        <f t="shared" si="36"/>
        <v>190</v>
      </c>
    </row>
    <row r="129" spans="1:24" x14ac:dyDescent="0.35">
      <c r="A129" t="s">
        <v>329</v>
      </c>
      <c r="B129" t="s">
        <v>184</v>
      </c>
      <c r="C129">
        <v>230</v>
      </c>
      <c r="D129" t="s">
        <v>527</v>
      </c>
      <c r="E129" t="s">
        <v>589</v>
      </c>
      <c r="F129" t="str" cm="1">
        <f t="array" ref="F129">INDEX(SubList_ResAreas!$F$5:$F$332,MATCH(1,(B129=SubList_ResAreas!$B$5:$B$332)*(C129=SubList_ResAreas!$C$5:$C$332),0))</f>
        <v>Southern_NV_Eldorado_Solar</v>
      </c>
      <c r="G129" s="49">
        <f t="shared" si="37"/>
        <v>100</v>
      </c>
      <c r="H129" s="29">
        <f t="shared" si="38"/>
        <v>50</v>
      </c>
      <c r="I129" s="267">
        <f t="shared" si="39"/>
        <v>150</v>
      </c>
      <c r="J129" s="268">
        <f t="shared" si="40"/>
        <v>100</v>
      </c>
      <c r="K129" s="268">
        <f t="shared" si="41"/>
        <v>50</v>
      </c>
      <c r="L129" s="269">
        <f t="shared" si="42"/>
        <v>150</v>
      </c>
      <c r="M129" s="29">
        <v>0</v>
      </c>
      <c r="N129" s="29">
        <v>0</v>
      </c>
      <c r="O129" s="267">
        <f t="shared" si="33"/>
        <v>0</v>
      </c>
      <c r="P129" s="180">
        <v>0</v>
      </c>
      <c r="Q129" s="271">
        <v>0</v>
      </c>
      <c r="R129" s="273">
        <f t="shared" si="34"/>
        <v>0</v>
      </c>
      <c r="S129" s="186">
        <v>100</v>
      </c>
      <c r="T129" s="270">
        <v>50</v>
      </c>
      <c r="U129" s="274">
        <f t="shared" si="35"/>
        <v>150</v>
      </c>
      <c r="V129" s="272">
        <v>0</v>
      </c>
      <c r="W129" s="272">
        <v>0</v>
      </c>
      <c r="X129" s="275">
        <f t="shared" si="36"/>
        <v>0</v>
      </c>
    </row>
    <row r="130" spans="1:24" x14ac:dyDescent="0.35">
      <c r="A130" t="s">
        <v>348</v>
      </c>
      <c r="B130" t="s">
        <v>79</v>
      </c>
      <c r="C130">
        <v>230</v>
      </c>
      <c r="D130" t="s">
        <v>527</v>
      </c>
      <c r="E130" t="s">
        <v>589</v>
      </c>
      <c r="F130" t="str" cm="1">
        <f t="array" ref="F130">INDEX(SubList_ResAreas!$F$5:$F$332,MATCH(1,(B130=SubList_ResAreas!$B$5:$B$332)*(C130=SubList_ResAreas!$C$5:$C$332),0))</f>
        <v>Riverside_Solar</v>
      </c>
      <c r="G130" s="49">
        <f t="shared" si="37"/>
        <v>150</v>
      </c>
      <c r="H130" s="29">
        <f t="shared" si="38"/>
        <v>425</v>
      </c>
      <c r="I130" s="267">
        <f t="shared" si="39"/>
        <v>575</v>
      </c>
      <c r="J130" s="268">
        <f t="shared" si="40"/>
        <v>150</v>
      </c>
      <c r="K130" s="268">
        <f t="shared" si="41"/>
        <v>425</v>
      </c>
      <c r="L130" s="269">
        <f t="shared" si="42"/>
        <v>575</v>
      </c>
      <c r="M130" s="29">
        <v>0</v>
      </c>
      <c r="N130" s="29">
        <v>0</v>
      </c>
      <c r="O130" s="267">
        <f t="shared" si="33"/>
        <v>0</v>
      </c>
      <c r="P130" s="180">
        <v>0</v>
      </c>
      <c r="Q130" s="271">
        <v>0</v>
      </c>
      <c r="R130" s="273">
        <f t="shared" si="34"/>
        <v>0</v>
      </c>
      <c r="S130" s="186">
        <v>150</v>
      </c>
      <c r="T130" s="270">
        <v>425</v>
      </c>
      <c r="U130" s="274">
        <f t="shared" si="35"/>
        <v>575</v>
      </c>
      <c r="V130" s="272">
        <v>0</v>
      </c>
      <c r="W130" s="272">
        <v>0</v>
      </c>
      <c r="X130" s="275">
        <f t="shared" si="36"/>
        <v>0</v>
      </c>
    </row>
    <row r="131" spans="1:24" x14ac:dyDescent="0.35">
      <c r="A131" t="s">
        <v>326</v>
      </c>
      <c r="B131" t="s">
        <v>24</v>
      </c>
      <c r="C131">
        <v>230</v>
      </c>
      <c r="D131" t="s">
        <v>527</v>
      </c>
      <c r="E131" t="s">
        <v>589</v>
      </c>
      <c r="F131" t="str" cm="1">
        <f t="array" ref="F131">INDEX(SubList_ResAreas!$F$5:$F$332,MATCH(1,(B131=SubList_ResAreas!$B$5:$B$332)*(C131=SubList_ResAreas!$C$5:$C$332),0))</f>
        <v>Imperial_Solar</v>
      </c>
      <c r="G131" s="49">
        <f t="shared" si="37"/>
        <v>44</v>
      </c>
      <c r="H131" s="29">
        <f t="shared" si="38"/>
        <v>101</v>
      </c>
      <c r="I131" s="267">
        <f t="shared" si="39"/>
        <v>145</v>
      </c>
      <c r="J131" s="268">
        <f t="shared" si="40"/>
        <v>44</v>
      </c>
      <c r="K131" s="268">
        <f t="shared" si="41"/>
        <v>101</v>
      </c>
      <c r="L131" s="269">
        <f t="shared" si="42"/>
        <v>145</v>
      </c>
      <c r="M131" s="29">
        <v>0</v>
      </c>
      <c r="N131" s="29">
        <v>0</v>
      </c>
      <c r="O131" s="267">
        <f t="shared" si="33"/>
        <v>0</v>
      </c>
      <c r="P131" s="180">
        <v>0</v>
      </c>
      <c r="Q131" s="271">
        <v>0</v>
      </c>
      <c r="R131" s="273">
        <f t="shared" si="34"/>
        <v>0</v>
      </c>
      <c r="S131" s="186">
        <v>0</v>
      </c>
      <c r="T131" s="270">
        <v>0</v>
      </c>
      <c r="U131" s="274">
        <f t="shared" si="35"/>
        <v>0</v>
      </c>
      <c r="V131" s="272">
        <v>44</v>
      </c>
      <c r="W131" s="272">
        <v>101</v>
      </c>
      <c r="X131" s="275">
        <f t="shared" si="36"/>
        <v>145</v>
      </c>
    </row>
    <row r="132" spans="1:24" x14ac:dyDescent="0.35">
      <c r="A132" t="s">
        <v>326</v>
      </c>
      <c r="B132" t="s">
        <v>24</v>
      </c>
      <c r="C132">
        <v>115</v>
      </c>
      <c r="D132" t="s">
        <v>527</v>
      </c>
      <c r="E132" t="s">
        <v>589</v>
      </c>
      <c r="F132" t="str" cm="1">
        <f t="array" ref="F132">INDEX(SubList_ResAreas!$F$5:$F$332,MATCH(1,(B132=SubList_ResAreas!$B$5:$B$332)*(C132=SubList_ResAreas!$C$5:$C$332),0))</f>
        <v>Imperial_Solar</v>
      </c>
      <c r="G132" s="49">
        <f t="shared" si="37"/>
        <v>0</v>
      </c>
      <c r="H132" s="29">
        <f t="shared" si="38"/>
        <v>180</v>
      </c>
      <c r="I132" s="267">
        <f t="shared" si="39"/>
        <v>180</v>
      </c>
      <c r="J132" s="268">
        <f t="shared" si="40"/>
        <v>0</v>
      </c>
      <c r="K132" s="268">
        <f t="shared" si="41"/>
        <v>180</v>
      </c>
      <c r="L132" s="269">
        <f t="shared" si="42"/>
        <v>180</v>
      </c>
      <c r="M132" s="29">
        <v>0</v>
      </c>
      <c r="N132" s="29">
        <v>0</v>
      </c>
      <c r="O132" s="267">
        <f t="shared" si="33"/>
        <v>0</v>
      </c>
      <c r="P132" s="180">
        <v>0</v>
      </c>
      <c r="Q132" s="271">
        <v>110</v>
      </c>
      <c r="R132" s="273">
        <f t="shared" si="34"/>
        <v>110</v>
      </c>
      <c r="S132" s="186">
        <v>0</v>
      </c>
      <c r="T132" s="270">
        <v>70</v>
      </c>
      <c r="U132" s="274">
        <f t="shared" si="35"/>
        <v>70</v>
      </c>
      <c r="V132" s="272">
        <v>0</v>
      </c>
      <c r="W132" s="272">
        <v>0</v>
      </c>
      <c r="X132" s="275">
        <f t="shared" si="36"/>
        <v>0</v>
      </c>
    </row>
    <row r="133" spans="1:24" x14ac:dyDescent="0.35">
      <c r="A133" t="s">
        <v>333</v>
      </c>
      <c r="B133" t="s">
        <v>415</v>
      </c>
      <c r="C133">
        <v>230</v>
      </c>
      <c r="D133" t="s">
        <v>527</v>
      </c>
      <c r="E133" t="s">
        <v>589</v>
      </c>
      <c r="F133" t="str" cm="1">
        <f t="array" ref="F133">INDEX(SubList_ResAreas!$F$5:$F$332,MATCH(1,(B133=SubList_ResAreas!$B$5:$B$332)*(C133=SubList_ResAreas!$C$5:$C$332),0))</f>
        <v>Northern_California_Solar</v>
      </c>
      <c r="G133" s="49">
        <f t="shared" si="37"/>
        <v>90</v>
      </c>
      <c r="H133" s="29">
        <f t="shared" si="38"/>
        <v>210</v>
      </c>
      <c r="I133" s="267">
        <f t="shared" si="39"/>
        <v>300</v>
      </c>
      <c r="J133" s="268">
        <f t="shared" si="40"/>
        <v>90</v>
      </c>
      <c r="K133" s="268">
        <f t="shared" si="41"/>
        <v>210</v>
      </c>
      <c r="L133" s="269">
        <f t="shared" si="42"/>
        <v>300</v>
      </c>
      <c r="M133" s="29">
        <v>0</v>
      </c>
      <c r="N133" s="29">
        <v>0</v>
      </c>
      <c r="O133" s="267">
        <f t="shared" si="33"/>
        <v>0</v>
      </c>
      <c r="P133" s="180">
        <v>0</v>
      </c>
      <c r="Q133" s="271">
        <v>0</v>
      </c>
      <c r="R133" s="273">
        <f t="shared" si="34"/>
        <v>0</v>
      </c>
      <c r="S133" s="186">
        <v>0</v>
      </c>
      <c r="T133" s="270">
        <v>0</v>
      </c>
      <c r="U133" s="274">
        <f t="shared" si="35"/>
        <v>0</v>
      </c>
      <c r="V133" s="272">
        <v>90</v>
      </c>
      <c r="W133" s="272">
        <v>210</v>
      </c>
      <c r="X133" s="275">
        <f t="shared" si="36"/>
        <v>300</v>
      </c>
    </row>
    <row r="134" spans="1:24" x14ac:dyDescent="0.35">
      <c r="A134" t="s">
        <v>403</v>
      </c>
      <c r="B134" t="s">
        <v>405</v>
      </c>
      <c r="C134">
        <v>230</v>
      </c>
      <c r="D134" t="s">
        <v>527</v>
      </c>
      <c r="E134" t="s">
        <v>589</v>
      </c>
      <c r="F134" t="str" cm="1">
        <f t="array" ref="F134">INDEX(SubList_ResAreas!$F$5:$F$332,MATCH(1,(B134=SubList_ResAreas!$B$5:$B$332)*(C134=SubList_ResAreas!$C$5:$C$332),0))</f>
        <v>Imperial_Solar</v>
      </c>
      <c r="G134" s="49">
        <f t="shared" si="37"/>
        <v>300</v>
      </c>
      <c r="H134" s="29">
        <f t="shared" si="38"/>
        <v>700</v>
      </c>
      <c r="I134" s="267">
        <f t="shared" si="39"/>
        <v>1000</v>
      </c>
      <c r="J134" s="268">
        <f t="shared" si="40"/>
        <v>300</v>
      </c>
      <c r="K134" s="268">
        <f t="shared" si="41"/>
        <v>700</v>
      </c>
      <c r="L134" s="269">
        <f t="shared" si="42"/>
        <v>1000</v>
      </c>
      <c r="M134" s="29">
        <v>0</v>
      </c>
      <c r="N134" s="29">
        <v>0</v>
      </c>
      <c r="O134" s="267">
        <f t="shared" si="33"/>
        <v>0</v>
      </c>
      <c r="P134" s="180">
        <v>0</v>
      </c>
      <c r="Q134" s="271">
        <v>0</v>
      </c>
      <c r="R134" s="273">
        <f t="shared" si="34"/>
        <v>0</v>
      </c>
      <c r="S134" s="186">
        <v>0</v>
      </c>
      <c r="T134" s="270">
        <v>0</v>
      </c>
      <c r="U134" s="274">
        <f t="shared" si="35"/>
        <v>0</v>
      </c>
      <c r="V134" s="272">
        <v>300</v>
      </c>
      <c r="W134" s="272">
        <v>700</v>
      </c>
      <c r="X134" s="275">
        <f t="shared" si="36"/>
        <v>1000</v>
      </c>
    </row>
    <row r="135" spans="1:24" x14ac:dyDescent="0.35">
      <c r="A135" t="s">
        <v>329</v>
      </c>
      <c r="B135" t="s">
        <v>259</v>
      </c>
      <c r="C135">
        <v>230</v>
      </c>
      <c r="D135" t="s">
        <v>527</v>
      </c>
      <c r="E135" t="s">
        <v>589</v>
      </c>
      <c r="F135" t="str" cm="1">
        <f t="array" ref="F135">INDEX(SubList_ResAreas!$F$5:$F$332,MATCH(1,(B135=SubList_ResAreas!$B$5:$B$332)*(C135=SubList_ResAreas!$C$5:$C$332),0))</f>
        <v>Southern_NV_Eldorado_Solar</v>
      </c>
      <c r="G135" s="49">
        <f t="shared" si="37"/>
        <v>0</v>
      </c>
      <c r="H135" s="29">
        <f t="shared" si="38"/>
        <v>300</v>
      </c>
      <c r="I135" s="267">
        <f t="shared" si="39"/>
        <v>300</v>
      </c>
      <c r="J135" s="268">
        <f t="shared" si="40"/>
        <v>0</v>
      </c>
      <c r="K135" s="268">
        <f t="shared" si="41"/>
        <v>300</v>
      </c>
      <c r="L135" s="269">
        <f t="shared" si="42"/>
        <v>300</v>
      </c>
      <c r="M135" s="29">
        <v>0</v>
      </c>
      <c r="N135" s="29">
        <v>0</v>
      </c>
      <c r="O135" s="267">
        <f t="shared" si="33"/>
        <v>0</v>
      </c>
      <c r="P135" s="180">
        <v>0</v>
      </c>
      <c r="Q135" s="271">
        <v>240</v>
      </c>
      <c r="R135" s="273">
        <f t="shared" si="34"/>
        <v>240</v>
      </c>
      <c r="S135" s="186">
        <v>0</v>
      </c>
      <c r="T135" s="270">
        <v>60.000000000000014</v>
      </c>
      <c r="U135" s="274">
        <f t="shared" si="35"/>
        <v>60.000000000000014</v>
      </c>
      <c r="V135" s="272">
        <v>0</v>
      </c>
      <c r="W135" s="272">
        <v>0</v>
      </c>
      <c r="X135" s="275">
        <f t="shared" si="36"/>
        <v>0</v>
      </c>
    </row>
    <row r="136" spans="1:24" x14ac:dyDescent="0.35">
      <c r="A136" t="s">
        <v>333</v>
      </c>
      <c r="B136" t="s">
        <v>252</v>
      </c>
      <c r="C136">
        <v>230</v>
      </c>
      <c r="D136" t="s">
        <v>527</v>
      </c>
      <c r="E136" t="s">
        <v>589</v>
      </c>
      <c r="F136" t="str" cm="1">
        <f t="array" ref="F136">INDEX(SubList_ResAreas!$F$5:$F$332,MATCH(1,(B136=SubList_ResAreas!$B$5:$B$332)*(C136=SubList_ResAreas!$C$5:$C$332),0))</f>
        <v>Northern_California_Solar</v>
      </c>
      <c r="G136" s="49">
        <f t="shared" si="37"/>
        <v>30</v>
      </c>
      <c r="H136" s="29">
        <f t="shared" si="38"/>
        <v>70</v>
      </c>
      <c r="I136" s="267">
        <f t="shared" si="39"/>
        <v>100</v>
      </c>
      <c r="J136" s="268">
        <f t="shared" si="40"/>
        <v>30</v>
      </c>
      <c r="K136" s="268">
        <f t="shared" si="41"/>
        <v>70</v>
      </c>
      <c r="L136" s="269">
        <f t="shared" si="42"/>
        <v>100</v>
      </c>
      <c r="M136" s="29">
        <v>0</v>
      </c>
      <c r="N136" s="29">
        <v>0</v>
      </c>
      <c r="O136" s="267">
        <f t="shared" si="33"/>
        <v>0</v>
      </c>
      <c r="P136" s="180">
        <v>0</v>
      </c>
      <c r="Q136" s="271">
        <v>0</v>
      </c>
      <c r="R136" s="273">
        <f t="shared" si="34"/>
        <v>0</v>
      </c>
      <c r="S136" s="186">
        <v>0</v>
      </c>
      <c r="T136" s="270">
        <v>0</v>
      </c>
      <c r="U136" s="274">
        <f t="shared" si="35"/>
        <v>0</v>
      </c>
      <c r="V136" s="272">
        <v>30</v>
      </c>
      <c r="W136" s="272">
        <v>70</v>
      </c>
      <c r="X136" s="275">
        <f t="shared" si="36"/>
        <v>100</v>
      </c>
    </row>
    <row r="137" spans="1:24" x14ac:dyDescent="0.35">
      <c r="A137" t="s">
        <v>359</v>
      </c>
      <c r="B137" t="s">
        <v>175</v>
      </c>
      <c r="C137">
        <v>500</v>
      </c>
      <c r="D137" t="s">
        <v>527</v>
      </c>
      <c r="E137" t="s">
        <v>589</v>
      </c>
      <c r="F137" t="str" cm="1">
        <f t="array" ref="F137">INDEX(SubList_ResAreas!$F$5:$F$332,MATCH(1,(B137=SubList_ResAreas!$B$5:$B$332)*(C137=SubList_ResAreas!$C$5:$C$332),0))</f>
        <v>Southern_PGAE_Solar</v>
      </c>
      <c r="G137" s="49">
        <f t="shared" si="37"/>
        <v>240</v>
      </c>
      <c r="H137" s="29">
        <f t="shared" si="38"/>
        <v>560</v>
      </c>
      <c r="I137" s="267">
        <f t="shared" si="39"/>
        <v>800</v>
      </c>
      <c r="J137" s="268">
        <f t="shared" si="40"/>
        <v>240</v>
      </c>
      <c r="K137" s="268">
        <f t="shared" si="41"/>
        <v>560</v>
      </c>
      <c r="L137" s="269">
        <f t="shared" si="42"/>
        <v>800</v>
      </c>
      <c r="M137" s="29">
        <v>0</v>
      </c>
      <c r="N137" s="29">
        <v>0</v>
      </c>
      <c r="O137" s="267">
        <f t="shared" si="33"/>
        <v>0</v>
      </c>
      <c r="P137" s="180">
        <v>0</v>
      </c>
      <c r="Q137" s="271">
        <v>0</v>
      </c>
      <c r="R137" s="273">
        <f t="shared" si="34"/>
        <v>0</v>
      </c>
      <c r="S137" s="186">
        <v>0</v>
      </c>
      <c r="T137" s="270">
        <v>0</v>
      </c>
      <c r="U137" s="274">
        <f t="shared" si="35"/>
        <v>0</v>
      </c>
      <c r="V137" s="272">
        <v>240</v>
      </c>
      <c r="W137" s="272">
        <v>560</v>
      </c>
      <c r="X137" s="275">
        <f t="shared" si="36"/>
        <v>800</v>
      </c>
    </row>
    <row r="138" spans="1:24" x14ac:dyDescent="0.35">
      <c r="A138" t="s">
        <v>315</v>
      </c>
      <c r="B138" t="s">
        <v>175</v>
      </c>
      <c r="C138">
        <v>230</v>
      </c>
      <c r="D138" t="s">
        <v>527</v>
      </c>
      <c r="E138" t="s">
        <v>589</v>
      </c>
      <c r="F138" t="str" cm="1">
        <f t="array" ref="F138">INDEX(SubList_ResAreas!$F$5:$F$332,MATCH(1,(B138=SubList_ResAreas!$B$5:$B$332)*(C138=SubList_ResAreas!$C$5:$C$332),0))</f>
        <v>Southern_PGAE_Solar</v>
      </c>
      <c r="G138" s="49">
        <f t="shared" si="37"/>
        <v>1300</v>
      </c>
      <c r="H138" s="29">
        <f t="shared" si="38"/>
        <v>650</v>
      </c>
      <c r="I138" s="267">
        <f t="shared" si="39"/>
        <v>1950</v>
      </c>
      <c r="J138" s="268">
        <f t="shared" si="40"/>
        <v>1050</v>
      </c>
      <c r="K138" s="268">
        <f t="shared" si="41"/>
        <v>650</v>
      </c>
      <c r="L138" s="269">
        <f t="shared" si="42"/>
        <v>1700</v>
      </c>
      <c r="M138" s="29">
        <v>250</v>
      </c>
      <c r="N138" s="29">
        <v>0</v>
      </c>
      <c r="O138" s="267">
        <f t="shared" si="33"/>
        <v>250</v>
      </c>
      <c r="P138" s="180">
        <v>157.13</v>
      </c>
      <c r="Q138" s="271">
        <v>117.87</v>
      </c>
      <c r="R138" s="273">
        <f t="shared" si="34"/>
        <v>275</v>
      </c>
      <c r="S138" s="186">
        <v>892.87</v>
      </c>
      <c r="T138" s="270">
        <v>532.13</v>
      </c>
      <c r="U138" s="274">
        <f t="shared" si="35"/>
        <v>1425</v>
      </c>
      <c r="V138" s="272">
        <v>0</v>
      </c>
      <c r="W138" s="272">
        <v>0</v>
      </c>
      <c r="X138" s="275">
        <f t="shared" si="36"/>
        <v>0</v>
      </c>
    </row>
    <row r="139" spans="1:24" x14ac:dyDescent="0.35">
      <c r="A139" t="s">
        <v>333</v>
      </c>
      <c r="B139" t="s">
        <v>277</v>
      </c>
      <c r="C139">
        <v>230</v>
      </c>
      <c r="D139" t="s">
        <v>527</v>
      </c>
      <c r="E139" t="s">
        <v>589</v>
      </c>
      <c r="F139" t="str" cm="1">
        <f t="array" ref="F139">INDEX(SubList_ResAreas!$F$5:$F$332,MATCH(1,(B139=SubList_ResAreas!$B$5:$B$332)*(C139=SubList_ResAreas!$C$5:$C$332),0))</f>
        <v>Northern_California_Solar</v>
      </c>
      <c r="G139" s="49">
        <f t="shared" si="37"/>
        <v>120</v>
      </c>
      <c r="H139" s="29">
        <f t="shared" si="38"/>
        <v>280</v>
      </c>
      <c r="I139" s="267">
        <f t="shared" si="39"/>
        <v>400</v>
      </c>
      <c r="J139" s="268">
        <f t="shared" si="40"/>
        <v>120</v>
      </c>
      <c r="K139" s="268">
        <f t="shared" si="41"/>
        <v>280</v>
      </c>
      <c r="L139" s="269">
        <f t="shared" si="42"/>
        <v>400</v>
      </c>
      <c r="M139" s="29">
        <v>0</v>
      </c>
      <c r="N139" s="29">
        <v>0</v>
      </c>
      <c r="O139" s="267">
        <f t="shared" si="33"/>
        <v>0</v>
      </c>
      <c r="P139" s="180">
        <v>0</v>
      </c>
      <c r="Q139" s="271">
        <v>0</v>
      </c>
      <c r="R139" s="273">
        <f t="shared" si="34"/>
        <v>0</v>
      </c>
      <c r="S139" s="186">
        <v>0</v>
      </c>
      <c r="T139" s="270">
        <v>0</v>
      </c>
      <c r="U139" s="274">
        <f t="shared" si="35"/>
        <v>0</v>
      </c>
      <c r="V139" s="272">
        <v>120</v>
      </c>
      <c r="W139" s="272">
        <v>280</v>
      </c>
      <c r="X139" s="275">
        <f t="shared" si="36"/>
        <v>400</v>
      </c>
    </row>
    <row r="140" spans="1:24" x14ac:dyDescent="0.35">
      <c r="A140" t="s">
        <v>315</v>
      </c>
      <c r="B140" t="s">
        <v>205</v>
      </c>
      <c r="C140">
        <v>230</v>
      </c>
      <c r="D140" t="s">
        <v>527</v>
      </c>
      <c r="E140" t="s">
        <v>589</v>
      </c>
      <c r="F140" t="str" cm="1">
        <f t="array" ref="F140">INDEX(SubList_ResAreas!$F$5:$F$332,MATCH(1,(B140=SubList_ResAreas!$B$5:$B$332)*(C140=SubList_ResAreas!$C$5:$C$332),0))</f>
        <v>Southern_PGAE_Solar</v>
      </c>
      <c r="G140" s="49">
        <f t="shared" si="37"/>
        <v>154</v>
      </c>
      <c r="H140" s="29">
        <f t="shared" si="38"/>
        <v>346</v>
      </c>
      <c r="I140" s="267">
        <f t="shared" si="39"/>
        <v>500</v>
      </c>
      <c r="J140" s="268">
        <f t="shared" si="40"/>
        <v>154</v>
      </c>
      <c r="K140" s="268">
        <f t="shared" si="41"/>
        <v>346</v>
      </c>
      <c r="L140" s="269">
        <f t="shared" si="42"/>
        <v>500</v>
      </c>
      <c r="M140" s="29">
        <v>0</v>
      </c>
      <c r="N140" s="29">
        <v>0</v>
      </c>
      <c r="O140" s="267">
        <f t="shared" ref="O140:O203" si="53">M140+N140</f>
        <v>0</v>
      </c>
      <c r="P140" s="180">
        <v>0</v>
      </c>
      <c r="Q140" s="271">
        <v>0</v>
      </c>
      <c r="R140" s="273">
        <f t="shared" ref="R140:R203" si="54">P140+Q140</f>
        <v>0</v>
      </c>
      <c r="S140" s="186">
        <v>50</v>
      </c>
      <c r="T140" s="270">
        <v>105</v>
      </c>
      <c r="U140" s="274">
        <f t="shared" ref="U140:U203" si="55">S140+T140</f>
        <v>155</v>
      </c>
      <c r="V140" s="272">
        <v>104</v>
      </c>
      <c r="W140" s="272">
        <v>241</v>
      </c>
      <c r="X140" s="275">
        <f t="shared" ref="X140:X203" si="56">V140+W140</f>
        <v>345</v>
      </c>
    </row>
    <row r="141" spans="1:24" x14ac:dyDescent="0.35">
      <c r="A141" t="s">
        <v>326</v>
      </c>
      <c r="B141" t="s">
        <v>44</v>
      </c>
      <c r="C141">
        <v>500</v>
      </c>
      <c r="D141" t="s">
        <v>527</v>
      </c>
      <c r="E141" t="s">
        <v>589</v>
      </c>
      <c r="F141" t="str" cm="1">
        <f t="array" ref="F141">INDEX(SubList_ResAreas!$F$5:$F$332,MATCH(1,(B141=SubList_ResAreas!$B$5:$B$332)*(C141=SubList_ResAreas!$C$5:$C$332),0))</f>
        <v>Arizona_Solar</v>
      </c>
      <c r="G141" s="49">
        <f t="shared" si="37"/>
        <v>429</v>
      </c>
      <c r="H141" s="29">
        <f t="shared" si="38"/>
        <v>471</v>
      </c>
      <c r="I141" s="267">
        <f t="shared" si="39"/>
        <v>900</v>
      </c>
      <c r="J141" s="268">
        <f t="shared" si="40"/>
        <v>429</v>
      </c>
      <c r="K141" s="268">
        <f t="shared" si="41"/>
        <v>471</v>
      </c>
      <c r="L141" s="269">
        <f t="shared" si="42"/>
        <v>900</v>
      </c>
      <c r="M141" s="29">
        <v>0</v>
      </c>
      <c r="N141" s="29">
        <v>0</v>
      </c>
      <c r="O141" s="267">
        <f t="shared" si="53"/>
        <v>0</v>
      </c>
      <c r="P141" s="180">
        <v>0</v>
      </c>
      <c r="Q141" s="271">
        <v>0</v>
      </c>
      <c r="R141" s="273">
        <f t="shared" si="54"/>
        <v>0</v>
      </c>
      <c r="S141" s="186">
        <v>300</v>
      </c>
      <c r="T141" s="270">
        <v>171</v>
      </c>
      <c r="U141" s="274">
        <f t="shared" si="55"/>
        <v>471</v>
      </c>
      <c r="V141" s="272">
        <v>129</v>
      </c>
      <c r="W141" s="272">
        <v>300</v>
      </c>
      <c r="X141" s="275">
        <f t="shared" si="56"/>
        <v>429</v>
      </c>
    </row>
    <row r="142" spans="1:24" x14ac:dyDescent="0.35">
      <c r="A142" t="s">
        <v>321</v>
      </c>
      <c r="B142" t="s">
        <v>191</v>
      </c>
      <c r="C142">
        <v>230</v>
      </c>
      <c r="D142" t="s">
        <v>527</v>
      </c>
      <c r="E142" t="s">
        <v>589</v>
      </c>
      <c r="F142" t="str" cm="1">
        <f t="array" ref="F142">INDEX(SubList_ResAreas!$F$5:$F$332,MATCH(1,(B142=SubList_ResAreas!$B$5:$B$332)*(C142=SubList_ResAreas!$C$5:$C$332),0))</f>
        <v>Southern_PGAE_Solar</v>
      </c>
      <c r="G142" s="49">
        <f t="shared" si="37"/>
        <v>416</v>
      </c>
      <c r="H142" s="29">
        <f t="shared" si="38"/>
        <v>784</v>
      </c>
      <c r="I142" s="267">
        <f t="shared" si="39"/>
        <v>1200</v>
      </c>
      <c r="J142" s="268">
        <f t="shared" si="40"/>
        <v>416</v>
      </c>
      <c r="K142" s="268">
        <f t="shared" si="41"/>
        <v>784</v>
      </c>
      <c r="L142" s="269">
        <f t="shared" si="42"/>
        <v>1200</v>
      </c>
      <c r="M142" s="29">
        <v>0</v>
      </c>
      <c r="N142" s="29">
        <v>0</v>
      </c>
      <c r="O142" s="267">
        <f t="shared" si="53"/>
        <v>0</v>
      </c>
      <c r="P142" s="180">
        <v>0</v>
      </c>
      <c r="Q142" s="271">
        <v>0</v>
      </c>
      <c r="R142" s="273">
        <f t="shared" si="54"/>
        <v>0</v>
      </c>
      <c r="S142" s="186">
        <v>120</v>
      </c>
      <c r="T142" s="270">
        <v>95.000000000000057</v>
      </c>
      <c r="U142" s="274">
        <f t="shared" si="55"/>
        <v>215.00000000000006</v>
      </c>
      <c r="V142" s="272">
        <v>296</v>
      </c>
      <c r="W142" s="272">
        <v>689</v>
      </c>
      <c r="X142" s="275">
        <f t="shared" si="56"/>
        <v>985</v>
      </c>
    </row>
    <row r="143" spans="1:24" x14ac:dyDescent="0.35">
      <c r="A143" t="s">
        <v>321</v>
      </c>
      <c r="B143" t="s">
        <v>179</v>
      </c>
      <c r="C143">
        <v>230</v>
      </c>
      <c r="D143" t="s">
        <v>527</v>
      </c>
      <c r="E143" t="s">
        <v>589</v>
      </c>
      <c r="F143" t="str" cm="1">
        <f t="array" ref="F143">INDEX(SubList_ResAreas!$F$5:$F$332,MATCH(1,(B143=SubList_ResAreas!$B$5:$B$332)*(C143=SubList_ResAreas!$C$5:$C$332),0))</f>
        <v>Southern_PGAE_Solar</v>
      </c>
      <c r="G143" s="49">
        <f t="shared" si="37"/>
        <v>289</v>
      </c>
      <c r="H143" s="29">
        <f t="shared" si="38"/>
        <v>711</v>
      </c>
      <c r="I143" s="267">
        <f t="shared" si="39"/>
        <v>1000</v>
      </c>
      <c r="J143" s="268">
        <f t="shared" si="40"/>
        <v>289</v>
      </c>
      <c r="K143" s="268">
        <f t="shared" si="41"/>
        <v>711</v>
      </c>
      <c r="L143" s="269">
        <f t="shared" si="42"/>
        <v>1000</v>
      </c>
      <c r="M143" s="29">
        <v>0</v>
      </c>
      <c r="N143" s="29">
        <v>0</v>
      </c>
      <c r="O143" s="267">
        <f t="shared" si="53"/>
        <v>0</v>
      </c>
      <c r="P143" s="180">
        <v>0</v>
      </c>
      <c r="Q143" s="271">
        <v>20</v>
      </c>
      <c r="R143" s="273">
        <f t="shared" si="54"/>
        <v>20</v>
      </c>
      <c r="S143" s="186">
        <v>25</v>
      </c>
      <c r="T143" s="270">
        <v>75</v>
      </c>
      <c r="U143" s="274">
        <f t="shared" si="55"/>
        <v>100</v>
      </c>
      <c r="V143" s="272">
        <v>264</v>
      </c>
      <c r="W143" s="272">
        <v>616</v>
      </c>
      <c r="X143" s="275">
        <f t="shared" si="56"/>
        <v>880</v>
      </c>
    </row>
    <row r="144" spans="1:24" x14ac:dyDescent="0.35">
      <c r="A144" t="s">
        <v>403</v>
      </c>
      <c r="B144" t="s">
        <v>406</v>
      </c>
      <c r="C144">
        <v>230</v>
      </c>
      <c r="D144" t="s">
        <v>527</v>
      </c>
      <c r="E144" t="s">
        <v>589</v>
      </c>
      <c r="F144" t="str" cm="1">
        <f t="array" ref="F144">INDEX(SubList_ResAreas!$F$5:$F$332,MATCH(1,(B144=SubList_ResAreas!$B$5:$B$332)*(C144=SubList_ResAreas!$C$5:$C$332),0))</f>
        <v>Imperial_Solar</v>
      </c>
      <c r="G144" s="49">
        <f t="shared" si="37"/>
        <v>150</v>
      </c>
      <c r="H144" s="29">
        <f t="shared" si="38"/>
        <v>350</v>
      </c>
      <c r="I144" s="267">
        <f t="shared" si="39"/>
        <v>500</v>
      </c>
      <c r="J144" s="268">
        <f t="shared" si="40"/>
        <v>150</v>
      </c>
      <c r="K144" s="268">
        <f t="shared" si="41"/>
        <v>350</v>
      </c>
      <c r="L144" s="269">
        <f t="shared" si="42"/>
        <v>500</v>
      </c>
      <c r="M144" s="29">
        <v>0</v>
      </c>
      <c r="N144" s="29">
        <v>0</v>
      </c>
      <c r="O144" s="267">
        <f t="shared" si="53"/>
        <v>0</v>
      </c>
      <c r="P144" s="180">
        <v>0</v>
      </c>
      <c r="Q144" s="271">
        <v>0</v>
      </c>
      <c r="R144" s="273">
        <f t="shared" si="54"/>
        <v>0</v>
      </c>
      <c r="S144" s="186">
        <v>0</v>
      </c>
      <c r="T144" s="270">
        <v>0</v>
      </c>
      <c r="U144" s="274">
        <f t="shared" si="55"/>
        <v>0</v>
      </c>
      <c r="V144" s="272">
        <v>150</v>
      </c>
      <c r="W144" s="272">
        <v>350</v>
      </c>
      <c r="X144" s="275">
        <f t="shared" si="56"/>
        <v>500</v>
      </c>
    </row>
    <row r="145" spans="1:24" x14ac:dyDescent="0.35">
      <c r="A145" t="s">
        <v>326</v>
      </c>
      <c r="B145" t="s">
        <v>37</v>
      </c>
      <c r="C145">
        <v>500</v>
      </c>
      <c r="D145" t="s">
        <v>527</v>
      </c>
      <c r="E145" t="s">
        <v>589</v>
      </c>
      <c r="F145" t="str" cm="1">
        <f t="array" ref="F145">INDEX(SubList_ResAreas!$F$5:$F$332,MATCH(1,(B145=SubList_ResAreas!$B$5:$B$332)*(C145=SubList_ResAreas!$C$5:$C$332),0))</f>
        <v>Arizona_Solar</v>
      </c>
      <c r="G145" s="49">
        <f t="shared" si="37"/>
        <v>573</v>
      </c>
      <c r="H145" s="29">
        <f t="shared" si="38"/>
        <v>1527</v>
      </c>
      <c r="I145" s="267">
        <f t="shared" si="39"/>
        <v>2100</v>
      </c>
      <c r="J145" s="268">
        <f t="shared" si="40"/>
        <v>573</v>
      </c>
      <c r="K145" s="268">
        <f t="shared" si="41"/>
        <v>1527</v>
      </c>
      <c r="L145" s="269">
        <f t="shared" si="42"/>
        <v>2100</v>
      </c>
      <c r="M145" s="29">
        <v>0</v>
      </c>
      <c r="N145" s="29">
        <v>0</v>
      </c>
      <c r="O145" s="267">
        <f t="shared" si="53"/>
        <v>0</v>
      </c>
      <c r="P145" s="180">
        <v>0</v>
      </c>
      <c r="Q145" s="271">
        <v>0</v>
      </c>
      <c r="R145" s="273">
        <f t="shared" si="54"/>
        <v>0</v>
      </c>
      <c r="S145" s="186">
        <v>250</v>
      </c>
      <c r="T145" s="270">
        <v>776</v>
      </c>
      <c r="U145" s="274">
        <f t="shared" si="55"/>
        <v>1026</v>
      </c>
      <c r="V145" s="272">
        <v>323</v>
      </c>
      <c r="W145" s="272">
        <v>751</v>
      </c>
      <c r="X145" s="275">
        <f t="shared" si="56"/>
        <v>1074</v>
      </c>
    </row>
    <row r="146" spans="1:24" x14ac:dyDescent="0.35">
      <c r="A146" t="s">
        <v>326</v>
      </c>
      <c r="B146" t="s">
        <v>41</v>
      </c>
      <c r="C146">
        <v>230</v>
      </c>
      <c r="D146" t="s">
        <v>527</v>
      </c>
      <c r="E146" t="s">
        <v>589</v>
      </c>
      <c r="F146" t="str" cm="1">
        <f t="array" ref="F146">INDEX(SubList_ResAreas!$F$5:$F$332,MATCH(1,(B146=SubList_ResAreas!$B$5:$B$332)*(C146=SubList_ResAreas!$C$5:$C$332),0))</f>
        <v>Imperial_Solar</v>
      </c>
      <c r="G146" s="49">
        <f t="shared" si="37"/>
        <v>0</v>
      </c>
      <c r="H146" s="29">
        <f t="shared" si="38"/>
        <v>100</v>
      </c>
      <c r="I146" s="267">
        <f t="shared" si="39"/>
        <v>100</v>
      </c>
      <c r="J146" s="268">
        <f t="shared" si="40"/>
        <v>0</v>
      </c>
      <c r="K146" s="268">
        <f t="shared" si="41"/>
        <v>100</v>
      </c>
      <c r="L146" s="269">
        <f t="shared" si="42"/>
        <v>100</v>
      </c>
      <c r="M146" s="29">
        <v>0</v>
      </c>
      <c r="N146" s="29">
        <v>0</v>
      </c>
      <c r="O146" s="267">
        <f t="shared" si="53"/>
        <v>0</v>
      </c>
      <c r="P146" s="180">
        <v>0</v>
      </c>
      <c r="Q146" s="271">
        <v>100</v>
      </c>
      <c r="R146" s="273">
        <f t="shared" si="54"/>
        <v>100</v>
      </c>
      <c r="S146" s="186">
        <v>0</v>
      </c>
      <c r="T146" s="270">
        <v>0</v>
      </c>
      <c r="U146" s="274">
        <f t="shared" si="55"/>
        <v>0</v>
      </c>
      <c r="V146" s="272">
        <v>0</v>
      </c>
      <c r="W146" s="272">
        <v>0</v>
      </c>
      <c r="X146" s="275">
        <f t="shared" si="56"/>
        <v>0</v>
      </c>
    </row>
    <row r="147" spans="1:24" x14ac:dyDescent="0.35">
      <c r="A147" t="s">
        <v>326</v>
      </c>
      <c r="B147" t="s">
        <v>41</v>
      </c>
      <c r="C147">
        <v>161</v>
      </c>
      <c r="D147" t="s">
        <v>527</v>
      </c>
      <c r="E147" t="s">
        <v>589</v>
      </c>
      <c r="F147" t="str" cm="1">
        <f t="array" ref="F147">INDEX(SubList_ResAreas!$F$5:$F$332,MATCH(1,(B147=SubList_ResAreas!$B$5:$B$332)*(C147=SubList_ResAreas!$C$5:$C$332),0))</f>
        <v>Imperial_Solar</v>
      </c>
      <c r="G147" s="49">
        <f t="shared" si="37"/>
        <v>20</v>
      </c>
      <c r="H147" s="29">
        <f t="shared" si="38"/>
        <v>0</v>
      </c>
      <c r="I147" s="267">
        <f t="shared" si="39"/>
        <v>20</v>
      </c>
      <c r="J147" s="268">
        <f t="shared" si="40"/>
        <v>0</v>
      </c>
      <c r="K147" s="268">
        <f t="shared" si="41"/>
        <v>0</v>
      </c>
      <c r="L147" s="269">
        <f t="shared" si="42"/>
        <v>0</v>
      </c>
      <c r="M147" s="29">
        <v>20</v>
      </c>
      <c r="N147" s="29">
        <v>0</v>
      </c>
      <c r="O147" s="267">
        <f t="shared" si="53"/>
        <v>20</v>
      </c>
      <c r="P147" s="180">
        <v>0</v>
      </c>
      <c r="Q147" s="271">
        <v>0</v>
      </c>
      <c r="R147" s="273">
        <f t="shared" si="54"/>
        <v>0</v>
      </c>
      <c r="S147" s="186">
        <v>0</v>
      </c>
      <c r="T147" s="270">
        <v>0</v>
      </c>
      <c r="U147" s="274">
        <f t="shared" si="55"/>
        <v>0</v>
      </c>
      <c r="V147" s="272">
        <v>0</v>
      </c>
      <c r="W147" s="272">
        <v>0</v>
      </c>
      <c r="X147" s="275">
        <f t="shared" si="56"/>
        <v>0</v>
      </c>
    </row>
    <row r="148" spans="1:24" x14ac:dyDescent="0.35">
      <c r="A148" t="s">
        <v>326</v>
      </c>
      <c r="B148" t="s">
        <v>29</v>
      </c>
      <c r="C148">
        <v>500</v>
      </c>
      <c r="D148" t="s">
        <v>527</v>
      </c>
      <c r="E148" t="s">
        <v>589</v>
      </c>
      <c r="F148" t="str" cm="1">
        <f t="array" ref="F148">INDEX(SubList_ResAreas!$F$5:$F$332,MATCH(1,(B148=SubList_ResAreas!$B$5:$B$332)*(C148=SubList_ResAreas!$C$5:$C$332),0))</f>
        <v>Imperial_Solar</v>
      </c>
      <c r="G148" s="49">
        <f t="shared" si="37"/>
        <v>222</v>
      </c>
      <c r="H148" s="29">
        <f t="shared" si="38"/>
        <v>515</v>
      </c>
      <c r="I148" s="267">
        <f t="shared" si="39"/>
        <v>737</v>
      </c>
      <c r="J148" s="268">
        <f t="shared" si="40"/>
        <v>222</v>
      </c>
      <c r="K148" s="268">
        <f t="shared" si="41"/>
        <v>515</v>
      </c>
      <c r="L148" s="269">
        <f t="shared" si="42"/>
        <v>737</v>
      </c>
      <c r="M148" s="29">
        <v>0</v>
      </c>
      <c r="N148" s="29">
        <v>0</v>
      </c>
      <c r="O148" s="267">
        <f t="shared" si="53"/>
        <v>0</v>
      </c>
      <c r="P148" s="180">
        <v>0</v>
      </c>
      <c r="Q148" s="271">
        <v>0</v>
      </c>
      <c r="R148" s="273">
        <f t="shared" si="54"/>
        <v>0</v>
      </c>
      <c r="S148" s="186">
        <v>0</v>
      </c>
      <c r="T148" s="270">
        <v>0</v>
      </c>
      <c r="U148" s="274">
        <f t="shared" si="55"/>
        <v>0</v>
      </c>
      <c r="V148" s="272">
        <v>222</v>
      </c>
      <c r="W148" s="272">
        <v>515</v>
      </c>
      <c r="X148" s="275">
        <f t="shared" si="56"/>
        <v>737</v>
      </c>
    </row>
    <row r="149" spans="1:24" x14ac:dyDescent="0.35">
      <c r="A149" t="s">
        <v>326</v>
      </c>
      <c r="B149" t="s">
        <v>29</v>
      </c>
      <c r="C149">
        <v>230</v>
      </c>
      <c r="D149" t="s">
        <v>527</v>
      </c>
      <c r="E149" t="s">
        <v>589</v>
      </c>
      <c r="F149" t="str" cm="1">
        <f t="array" ref="F149">INDEX(SubList_ResAreas!$F$5:$F$332,MATCH(1,(B149=SubList_ResAreas!$B$5:$B$332)*(C149=SubList_ResAreas!$C$5:$C$332),0))</f>
        <v>Imperial_Solar</v>
      </c>
      <c r="G149" s="49">
        <f t="shared" si="37"/>
        <v>100</v>
      </c>
      <c r="H149" s="29">
        <f t="shared" si="38"/>
        <v>563</v>
      </c>
      <c r="I149" s="267">
        <f t="shared" si="39"/>
        <v>663</v>
      </c>
      <c r="J149" s="268">
        <f t="shared" si="40"/>
        <v>100</v>
      </c>
      <c r="K149" s="268">
        <f t="shared" si="41"/>
        <v>563</v>
      </c>
      <c r="L149" s="269">
        <f t="shared" si="42"/>
        <v>663</v>
      </c>
      <c r="M149" s="29">
        <v>0</v>
      </c>
      <c r="N149" s="29">
        <v>0</v>
      </c>
      <c r="O149" s="267">
        <f t="shared" si="53"/>
        <v>0</v>
      </c>
      <c r="P149" s="180">
        <v>0</v>
      </c>
      <c r="Q149" s="271">
        <v>200</v>
      </c>
      <c r="R149" s="273">
        <f t="shared" si="54"/>
        <v>200</v>
      </c>
      <c r="S149" s="186">
        <v>100</v>
      </c>
      <c r="T149" s="270">
        <v>363</v>
      </c>
      <c r="U149" s="274">
        <f t="shared" si="55"/>
        <v>463</v>
      </c>
      <c r="V149" s="272">
        <v>0</v>
      </c>
      <c r="W149" s="272">
        <v>0</v>
      </c>
      <c r="X149" s="275">
        <f t="shared" si="56"/>
        <v>0</v>
      </c>
    </row>
    <row r="150" spans="1:24" x14ac:dyDescent="0.35">
      <c r="A150" t="s">
        <v>329</v>
      </c>
      <c r="B150" t="s">
        <v>189</v>
      </c>
      <c r="C150">
        <v>230</v>
      </c>
      <c r="D150" t="s">
        <v>527</v>
      </c>
      <c r="E150" t="s">
        <v>589</v>
      </c>
      <c r="F150" t="str" cm="1">
        <f t="array" ref="F150">INDEX(SubList_ResAreas!$F$5:$F$332,MATCH(1,(B150=SubList_ResAreas!$B$5:$B$332)*(C150=SubList_ResAreas!$C$5:$C$332),0))</f>
        <v>Southern_NV_Eldorado_Solar</v>
      </c>
      <c r="G150" s="49">
        <f t="shared" si="37"/>
        <v>297</v>
      </c>
      <c r="H150" s="29">
        <f t="shared" si="38"/>
        <v>203</v>
      </c>
      <c r="I150" s="267">
        <f t="shared" si="39"/>
        <v>500</v>
      </c>
      <c r="J150" s="268">
        <f t="shared" si="40"/>
        <v>297</v>
      </c>
      <c r="K150" s="268">
        <f t="shared" si="41"/>
        <v>203</v>
      </c>
      <c r="L150" s="269">
        <f t="shared" si="42"/>
        <v>500</v>
      </c>
      <c r="M150" s="29">
        <v>0</v>
      </c>
      <c r="N150" s="29">
        <v>0</v>
      </c>
      <c r="O150" s="267">
        <f t="shared" si="53"/>
        <v>0</v>
      </c>
      <c r="P150" s="180">
        <v>0</v>
      </c>
      <c r="Q150" s="271">
        <v>0</v>
      </c>
      <c r="R150" s="273">
        <f t="shared" si="54"/>
        <v>0</v>
      </c>
      <c r="S150" s="186">
        <v>237</v>
      </c>
      <c r="T150" s="270">
        <v>65</v>
      </c>
      <c r="U150" s="274">
        <f t="shared" si="55"/>
        <v>302</v>
      </c>
      <c r="V150" s="272">
        <v>60</v>
      </c>
      <c r="W150" s="272">
        <v>138</v>
      </c>
      <c r="X150" s="275">
        <f t="shared" si="56"/>
        <v>198</v>
      </c>
    </row>
    <row r="151" spans="1:24" x14ac:dyDescent="0.35">
      <c r="A151" t="s">
        <v>321</v>
      </c>
      <c r="B151" t="s">
        <v>200</v>
      </c>
      <c r="C151">
        <v>230</v>
      </c>
      <c r="D151" t="s">
        <v>527</v>
      </c>
      <c r="E151" t="s">
        <v>589</v>
      </c>
      <c r="F151" t="str" cm="1">
        <f t="array" ref="F151">INDEX(SubList_ResAreas!$F$5:$F$332,MATCH(1,(B151=SubList_ResAreas!$B$5:$B$332)*(C151=SubList_ResAreas!$C$5:$C$332),0))</f>
        <v>Southern_PGAE_Solar</v>
      </c>
      <c r="G151" s="49">
        <f t="shared" si="37"/>
        <v>150</v>
      </c>
      <c r="H151" s="29">
        <f t="shared" si="38"/>
        <v>350</v>
      </c>
      <c r="I151" s="267">
        <f t="shared" si="39"/>
        <v>500</v>
      </c>
      <c r="J151" s="268">
        <f t="shared" si="40"/>
        <v>150</v>
      </c>
      <c r="K151" s="268">
        <f t="shared" si="41"/>
        <v>350</v>
      </c>
      <c r="L151" s="269">
        <f t="shared" si="42"/>
        <v>500</v>
      </c>
      <c r="M151" s="29">
        <v>0</v>
      </c>
      <c r="N151" s="29">
        <v>0</v>
      </c>
      <c r="O151" s="267">
        <f t="shared" si="53"/>
        <v>0</v>
      </c>
      <c r="P151" s="180">
        <v>0</v>
      </c>
      <c r="Q151" s="271">
        <v>0</v>
      </c>
      <c r="R151" s="273">
        <f t="shared" si="54"/>
        <v>0</v>
      </c>
      <c r="S151" s="186">
        <v>0</v>
      </c>
      <c r="T151" s="270">
        <v>0</v>
      </c>
      <c r="U151" s="274">
        <f t="shared" si="55"/>
        <v>0</v>
      </c>
      <c r="V151" s="272">
        <v>150</v>
      </c>
      <c r="W151" s="272">
        <v>350</v>
      </c>
      <c r="X151" s="275">
        <f t="shared" si="56"/>
        <v>500</v>
      </c>
    </row>
    <row r="152" spans="1:24" x14ac:dyDescent="0.35">
      <c r="A152" t="s">
        <v>315</v>
      </c>
      <c r="B152" t="s">
        <v>143</v>
      </c>
      <c r="C152">
        <v>115</v>
      </c>
      <c r="D152" t="s">
        <v>527</v>
      </c>
      <c r="E152" t="s">
        <v>589</v>
      </c>
      <c r="F152" t="str" cm="1">
        <f t="array" ref="F152">INDEX(SubList_ResAreas!$F$5:$F$332,MATCH(1,(B152=SubList_ResAreas!$B$5:$B$332)*(C152=SubList_ResAreas!$C$5:$C$332),0))</f>
        <v>Southern_PGAE_Solar</v>
      </c>
      <c r="G152" s="49">
        <f t="shared" si="37"/>
        <v>150</v>
      </c>
      <c r="H152" s="29">
        <f t="shared" si="38"/>
        <v>350</v>
      </c>
      <c r="I152" s="267">
        <f t="shared" si="39"/>
        <v>500</v>
      </c>
      <c r="J152" s="268">
        <f t="shared" si="40"/>
        <v>150</v>
      </c>
      <c r="K152" s="268">
        <f t="shared" si="41"/>
        <v>350</v>
      </c>
      <c r="L152" s="269">
        <f t="shared" si="42"/>
        <v>500</v>
      </c>
      <c r="M152" s="29">
        <v>0</v>
      </c>
      <c r="N152" s="29">
        <v>0</v>
      </c>
      <c r="O152" s="267">
        <f t="shared" si="53"/>
        <v>0</v>
      </c>
      <c r="P152" s="180">
        <v>0</v>
      </c>
      <c r="Q152" s="271">
        <v>0</v>
      </c>
      <c r="R152" s="273">
        <f t="shared" si="54"/>
        <v>0</v>
      </c>
      <c r="S152" s="186">
        <v>0</v>
      </c>
      <c r="T152" s="270">
        <v>0</v>
      </c>
      <c r="U152" s="274">
        <f t="shared" si="55"/>
        <v>0</v>
      </c>
      <c r="V152" s="272">
        <v>150</v>
      </c>
      <c r="W152" s="272">
        <v>350</v>
      </c>
      <c r="X152" s="275">
        <f t="shared" si="56"/>
        <v>500</v>
      </c>
    </row>
    <row r="153" spans="1:24" x14ac:dyDescent="0.35">
      <c r="A153" t="s">
        <v>341</v>
      </c>
      <c r="B153" t="s">
        <v>120</v>
      </c>
      <c r="C153">
        <v>230</v>
      </c>
      <c r="D153" t="s">
        <v>527</v>
      </c>
      <c r="E153" t="s">
        <v>589</v>
      </c>
      <c r="F153" t="str" cm="1">
        <f t="array" ref="F153">INDEX(SubList_ResAreas!$F$5:$F$332,MATCH(1,(B153=SubList_ResAreas!$B$5:$B$332)*(C153=SubList_ResAreas!$C$5:$C$332),0))</f>
        <v>Greater_Kramer_Solar</v>
      </c>
      <c r="G153" s="49">
        <f t="shared" si="37"/>
        <v>615</v>
      </c>
      <c r="H153" s="29">
        <f t="shared" si="38"/>
        <v>549.99566000000004</v>
      </c>
      <c r="I153" s="267">
        <f t="shared" si="39"/>
        <v>1164.99566</v>
      </c>
      <c r="J153" s="268">
        <f t="shared" si="40"/>
        <v>615</v>
      </c>
      <c r="K153" s="268">
        <f t="shared" si="41"/>
        <v>549.99566000000004</v>
      </c>
      <c r="L153" s="269">
        <f t="shared" si="42"/>
        <v>1164.99566</v>
      </c>
      <c r="M153" s="29">
        <v>0</v>
      </c>
      <c r="N153" s="29">
        <v>0</v>
      </c>
      <c r="O153" s="267">
        <f t="shared" si="53"/>
        <v>0</v>
      </c>
      <c r="P153" s="180">
        <v>530</v>
      </c>
      <c r="Q153" s="271">
        <v>400</v>
      </c>
      <c r="R153" s="273">
        <f t="shared" si="54"/>
        <v>930</v>
      </c>
      <c r="S153" s="186">
        <v>85</v>
      </c>
      <c r="T153" s="270">
        <v>149.99566000000002</v>
      </c>
      <c r="U153" s="274">
        <f t="shared" si="55"/>
        <v>234.99566000000002</v>
      </c>
      <c r="V153" s="272">
        <v>0</v>
      </c>
      <c r="W153" s="272">
        <v>0</v>
      </c>
      <c r="X153" s="275">
        <f t="shared" si="56"/>
        <v>0</v>
      </c>
    </row>
    <row r="154" spans="1:24" x14ac:dyDescent="0.35">
      <c r="A154" t="s">
        <v>341</v>
      </c>
      <c r="B154" t="s">
        <v>120</v>
      </c>
      <c r="C154">
        <v>115</v>
      </c>
      <c r="D154" t="s">
        <v>527</v>
      </c>
      <c r="E154" t="s">
        <v>589</v>
      </c>
      <c r="F154" t="str" cm="1">
        <f t="array" ref="F154">INDEX(SubList_ResAreas!$F$5:$F$332,MATCH(1,(B154=SubList_ResAreas!$B$5:$B$332)*(C154=SubList_ResAreas!$C$5:$C$332),0))</f>
        <v>Greater_Kramer_Solar</v>
      </c>
      <c r="G154" s="49">
        <f t="shared" si="37"/>
        <v>95</v>
      </c>
      <c r="H154" s="29">
        <f t="shared" si="38"/>
        <v>0</v>
      </c>
      <c r="I154" s="267">
        <f t="shared" si="39"/>
        <v>95</v>
      </c>
      <c r="J154" s="268">
        <f t="shared" si="40"/>
        <v>95</v>
      </c>
      <c r="K154" s="268">
        <f t="shared" si="41"/>
        <v>0</v>
      </c>
      <c r="L154" s="269">
        <f t="shared" si="42"/>
        <v>95</v>
      </c>
      <c r="M154" s="29">
        <v>0</v>
      </c>
      <c r="N154" s="29">
        <v>0</v>
      </c>
      <c r="O154" s="267">
        <f t="shared" si="53"/>
        <v>0</v>
      </c>
      <c r="P154" s="180">
        <v>95</v>
      </c>
      <c r="Q154" s="271">
        <v>0</v>
      </c>
      <c r="R154" s="273">
        <f t="shared" si="54"/>
        <v>95</v>
      </c>
      <c r="S154" s="186">
        <v>0</v>
      </c>
      <c r="T154" s="270">
        <v>0</v>
      </c>
      <c r="U154" s="274">
        <f t="shared" si="55"/>
        <v>0</v>
      </c>
      <c r="V154" s="272">
        <v>0</v>
      </c>
      <c r="W154" s="272">
        <v>0</v>
      </c>
      <c r="X154" s="275">
        <f t="shared" si="56"/>
        <v>0</v>
      </c>
    </row>
    <row r="155" spans="1:24" x14ac:dyDescent="0.35">
      <c r="A155" t="s">
        <v>333</v>
      </c>
      <c r="B155" t="s">
        <v>248</v>
      </c>
      <c r="C155">
        <v>230</v>
      </c>
      <c r="D155" t="s">
        <v>527</v>
      </c>
      <c r="E155" t="s">
        <v>589</v>
      </c>
      <c r="F155" t="str" cm="1">
        <f t="array" ref="F155">INDEX(SubList_ResAreas!$F$5:$F$332,MATCH(1,(B155=SubList_ResAreas!$B$5:$B$332)*(C155=SubList_ResAreas!$C$5:$C$332),0))</f>
        <v>Northern_California_Solar</v>
      </c>
      <c r="G155" s="49">
        <f t="shared" si="37"/>
        <v>0</v>
      </c>
      <c r="H155" s="29">
        <f t="shared" si="38"/>
        <v>11.6</v>
      </c>
      <c r="I155" s="267">
        <f t="shared" si="39"/>
        <v>11.6</v>
      </c>
      <c r="J155" s="268">
        <f t="shared" si="40"/>
        <v>0</v>
      </c>
      <c r="K155" s="268">
        <f t="shared" si="41"/>
        <v>11.6</v>
      </c>
      <c r="L155" s="269">
        <f t="shared" si="42"/>
        <v>11.6</v>
      </c>
      <c r="M155" s="29">
        <v>0</v>
      </c>
      <c r="N155" s="29">
        <v>0</v>
      </c>
      <c r="O155" s="267">
        <f t="shared" si="53"/>
        <v>0</v>
      </c>
      <c r="P155" s="180">
        <v>0</v>
      </c>
      <c r="Q155" s="271">
        <v>11.6</v>
      </c>
      <c r="R155" s="273">
        <f t="shared" si="54"/>
        <v>11.6</v>
      </c>
      <c r="S155" s="186">
        <v>0</v>
      </c>
      <c r="T155" s="270">
        <v>0</v>
      </c>
      <c r="U155" s="274">
        <f t="shared" si="55"/>
        <v>0</v>
      </c>
      <c r="V155" s="272">
        <v>0</v>
      </c>
      <c r="W155" s="272">
        <v>0</v>
      </c>
      <c r="X155" s="275">
        <f t="shared" si="56"/>
        <v>0</v>
      </c>
    </row>
    <row r="156" spans="1:24" x14ac:dyDescent="0.35">
      <c r="A156" t="s">
        <v>315</v>
      </c>
      <c r="B156" t="s">
        <v>133</v>
      </c>
      <c r="C156">
        <v>115</v>
      </c>
      <c r="D156" t="s">
        <v>527</v>
      </c>
      <c r="E156" t="s">
        <v>589</v>
      </c>
      <c r="F156" t="str" cm="1">
        <f t="array" ref="F156">INDEX(SubList_ResAreas!$F$5:$F$332,MATCH(1,(B156=SubList_ResAreas!$B$5:$B$332)*(C156=SubList_ResAreas!$C$5:$C$332),0))</f>
        <v>Southern_PGAE_Solar</v>
      </c>
      <c r="G156" s="49">
        <f t="shared" si="37"/>
        <v>110</v>
      </c>
      <c r="H156" s="29">
        <f t="shared" si="38"/>
        <v>240</v>
      </c>
      <c r="I156" s="267">
        <f t="shared" si="39"/>
        <v>350</v>
      </c>
      <c r="J156" s="268">
        <f t="shared" si="40"/>
        <v>110</v>
      </c>
      <c r="K156" s="268">
        <f t="shared" si="41"/>
        <v>240</v>
      </c>
      <c r="L156" s="269">
        <f t="shared" si="42"/>
        <v>350</v>
      </c>
      <c r="M156" s="29">
        <v>0</v>
      </c>
      <c r="N156" s="29">
        <v>0</v>
      </c>
      <c r="O156" s="267">
        <f t="shared" si="53"/>
        <v>0</v>
      </c>
      <c r="P156" s="180">
        <v>12</v>
      </c>
      <c r="Q156" s="271">
        <v>0</v>
      </c>
      <c r="R156" s="273">
        <f t="shared" si="54"/>
        <v>12</v>
      </c>
      <c r="S156" s="186">
        <v>38</v>
      </c>
      <c r="T156" s="270">
        <v>100</v>
      </c>
      <c r="U156" s="274">
        <f t="shared" si="55"/>
        <v>138</v>
      </c>
      <c r="V156" s="272">
        <v>60</v>
      </c>
      <c r="W156" s="272">
        <v>140</v>
      </c>
      <c r="X156" s="275">
        <f t="shared" si="56"/>
        <v>200</v>
      </c>
    </row>
    <row r="157" spans="1:24" x14ac:dyDescent="0.35">
      <c r="A157" t="s">
        <v>329</v>
      </c>
      <c r="B157" t="s">
        <v>198</v>
      </c>
      <c r="C157">
        <v>138</v>
      </c>
      <c r="D157" t="s">
        <v>527</v>
      </c>
      <c r="E157" t="s">
        <v>589</v>
      </c>
      <c r="F157" t="str" cm="1">
        <f t="array" ref="F157">INDEX(SubList_ResAreas!$F$5:$F$332,MATCH(1,(B157=SubList_ResAreas!$B$5:$B$332)*(C157=SubList_ResAreas!$C$5:$C$332),0))</f>
        <v>Southern_NV_Eldorado_Solar</v>
      </c>
      <c r="G157" s="49">
        <f t="shared" si="37"/>
        <v>150</v>
      </c>
      <c r="H157" s="29">
        <f t="shared" si="38"/>
        <v>350</v>
      </c>
      <c r="I157" s="267">
        <f t="shared" si="39"/>
        <v>500</v>
      </c>
      <c r="J157" s="268">
        <f t="shared" si="40"/>
        <v>150</v>
      </c>
      <c r="K157" s="268">
        <f t="shared" si="41"/>
        <v>350</v>
      </c>
      <c r="L157" s="269">
        <f t="shared" si="42"/>
        <v>500</v>
      </c>
      <c r="M157" s="29">
        <v>0</v>
      </c>
      <c r="N157" s="29">
        <v>0</v>
      </c>
      <c r="O157" s="267">
        <f t="shared" si="53"/>
        <v>0</v>
      </c>
      <c r="P157" s="180">
        <v>0</v>
      </c>
      <c r="Q157" s="271">
        <v>0</v>
      </c>
      <c r="R157" s="273">
        <f t="shared" si="54"/>
        <v>0</v>
      </c>
      <c r="S157" s="186">
        <v>150</v>
      </c>
      <c r="T157" s="270">
        <v>350</v>
      </c>
      <c r="U157" s="274">
        <f t="shared" si="55"/>
        <v>500</v>
      </c>
      <c r="V157" s="272">
        <v>0</v>
      </c>
      <c r="W157" s="272">
        <v>0</v>
      </c>
      <c r="X157" s="275">
        <f t="shared" si="56"/>
        <v>0</v>
      </c>
    </row>
    <row r="158" spans="1:24" x14ac:dyDescent="0.35">
      <c r="A158" t="s">
        <v>321</v>
      </c>
      <c r="B158" t="s">
        <v>213</v>
      </c>
      <c r="C158">
        <v>115</v>
      </c>
      <c r="D158" t="s">
        <v>527</v>
      </c>
      <c r="E158" t="s">
        <v>589</v>
      </c>
      <c r="F158" t="str" cm="1">
        <f t="array" ref="F158">INDEX(SubList_ResAreas!$F$5:$F$332,MATCH(1,(B158=SubList_ResAreas!$B$5:$B$332)*(C158=SubList_ResAreas!$C$5:$C$332),0))</f>
        <v>Southern_PGAE_Solar</v>
      </c>
      <c r="G158" s="49">
        <f t="shared" si="37"/>
        <v>82</v>
      </c>
      <c r="H158" s="29">
        <f t="shared" si="38"/>
        <v>108.11</v>
      </c>
      <c r="I158" s="267">
        <f t="shared" si="39"/>
        <v>190.11</v>
      </c>
      <c r="J158" s="268">
        <f t="shared" si="40"/>
        <v>82</v>
      </c>
      <c r="K158" s="268">
        <f t="shared" si="41"/>
        <v>108.11</v>
      </c>
      <c r="L158" s="269">
        <f t="shared" si="42"/>
        <v>190.11</v>
      </c>
      <c r="M158" s="29">
        <v>0</v>
      </c>
      <c r="N158" s="29">
        <v>0</v>
      </c>
      <c r="O158" s="267">
        <f t="shared" si="53"/>
        <v>0</v>
      </c>
      <c r="P158" s="180">
        <v>0</v>
      </c>
      <c r="Q158" s="271">
        <v>0</v>
      </c>
      <c r="R158" s="273">
        <f t="shared" si="54"/>
        <v>0</v>
      </c>
      <c r="S158" s="186">
        <v>60</v>
      </c>
      <c r="T158" s="270">
        <v>59.11</v>
      </c>
      <c r="U158" s="274">
        <f t="shared" si="55"/>
        <v>119.11</v>
      </c>
      <c r="V158" s="272">
        <v>22</v>
      </c>
      <c r="W158" s="272">
        <v>49</v>
      </c>
      <c r="X158" s="275">
        <f t="shared" si="56"/>
        <v>71</v>
      </c>
    </row>
    <row r="159" spans="1:24" x14ac:dyDescent="0.35">
      <c r="A159" t="s">
        <v>321</v>
      </c>
      <c r="B159" t="s">
        <v>210</v>
      </c>
      <c r="C159">
        <v>230</v>
      </c>
      <c r="D159" t="s">
        <v>527</v>
      </c>
      <c r="E159" t="s">
        <v>589</v>
      </c>
      <c r="F159" t="str" cm="1">
        <f t="array" ref="F159">INDEX(SubList_ResAreas!$F$5:$F$332,MATCH(1,(B159=SubList_ResAreas!$B$5:$B$332)*(C159=SubList_ResAreas!$C$5:$C$332),0))</f>
        <v>Southern_PGAE_Solar</v>
      </c>
      <c r="G159" s="49">
        <f t="shared" si="37"/>
        <v>300</v>
      </c>
      <c r="H159" s="29">
        <f t="shared" si="38"/>
        <v>200</v>
      </c>
      <c r="I159" s="267">
        <f t="shared" si="39"/>
        <v>500</v>
      </c>
      <c r="J159" s="268">
        <f t="shared" si="40"/>
        <v>300</v>
      </c>
      <c r="K159" s="268">
        <f t="shared" si="41"/>
        <v>200</v>
      </c>
      <c r="L159" s="269">
        <f t="shared" si="42"/>
        <v>500</v>
      </c>
      <c r="M159" s="29">
        <v>0</v>
      </c>
      <c r="N159" s="29">
        <v>0</v>
      </c>
      <c r="O159" s="267">
        <f t="shared" si="53"/>
        <v>0</v>
      </c>
      <c r="P159" s="180">
        <v>0</v>
      </c>
      <c r="Q159" s="271">
        <v>0</v>
      </c>
      <c r="R159" s="273">
        <f t="shared" si="54"/>
        <v>0</v>
      </c>
      <c r="S159" s="186">
        <v>300</v>
      </c>
      <c r="T159" s="270">
        <v>200</v>
      </c>
      <c r="U159" s="274">
        <f t="shared" si="55"/>
        <v>500</v>
      </c>
      <c r="V159" s="272">
        <v>0</v>
      </c>
      <c r="W159" s="272">
        <v>0</v>
      </c>
      <c r="X159" s="275">
        <f t="shared" si="56"/>
        <v>0</v>
      </c>
    </row>
    <row r="160" spans="1:24" x14ac:dyDescent="0.35">
      <c r="A160" t="s">
        <v>359</v>
      </c>
      <c r="B160" t="s">
        <v>210</v>
      </c>
      <c r="C160">
        <v>500</v>
      </c>
      <c r="D160" t="s">
        <v>527</v>
      </c>
      <c r="E160" t="s">
        <v>589</v>
      </c>
      <c r="F160" t="str" cm="1">
        <f t="array" ref="F160">INDEX(SubList_ResAreas!$F$5:$F$332,MATCH(1,(B160=SubList_ResAreas!$B$5:$B$332)*(C160=SubList_ResAreas!$C$5:$C$332),0))</f>
        <v>Southern_PGAE_Solar</v>
      </c>
      <c r="G160" s="49">
        <f t="shared" si="37"/>
        <v>75</v>
      </c>
      <c r="H160" s="29">
        <f t="shared" si="38"/>
        <v>175</v>
      </c>
      <c r="I160" s="267">
        <f t="shared" si="39"/>
        <v>250</v>
      </c>
      <c r="J160" s="268">
        <f t="shared" si="40"/>
        <v>75</v>
      </c>
      <c r="K160" s="268">
        <f t="shared" si="41"/>
        <v>175</v>
      </c>
      <c r="L160" s="269">
        <f t="shared" si="42"/>
        <v>250</v>
      </c>
      <c r="M160" s="29">
        <v>0</v>
      </c>
      <c r="N160" s="29">
        <v>0</v>
      </c>
      <c r="O160" s="267">
        <f t="shared" si="53"/>
        <v>0</v>
      </c>
      <c r="P160" s="180">
        <v>0</v>
      </c>
      <c r="Q160" s="271">
        <v>0</v>
      </c>
      <c r="R160" s="273">
        <f t="shared" si="54"/>
        <v>0</v>
      </c>
      <c r="S160" s="186">
        <v>0</v>
      </c>
      <c r="T160" s="270">
        <v>0</v>
      </c>
      <c r="U160" s="274">
        <f t="shared" si="55"/>
        <v>0</v>
      </c>
      <c r="V160" s="272">
        <v>75</v>
      </c>
      <c r="W160" s="272">
        <v>175</v>
      </c>
      <c r="X160" s="275">
        <f t="shared" si="56"/>
        <v>250</v>
      </c>
    </row>
    <row r="161" spans="1:24" x14ac:dyDescent="0.35">
      <c r="A161" t="s">
        <v>341</v>
      </c>
      <c r="B161" t="s">
        <v>101</v>
      </c>
      <c r="C161">
        <v>230</v>
      </c>
      <c r="D161" t="s">
        <v>527</v>
      </c>
      <c r="E161" t="s">
        <v>589</v>
      </c>
      <c r="F161" t="str" cm="1">
        <f t="array" ref="F161">INDEX(SubList_ResAreas!$F$5:$F$332,MATCH(1,(B161=SubList_ResAreas!$B$5:$B$332)*(C161=SubList_ResAreas!$C$5:$C$332),0))</f>
        <v>Greater_Kramer_Solar</v>
      </c>
      <c r="G161" s="49">
        <f t="shared" si="37"/>
        <v>75</v>
      </c>
      <c r="H161" s="29">
        <f t="shared" si="38"/>
        <v>175</v>
      </c>
      <c r="I161" s="267">
        <f t="shared" si="39"/>
        <v>250</v>
      </c>
      <c r="J161" s="268">
        <f t="shared" si="40"/>
        <v>75</v>
      </c>
      <c r="K161" s="268">
        <f t="shared" si="41"/>
        <v>175</v>
      </c>
      <c r="L161" s="269">
        <f t="shared" si="42"/>
        <v>250</v>
      </c>
      <c r="M161" s="29">
        <v>0</v>
      </c>
      <c r="N161" s="29">
        <v>0</v>
      </c>
      <c r="O161" s="267">
        <f t="shared" si="53"/>
        <v>0</v>
      </c>
      <c r="P161" s="180">
        <v>0</v>
      </c>
      <c r="Q161" s="271">
        <v>0</v>
      </c>
      <c r="R161" s="273">
        <f t="shared" si="54"/>
        <v>0</v>
      </c>
      <c r="S161" s="186">
        <v>0</v>
      </c>
      <c r="T161" s="270">
        <v>0</v>
      </c>
      <c r="U161" s="274">
        <f t="shared" si="55"/>
        <v>0</v>
      </c>
      <c r="V161" s="272">
        <v>75</v>
      </c>
      <c r="W161" s="272">
        <v>175</v>
      </c>
      <c r="X161" s="275">
        <f t="shared" si="56"/>
        <v>250</v>
      </c>
    </row>
    <row r="162" spans="1:24" x14ac:dyDescent="0.35">
      <c r="A162" t="s">
        <v>322</v>
      </c>
      <c r="B162" t="s">
        <v>138</v>
      </c>
      <c r="C162">
        <v>230</v>
      </c>
      <c r="D162" t="s">
        <v>527</v>
      </c>
      <c r="E162" t="s">
        <v>589</v>
      </c>
      <c r="F162" t="str" cm="1">
        <f t="array" ref="F162">INDEX(SubList_ResAreas!$F$5:$F$332,MATCH(1,(B162=SubList_ResAreas!$B$5:$B$332)*(C162=SubList_ResAreas!$C$5:$C$332),0))</f>
        <v>Tehachapi_Solar</v>
      </c>
      <c r="G162" s="49">
        <f t="shared" si="37"/>
        <v>150</v>
      </c>
      <c r="H162" s="29">
        <f t="shared" si="38"/>
        <v>350</v>
      </c>
      <c r="I162" s="267">
        <f t="shared" si="39"/>
        <v>500</v>
      </c>
      <c r="J162" s="268">
        <f t="shared" si="40"/>
        <v>150</v>
      </c>
      <c r="K162" s="268">
        <f t="shared" si="41"/>
        <v>350</v>
      </c>
      <c r="L162" s="269">
        <f t="shared" si="42"/>
        <v>500</v>
      </c>
      <c r="M162" s="29">
        <v>0</v>
      </c>
      <c r="N162" s="29">
        <v>0</v>
      </c>
      <c r="O162" s="267">
        <f t="shared" si="53"/>
        <v>0</v>
      </c>
      <c r="P162" s="180">
        <v>0</v>
      </c>
      <c r="Q162" s="271">
        <v>0</v>
      </c>
      <c r="R162" s="273">
        <f t="shared" si="54"/>
        <v>0</v>
      </c>
      <c r="S162" s="186">
        <v>0</v>
      </c>
      <c r="T162" s="270">
        <v>0</v>
      </c>
      <c r="U162" s="274">
        <f t="shared" si="55"/>
        <v>0</v>
      </c>
      <c r="V162" s="272">
        <v>150</v>
      </c>
      <c r="W162" s="272">
        <v>350</v>
      </c>
      <c r="X162" s="275">
        <f t="shared" si="56"/>
        <v>500</v>
      </c>
    </row>
    <row r="163" spans="1:24" x14ac:dyDescent="0.35">
      <c r="A163" t="s">
        <v>322</v>
      </c>
      <c r="B163" t="s">
        <v>95</v>
      </c>
      <c r="C163">
        <v>230</v>
      </c>
      <c r="D163" t="s">
        <v>527</v>
      </c>
      <c r="E163" t="s">
        <v>589</v>
      </c>
      <c r="F163" t="str" cm="1">
        <f t="array" ref="F163">INDEX(SubList_ResAreas!$F$5:$F$332,MATCH(1,(B163=SubList_ResAreas!$B$5:$B$332)*(C163=SubList_ResAreas!$C$5:$C$332),0))</f>
        <v>Greater_LA_Solar</v>
      </c>
      <c r="G163" s="49">
        <f t="shared" si="37"/>
        <v>75</v>
      </c>
      <c r="H163" s="29">
        <f t="shared" si="38"/>
        <v>175</v>
      </c>
      <c r="I163" s="267">
        <f t="shared" si="39"/>
        <v>250</v>
      </c>
      <c r="J163" s="268">
        <f t="shared" si="40"/>
        <v>75</v>
      </c>
      <c r="K163" s="268">
        <f t="shared" si="41"/>
        <v>175</v>
      </c>
      <c r="L163" s="269">
        <f t="shared" si="42"/>
        <v>250</v>
      </c>
      <c r="M163" s="29">
        <v>0</v>
      </c>
      <c r="N163" s="29">
        <v>0</v>
      </c>
      <c r="O163" s="267">
        <f t="shared" si="53"/>
        <v>0</v>
      </c>
      <c r="P163" s="180">
        <v>0</v>
      </c>
      <c r="Q163" s="271">
        <v>0</v>
      </c>
      <c r="R163" s="273">
        <f t="shared" si="54"/>
        <v>0</v>
      </c>
      <c r="S163" s="186">
        <v>0</v>
      </c>
      <c r="T163" s="270">
        <v>0</v>
      </c>
      <c r="U163" s="274">
        <f t="shared" si="55"/>
        <v>0</v>
      </c>
      <c r="V163" s="272">
        <v>75</v>
      </c>
      <c r="W163" s="272">
        <v>175</v>
      </c>
      <c r="X163" s="275">
        <f t="shared" si="56"/>
        <v>250</v>
      </c>
    </row>
    <row r="164" spans="1:24" x14ac:dyDescent="0.35">
      <c r="A164" t="s">
        <v>321</v>
      </c>
      <c r="B164" t="s">
        <v>417</v>
      </c>
      <c r="C164">
        <v>500</v>
      </c>
      <c r="D164" t="s">
        <v>527</v>
      </c>
      <c r="E164" t="s">
        <v>589</v>
      </c>
      <c r="F164" t="str" cm="1">
        <f t="array" ref="F164">INDEX(SubList_ResAreas!$F$5:$F$332,MATCH(1,(B164=SubList_ResAreas!$B$5:$B$332)*(C164=SubList_ResAreas!$C$5:$C$332),0))</f>
        <v>Southern_PGAE_Solar</v>
      </c>
      <c r="G164" s="49">
        <f t="shared" si="37"/>
        <v>375</v>
      </c>
      <c r="H164" s="29">
        <f t="shared" si="38"/>
        <v>875</v>
      </c>
      <c r="I164" s="267">
        <f t="shared" si="39"/>
        <v>1250</v>
      </c>
      <c r="J164" s="268">
        <f t="shared" si="40"/>
        <v>375</v>
      </c>
      <c r="K164" s="268">
        <f t="shared" si="41"/>
        <v>875</v>
      </c>
      <c r="L164" s="269">
        <f t="shared" si="42"/>
        <v>1250</v>
      </c>
      <c r="M164" s="29">
        <v>0</v>
      </c>
      <c r="N164" s="29">
        <v>0</v>
      </c>
      <c r="O164" s="267">
        <f t="shared" si="53"/>
        <v>0</v>
      </c>
      <c r="P164" s="180">
        <v>0</v>
      </c>
      <c r="Q164" s="271">
        <v>0</v>
      </c>
      <c r="R164" s="273">
        <f t="shared" si="54"/>
        <v>0</v>
      </c>
      <c r="S164" s="186">
        <v>0</v>
      </c>
      <c r="T164" s="270">
        <v>0</v>
      </c>
      <c r="U164" s="274">
        <f t="shared" si="55"/>
        <v>0</v>
      </c>
      <c r="V164" s="272">
        <v>375</v>
      </c>
      <c r="W164" s="272">
        <v>875</v>
      </c>
      <c r="X164" s="275">
        <f t="shared" si="56"/>
        <v>1250</v>
      </c>
    </row>
    <row r="165" spans="1:24" x14ac:dyDescent="0.35">
      <c r="A165" t="s">
        <v>321</v>
      </c>
      <c r="B165" t="s">
        <v>194</v>
      </c>
      <c r="C165">
        <v>230</v>
      </c>
      <c r="D165" t="s">
        <v>527</v>
      </c>
      <c r="E165" t="s">
        <v>589</v>
      </c>
      <c r="F165" t="str" cm="1">
        <f t="array" ref="F165">INDEX(SubList_ResAreas!$F$5:$F$332,MATCH(1,(B165=SubList_ResAreas!$B$5:$B$332)*(C165=SubList_ResAreas!$C$5:$C$332),0))</f>
        <v>Southern_PGAE_Solar</v>
      </c>
      <c r="G165" s="49">
        <f t="shared" si="37"/>
        <v>375</v>
      </c>
      <c r="H165" s="29">
        <f t="shared" si="38"/>
        <v>875</v>
      </c>
      <c r="I165" s="267">
        <f t="shared" si="39"/>
        <v>1250</v>
      </c>
      <c r="J165" s="268">
        <f t="shared" si="40"/>
        <v>375</v>
      </c>
      <c r="K165" s="268">
        <f t="shared" si="41"/>
        <v>875</v>
      </c>
      <c r="L165" s="269">
        <f t="shared" si="42"/>
        <v>1250</v>
      </c>
      <c r="M165" s="29">
        <v>0</v>
      </c>
      <c r="N165" s="29">
        <v>0</v>
      </c>
      <c r="O165" s="267">
        <f t="shared" si="53"/>
        <v>0</v>
      </c>
      <c r="P165" s="180">
        <v>0</v>
      </c>
      <c r="Q165" s="271">
        <v>0</v>
      </c>
      <c r="R165" s="273">
        <f t="shared" si="54"/>
        <v>0</v>
      </c>
      <c r="S165" s="186">
        <v>0</v>
      </c>
      <c r="T165" s="270">
        <v>0</v>
      </c>
      <c r="U165" s="274">
        <f t="shared" si="55"/>
        <v>0</v>
      </c>
      <c r="V165" s="272">
        <v>375</v>
      </c>
      <c r="W165" s="272">
        <v>875</v>
      </c>
      <c r="X165" s="275">
        <f t="shared" si="56"/>
        <v>1250</v>
      </c>
    </row>
    <row r="166" spans="1:24" x14ac:dyDescent="0.35">
      <c r="A166" t="s">
        <v>321</v>
      </c>
      <c r="B166" t="s">
        <v>192</v>
      </c>
      <c r="C166">
        <v>230</v>
      </c>
      <c r="D166" t="s">
        <v>527</v>
      </c>
      <c r="E166" t="s">
        <v>589</v>
      </c>
      <c r="F166" t="str" cm="1">
        <f t="array" ref="F166">INDEX(SubList_ResAreas!$F$5:$F$332,MATCH(1,(B166=SubList_ResAreas!$B$5:$B$332)*(C166=SubList_ResAreas!$C$5:$C$332),0))</f>
        <v>Southern_PGAE_Solar</v>
      </c>
      <c r="G166" s="49">
        <f t="shared" si="37"/>
        <v>315</v>
      </c>
      <c r="H166" s="29">
        <f t="shared" si="38"/>
        <v>735</v>
      </c>
      <c r="I166" s="267">
        <f t="shared" si="39"/>
        <v>1050</v>
      </c>
      <c r="J166" s="268">
        <f t="shared" si="40"/>
        <v>315</v>
      </c>
      <c r="K166" s="268">
        <f t="shared" si="41"/>
        <v>735</v>
      </c>
      <c r="L166" s="269">
        <f t="shared" si="42"/>
        <v>1050</v>
      </c>
      <c r="M166" s="29">
        <v>0</v>
      </c>
      <c r="N166" s="29">
        <v>0</v>
      </c>
      <c r="O166" s="267">
        <f t="shared" si="53"/>
        <v>0</v>
      </c>
      <c r="P166" s="180">
        <v>0</v>
      </c>
      <c r="Q166" s="271">
        <v>0</v>
      </c>
      <c r="R166" s="273">
        <f t="shared" si="54"/>
        <v>0</v>
      </c>
      <c r="S166" s="186">
        <v>0</v>
      </c>
      <c r="T166" s="270">
        <v>0</v>
      </c>
      <c r="U166" s="274">
        <f t="shared" si="55"/>
        <v>0</v>
      </c>
      <c r="V166" s="272">
        <v>315</v>
      </c>
      <c r="W166" s="272">
        <v>735</v>
      </c>
      <c r="X166" s="275">
        <f t="shared" si="56"/>
        <v>1050</v>
      </c>
    </row>
    <row r="167" spans="1:24" x14ac:dyDescent="0.35">
      <c r="A167" t="s">
        <v>321</v>
      </c>
      <c r="B167" t="s">
        <v>204</v>
      </c>
      <c r="C167">
        <v>115</v>
      </c>
      <c r="D167" t="s">
        <v>527</v>
      </c>
      <c r="E167" t="s">
        <v>589</v>
      </c>
      <c r="F167" t="str" cm="1">
        <f t="array" ref="F167">INDEX(SubList_ResAreas!$F$5:$F$332,MATCH(1,(B167=SubList_ResAreas!$B$5:$B$332)*(C167=SubList_ResAreas!$C$5:$C$332),0))</f>
        <v>Southern_PGAE_Solar</v>
      </c>
      <c r="G167" s="49">
        <f t="shared" si="37"/>
        <v>160</v>
      </c>
      <c r="H167" s="29">
        <f t="shared" si="38"/>
        <v>0</v>
      </c>
      <c r="I167" s="267">
        <f t="shared" si="39"/>
        <v>160</v>
      </c>
      <c r="J167" s="268">
        <f t="shared" si="40"/>
        <v>0</v>
      </c>
      <c r="K167" s="268">
        <f t="shared" si="41"/>
        <v>0</v>
      </c>
      <c r="L167" s="269">
        <f t="shared" si="42"/>
        <v>0</v>
      </c>
      <c r="M167" s="29">
        <v>160</v>
      </c>
      <c r="N167" s="29">
        <v>0</v>
      </c>
      <c r="O167" s="267">
        <f t="shared" si="53"/>
        <v>160</v>
      </c>
      <c r="P167" s="180">
        <v>0</v>
      </c>
      <c r="Q167" s="271">
        <v>0</v>
      </c>
      <c r="R167" s="273">
        <f t="shared" si="54"/>
        <v>0</v>
      </c>
      <c r="S167" s="186">
        <v>0</v>
      </c>
      <c r="T167" s="270">
        <v>0</v>
      </c>
      <c r="U167" s="274">
        <f t="shared" si="55"/>
        <v>0</v>
      </c>
      <c r="V167" s="272">
        <v>0</v>
      </c>
      <c r="W167" s="272">
        <v>0</v>
      </c>
      <c r="X167" s="275">
        <f t="shared" si="56"/>
        <v>0</v>
      </c>
    </row>
    <row r="168" spans="1:24" x14ac:dyDescent="0.35">
      <c r="A168" t="s">
        <v>315</v>
      </c>
      <c r="B168" t="s">
        <v>121</v>
      </c>
      <c r="C168">
        <v>115</v>
      </c>
      <c r="D168" t="s">
        <v>527</v>
      </c>
      <c r="E168" t="s">
        <v>589</v>
      </c>
      <c r="F168" t="str" cm="1">
        <f t="array" ref="F168">INDEX(SubList_ResAreas!$F$5:$F$332,MATCH(1,(B168=SubList_ResAreas!$B$5:$B$332)*(C168=SubList_ResAreas!$C$5:$C$332),0))</f>
        <v>Southern_PGAE_Solar</v>
      </c>
      <c r="G168" s="49">
        <f t="shared" si="37"/>
        <v>150</v>
      </c>
      <c r="H168" s="29">
        <f t="shared" si="38"/>
        <v>350</v>
      </c>
      <c r="I168" s="267">
        <f t="shared" si="39"/>
        <v>500</v>
      </c>
      <c r="J168" s="268">
        <f t="shared" si="40"/>
        <v>150</v>
      </c>
      <c r="K168" s="268">
        <f t="shared" si="41"/>
        <v>350</v>
      </c>
      <c r="L168" s="269">
        <f t="shared" si="42"/>
        <v>500</v>
      </c>
      <c r="M168" s="29">
        <v>0</v>
      </c>
      <c r="N168" s="29">
        <v>0</v>
      </c>
      <c r="O168" s="267">
        <f t="shared" si="53"/>
        <v>0</v>
      </c>
      <c r="P168" s="180">
        <v>0</v>
      </c>
      <c r="Q168" s="271">
        <v>0</v>
      </c>
      <c r="R168" s="273">
        <f t="shared" si="54"/>
        <v>0</v>
      </c>
      <c r="S168" s="186">
        <v>0</v>
      </c>
      <c r="T168" s="270">
        <v>0</v>
      </c>
      <c r="U168" s="274">
        <f t="shared" si="55"/>
        <v>0</v>
      </c>
      <c r="V168" s="272">
        <v>150</v>
      </c>
      <c r="W168" s="272">
        <v>350</v>
      </c>
      <c r="X168" s="275">
        <f t="shared" si="56"/>
        <v>500</v>
      </c>
    </row>
    <row r="169" spans="1:24" x14ac:dyDescent="0.35">
      <c r="A169" t="s">
        <v>315</v>
      </c>
      <c r="B169" t="s">
        <v>148</v>
      </c>
      <c r="C169">
        <v>230</v>
      </c>
      <c r="D169" t="s">
        <v>527</v>
      </c>
      <c r="E169" t="s">
        <v>589</v>
      </c>
      <c r="F169" t="str" cm="1">
        <f t="array" ref="F169">INDEX(SubList_ResAreas!$F$5:$F$332,MATCH(1,(B169=SubList_ResAreas!$B$5:$B$332)*(C169=SubList_ResAreas!$C$5:$C$332),0))</f>
        <v>Southern_PGAE_Solar</v>
      </c>
      <c r="G169" s="49">
        <f t="shared" si="37"/>
        <v>50</v>
      </c>
      <c r="H169" s="29">
        <f t="shared" si="38"/>
        <v>200.00439999999998</v>
      </c>
      <c r="I169" s="267">
        <f t="shared" si="39"/>
        <v>250.00439999999998</v>
      </c>
      <c r="J169" s="268">
        <f t="shared" si="40"/>
        <v>50</v>
      </c>
      <c r="K169" s="268">
        <f t="shared" si="41"/>
        <v>200.00439999999998</v>
      </c>
      <c r="L169" s="269">
        <f t="shared" si="42"/>
        <v>250.00439999999998</v>
      </c>
      <c r="M169" s="29">
        <v>0</v>
      </c>
      <c r="N169" s="29">
        <v>0</v>
      </c>
      <c r="O169" s="267">
        <f t="shared" si="53"/>
        <v>0</v>
      </c>
      <c r="P169" s="180">
        <v>0</v>
      </c>
      <c r="Q169" s="271">
        <v>100</v>
      </c>
      <c r="R169" s="273">
        <f t="shared" si="54"/>
        <v>100</v>
      </c>
      <c r="S169" s="186">
        <v>50</v>
      </c>
      <c r="T169" s="270">
        <v>100.00439999999998</v>
      </c>
      <c r="U169" s="274">
        <f t="shared" si="55"/>
        <v>150.00439999999998</v>
      </c>
      <c r="V169" s="272">
        <v>0</v>
      </c>
      <c r="W169" s="272">
        <v>0</v>
      </c>
      <c r="X169" s="275">
        <f t="shared" si="56"/>
        <v>0</v>
      </c>
    </row>
    <row r="170" spans="1:24" x14ac:dyDescent="0.35">
      <c r="A170" t="s">
        <v>315</v>
      </c>
      <c r="B170" t="s">
        <v>148</v>
      </c>
      <c r="C170">
        <v>500</v>
      </c>
      <c r="D170" t="s">
        <v>527</v>
      </c>
      <c r="E170" t="s">
        <v>589</v>
      </c>
      <c r="F170" t="str" cm="1">
        <f t="array" ref="F170">INDEX(SubList_ResAreas!$F$5:$F$332,MATCH(1,(B170=SubList_ResAreas!$B$5:$B$332)*(C170=SubList_ResAreas!$C$5:$C$332),0))</f>
        <v>Southern_PGAE_Solar</v>
      </c>
      <c r="G170" s="49">
        <f t="shared" ref="G170:G217" si="57">SUM(J170+M170)</f>
        <v>50</v>
      </c>
      <c r="H170" s="29">
        <f t="shared" ref="H170:H217" si="58">SUM(K170+N170)</f>
        <v>750</v>
      </c>
      <c r="I170" s="267">
        <f t="shared" ref="I170:I217" si="59">G170+H170</f>
        <v>800</v>
      </c>
      <c r="J170" s="268">
        <f t="shared" ref="J170:J217" si="60">SUM(P170,S170,V170)</f>
        <v>50</v>
      </c>
      <c r="K170" s="268">
        <f t="shared" ref="K170:K217" si="61">SUM(Q170,T170,W170)</f>
        <v>750</v>
      </c>
      <c r="L170" s="269">
        <f t="shared" ref="L170:L217" si="62">J170+K170</f>
        <v>800</v>
      </c>
      <c r="M170" s="29">
        <v>0</v>
      </c>
      <c r="N170" s="29">
        <v>0</v>
      </c>
      <c r="O170" s="267">
        <f t="shared" si="53"/>
        <v>0</v>
      </c>
      <c r="P170" s="180">
        <v>0</v>
      </c>
      <c r="Q170" s="271">
        <v>0</v>
      </c>
      <c r="R170" s="273">
        <f t="shared" si="54"/>
        <v>0</v>
      </c>
      <c r="S170" s="186">
        <v>50</v>
      </c>
      <c r="T170" s="270">
        <v>750</v>
      </c>
      <c r="U170" s="274">
        <f t="shared" si="55"/>
        <v>800</v>
      </c>
      <c r="V170" s="272">
        <v>0</v>
      </c>
      <c r="W170" s="272">
        <v>0</v>
      </c>
      <c r="X170" s="275">
        <f t="shared" si="56"/>
        <v>0</v>
      </c>
    </row>
    <row r="171" spans="1:24" x14ac:dyDescent="0.35">
      <c r="A171" t="s">
        <v>315</v>
      </c>
      <c r="B171" t="s">
        <v>148</v>
      </c>
      <c r="C171">
        <v>115</v>
      </c>
      <c r="D171" t="s">
        <v>527</v>
      </c>
      <c r="E171" t="s">
        <v>589</v>
      </c>
      <c r="F171" t="str" cm="1">
        <f t="array" ref="F171">INDEX(SubList_ResAreas!$F$5:$F$332,MATCH(1,(B171=SubList_ResAreas!$B$5:$B$332)*(C171=SubList_ResAreas!$C$5:$C$332),0))</f>
        <v>Southern_PGAE_Solar</v>
      </c>
      <c r="G171" s="49">
        <f t="shared" si="57"/>
        <v>200</v>
      </c>
      <c r="H171" s="29">
        <f t="shared" si="58"/>
        <v>0</v>
      </c>
      <c r="I171" s="267">
        <f t="shared" si="59"/>
        <v>200</v>
      </c>
      <c r="J171" s="268">
        <f t="shared" si="60"/>
        <v>200</v>
      </c>
      <c r="K171" s="268">
        <f t="shared" si="61"/>
        <v>0</v>
      </c>
      <c r="L171" s="269">
        <f t="shared" si="62"/>
        <v>200</v>
      </c>
      <c r="M171" s="29">
        <v>0</v>
      </c>
      <c r="N171" s="29">
        <v>0</v>
      </c>
      <c r="O171" s="267">
        <f t="shared" si="53"/>
        <v>0</v>
      </c>
      <c r="P171" s="180">
        <v>0</v>
      </c>
      <c r="Q171" s="271">
        <v>0</v>
      </c>
      <c r="R171" s="273">
        <f t="shared" si="54"/>
        <v>0</v>
      </c>
      <c r="S171" s="186">
        <v>200</v>
      </c>
      <c r="T171" s="270">
        <v>0</v>
      </c>
      <c r="U171" s="274">
        <f t="shared" si="55"/>
        <v>200</v>
      </c>
      <c r="V171" s="272">
        <v>0</v>
      </c>
      <c r="W171" s="272">
        <v>0</v>
      </c>
      <c r="X171" s="275">
        <f t="shared" si="56"/>
        <v>0</v>
      </c>
    </row>
    <row r="172" spans="1:24" x14ac:dyDescent="0.35">
      <c r="A172" t="s">
        <v>329</v>
      </c>
      <c r="B172" t="s">
        <v>126</v>
      </c>
      <c r="C172">
        <v>500</v>
      </c>
      <c r="D172" t="s">
        <v>527</v>
      </c>
      <c r="E172" t="s">
        <v>589</v>
      </c>
      <c r="F172" t="str" cm="1">
        <f t="array" ref="F172">INDEX(SubList_ResAreas!$F$5:$F$332,MATCH(1,(B172=SubList_ResAreas!$B$5:$B$332)*(C172=SubList_ResAreas!$C$5:$C$332),0))</f>
        <v>Southern_NV_Eldorado_Solar</v>
      </c>
      <c r="G172" s="49">
        <f t="shared" si="57"/>
        <v>520</v>
      </c>
      <c r="H172" s="29">
        <f t="shared" si="58"/>
        <v>700</v>
      </c>
      <c r="I172" s="267">
        <f t="shared" si="59"/>
        <v>1220</v>
      </c>
      <c r="J172" s="268">
        <f t="shared" si="60"/>
        <v>520</v>
      </c>
      <c r="K172" s="268">
        <f t="shared" si="61"/>
        <v>700</v>
      </c>
      <c r="L172" s="269">
        <f t="shared" si="62"/>
        <v>1220</v>
      </c>
      <c r="M172" s="29">
        <v>0</v>
      </c>
      <c r="N172" s="29">
        <v>0</v>
      </c>
      <c r="O172" s="267">
        <f t="shared" si="53"/>
        <v>0</v>
      </c>
      <c r="P172" s="180">
        <v>0</v>
      </c>
      <c r="Q172" s="271">
        <v>0</v>
      </c>
      <c r="R172" s="273">
        <f t="shared" si="54"/>
        <v>0</v>
      </c>
      <c r="S172" s="186">
        <v>520</v>
      </c>
      <c r="T172" s="270">
        <v>700</v>
      </c>
      <c r="U172" s="274">
        <f t="shared" si="55"/>
        <v>1220</v>
      </c>
      <c r="V172" s="272">
        <v>0</v>
      </c>
      <c r="W172" s="272">
        <v>0</v>
      </c>
      <c r="X172" s="275">
        <f t="shared" si="56"/>
        <v>0</v>
      </c>
    </row>
    <row r="173" spans="1:24" x14ac:dyDescent="0.35">
      <c r="A173" t="s">
        <v>322</v>
      </c>
      <c r="B173" t="s">
        <v>97</v>
      </c>
      <c r="C173">
        <v>230</v>
      </c>
      <c r="D173" t="s">
        <v>527</v>
      </c>
      <c r="E173" t="s">
        <v>589</v>
      </c>
      <c r="F173" t="str" cm="1">
        <f t="array" ref="F173">INDEX(SubList_ResAreas!$F$5:$F$332,MATCH(1,(B173=SubList_ResAreas!$B$5:$B$332)*(C173=SubList_ResAreas!$C$5:$C$332),0))</f>
        <v>Greater_LA_Solar</v>
      </c>
      <c r="G173" s="49">
        <f t="shared" si="57"/>
        <v>90</v>
      </c>
      <c r="H173" s="29">
        <f t="shared" si="58"/>
        <v>710</v>
      </c>
      <c r="I173" s="267">
        <f t="shared" si="59"/>
        <v>800</v>
      </c>
      <c r="J173" s="268">
        <f t="shared" si="60"/>
        <v>90</v>
      </c>
      <c r="K173" s="268">
        <f t="shared" si="61"/>
        <v>710</v>
      </c>
      <c r="L173" s="269">
        <f t="shared" si="62"/>
        <v>800</v>
      </c>
      <c r="M173" s="29">
        <v>0</v>
      </c>
      <c r="N173" s="29">
        <v>0</v>
      </c>
      <c r="O173" s="267">
        <f t="shared" si="53"/>
        <v>0</v>
      </c>
      <c r="P173" s="180">
        <v>0</v>
      </c>
      <c r="Q173" s="271">
        <v>0</v>
      </c>
      <c r="R173" s="273">
        <f t="shared" si="54"/>
        <v>0</v>
      </c>
      <c r="S173" s="186">
        <v>0</v>
      </c>
      <c r="T173" s="270">
        <v>500</v>
      </c>
      <c r="U173" s="274">
        <f t="shared" si="55"/>
        <v>500</v>
      </c>
      <c r="V173" s="272">
        <v>90</v>
      </c>
      <c r="W173" s="272">
        <v>210</v>
      </c>
      <c r="X173" s="275">
        <f t="shared" si="56"/>
        <v>300</v>
      </c>
    </row>
    <row r="174" spans="1:24" x14ac:dyDescent="0.35">
      <c r="A174" t="s">
        <v>315</v>
      </c>
      <c r="B174" t="s">
        <v>134</v>
      </c>
      <c r="C174">
        <v>230</v>
      </c>
      <c r="D174" t="s">
        <v>527</v>
      </c>
      <c r="E174" t="s">
        <v>589</v>
      </c>
      <c r="F174" t="str" cm="1">
        <f t="array" ref="F174">INDEX(SubList_ResAreas!$F$5:$F$332,MATCH(1,(B174=SubList_ResAreas!$B$5:$B$332)*(C174=SubList_ResAreas!$C$5:$C$332),0))</f>
        <v>Southern_PGAE_Solar</v>
      </c>
      <c r="G174" s="49">
        <f t="shared" si="57"/>
        <v>250.5</v>
      </c>
      <c r="H174" s="29">
        <f t="shared" si="58"/>
        <v>287</v>
      </c>
      <c r="I174" s="267">
        <f t="shared" si="59"/>
        <v>537.5</v>
      </c>
      <c r="J174" s="268">
        <f t="shared" si="60"/>
        <v>100.5</v>
      </c>
      <c r="K174" s="268">
        <f t="shared" si="61"/>
        <v>200</v>
      </c>
      <c r="L174" s="269">
        <f t="shared" si="62"/>
        <v>300.5</v>
      </c>
      <c r="M174" s="29">
        <v>150</v>
      </c>
      <c r="N174" s="29">
        <v>87</v>
      </c>
      <c r="O174" s="267">
        <f t="shared" si="53"/>
        <v>237</v>
      </c>
      <c r="P174" s="180">
        <v>0</v>
      </c>
      <c r="Q174" s="271">
        <v>0</v>
      </c>
      <c r="R174" s="273">
        <f t="shared" si="54"/>
        <v>0</v>
      </c>
      <c r="S174" s="186">
        <v>100.5</v>
      </c>
      <c r="T174" s="270">
        <v>200</v>
      </c>
      <c r="U174" s="274">
        <f t="shared" si="55"/>
        <v>300.5</v>
      </c>
      <c r="V174" s="272">
        <v>0</v>
      </c>
      <c r="W174" s="272">
        <v>0</v>
      </c>
      <c r="X174" s="275">
        <f t="shared" si="56"/>
        <v>0</v>
      </c>
    </row>
    <row r="175" spans="1:24" x14ac:dyDescent="0.35">
      <c r="A175" t="s">
        <v>315</v>
      </c>
      <c r="B175" t="s">
        <v>100</v>
      </c>
      <c r="C175">
        <v>115</v>
      </c>
      <c r="D175" t="s">
        <v>527</v>
      </c>
      <c r="E175" t="s">
        <v>589</v>
      </c>
      <c r="F175" t="str" cm="1">
        <f t="array" ref="F175">INDEX(SubList_ResAreas!$F$5:$F$332,MATCH(1,(B175=SubList_ResAreas!$B$5:$B$332)*(C175=SubList_ResAreas!$C$5:$C$332),0))</f>
        <v>Southern_PGAE_Solar</v>
      </c>
      <c r="G175" s="49">
        <f t="shared" si="57"/>
        <v>40</v>
      </c>
      <c r="H175" s="29">
        <f t="shared" si="58"/>
        <v>0</v>
      </c>
      <c r="I175" s="267">
        <f t="shared" si="59"/>
        <v>40</v>
      </c>
      <c r="J175" s="268">
        <f t="shared" si="60"/>
        <v>40</v>
      </c>
      <c r="K175" s="268">
        <f t="shared" si="61"/>
        <v>0</v>
      </c>
      <c r="L175" s="269">
        <f t="shared" si="62"/>
        <v>40</v>
      </c>
      <c r="M175" s="29">
        <v>0</v>
      </c>
      <c r="N175" s="29">
        <v>0</v>
      </c>
      <c r="O175" s="267">
        <f t="shared" si="53"/>
        <v>0</v>
      </c>
      <c r="P175" s="180">
        <v>40</v>
      </c>
      <c r="Q175" s="271">
        <v>0</v>
      </c>
      <c r="R175" s="273">
        <f t="shared" si="54"/>
        <v>40</v>
      </c>
      <c r="S175" s="186">
        <v>0</v>
      </c>
      <c r="T175" s="270">
        <v>0</v>
      </c>
      <c r="U175" s="274">
        <f t="shared" si="55"/>
        <v>0</v>
      </c>
      <c r="V175" s="272">
        <v>0</v>
      </c>
      <c r="W175" s="272">
        <v>0</v>
      </c>
      <c r="X175" s="275">
        <f t="shared" si="56"/>
        <v>0</v>
      </c>
    </row>
    <row r="176" spans="1:24" x14ac:dyDescent="0.35">
      <c r="A176" t="s">
        <v>333</v>
      </c>
      <c r="B176" t="s">
        <v>273</v>
      </c>
      <c r="C176">
        <v>230</v>
      </c>
      <c r="D176" t="s">
        <v>527</v>
      </c>
      <c r="E176" t="s">
        <v>589</v>
      </c>
      <c r="F176" t="str" cm="1">
        <f t="array" ref="F176">INDEX(SubList_ResAreas!$F$5:$F$332,MATCH(1,(B176=SubList_ResAreas!$B$5:$B$332)*(C176=SubList_ResAreas!$C$5:$C$332),0))</f>
        <v>Northern_California_Solar</v>
      </c>
      <c r="G176" s="49">
        <f t="shared" si="57"/>
        <v>60</v>
      </c>
      <c r="H176" s="29">
        <f t="shared" si="58"/>
        <v>140</v>
      </c>
      <c r="I176" s="267">
        <f t="shared" si="59"/>
        <v>200</v>
      </c>
      <c r="J176" s="268">
        <f t="shared" si="60"/>
        <v>60</v>
      </c>
      <c r="K176" s="268">
        <f t="shared" si="61"/>
        <v>140</v>
      </c>
      <c r="L176" s="269">
        <f t="shared" si="62"/>
        <v>200</v>
      </c>
      <c r="M176" s="29">
        <v>0</v>
      </c>
      <c r="N176" s="29">
        <v>0</v>
      </c>
      <c r="O176" s="267">
        <f t="shared" si="53"/>
        <v>0</v>
      </c>
      <c r="P176" s="180">
        <v>0</v>
      </c>
      <c r="Q176" s="271">
        <v>0</v>
      </c>
      <c r="R176" s="273">
        <f t="shared" si="54"/>
        <v>0</v>
      </c>
      <c r="S176" s="186">
        <v>0</v>
      </c>
      <c r="T176" s="270">
        <v>0</v>
      </c>
      <c r="U176" s="274">
        <f t="shared" si="55"/>
        <v>0</v>
      </c>
      <c r="V176" s="272">
        <v>60</v>
      </c>
      <c r="W176" s="272">
        <v>140</v>
      </c>
      <c r="X176" s="275">
        <f t="shared" si="56"/>
        <v>200</v>
      </c>
    </row>
    <row r="177" spans="1:24" x14ac:dyDescent="0.35">
      <c r="A177" t="s">
        <v>321</v>
      </c>
      <c r="B177" t="s">
        <v>197</v>
      </c>
      <c r="C177">
        <v>230</v>
      </c>
      <c r="D177" t="s">
        <v>527</v>
      </c>
      <c r="E177" t="s">
        <v>589</v>
      </c>
      <c r="F177" t="str" cm="1">
        <f t="array" ref="F177">INDEX(SubList_ResAreas!$F$5:$F$332,MATCH(1,(B177=SubList_ResAreas!$B$5:$B$332)*(C177=SubList_ResAreas!$C$5:$C$332),0))</f>
        <v>Southern_PGAE_Solar</v>
      </c>
      <c r="G177" s="49">
        <f t="shared" si="57"/>
        <v>320</v>
      </c>
      <c r="H177" s="29">
        <f t="shared" si="58"/>
        <v>947</v>
      </c>
      <c r="I177" s="267">
        <f t="shared" si="59"/>
        <v>1267</v>
      </c>
      <c r="J177" s="268">
        <f t="shared" si="60"/>
        <v>320</v>
      </c>
      <c r="K177" s="268">
        <f t="shared" si="61"/>
        <v>947</v>
      </c>
      <c r="L177" s="269">
        <f t="shared" si="62"/>
        <v>1267</v>
      </c>
      <c r="M177" s="29">
        <v>0</v>
      </c>
      <c r="N177" s="29">
        <v>0</v>
      </c>
      <c r="O177" s="267">
        <f t="shared" si="53"/>
        <v>0</v>
      </c>
      <c r="P177" s="180">
        <v>0</v>
      </c>
      <c r="Q177" s="271">
        <v>0</v>
      </c>
      <c r="R177" s="273">
        <f t="shared" si="54"/>
        <v>0</v>
      </c>
      <c r="S177" s="186">
        <v>50</v>
      </c>
      <c r="T177" s="270">
        <v>317</v>
      </c>
      <c r="U177" s="274">
        <f t="shared" si="55"/>
        <v>367</v>
      </c>
      <c r="V177" s="272">
        <v>270</v>
      </c>
      <c r="W177" s="272">
        <v>630</v>
      </c>
      <c r="X177" s="275">
        <f t="shared" si="56"/>
        <v>900</v>
      </c>
    </row>
    <row r="178" spans="1:24" x14ac:dyDescent="0.35">
      <c r="A178" t="s">
        <v>322</v>
      </c>
      <c r="B178" t="s">
        <v>119</v>
      </c>
      <c r="C178">
        <v>230</v>
      </c>
      <c r="D178" t="s">
        <v>527</v>
      </c>
      <c r="E178" t="s">
        <v>589</v>
      </c>
      <c r="F178" t="str" cm="1">
        <f t="array" ref="F178">INDEX(SubList_ResAreas!$F$5:$F$332,MATCH(1,(B178=SubList_ResAreas!$B$5:$B$332)*(C178=SubList_ResAreas!$C$5:$C$332),0))</f>
        <v>Tehachapi_Solar</v>
      </c>
      <c r="G178" s="49">
        <f t="shared" si="57"/>
        <v>40</v>
      </c>
      <c r="H178" s="29">
        <f t="shared" si="58"/>
        <v>66.875</v>
      </c>
      <c r="I178" s="267">
        <f t="shared" si="59"/>
        <v>106.875</v>
      </c>
      <c r="J178" s="268">
        <f t="shared" si="60"/>
        <v>40</v>
      </c>
      <c r="K178" s="268">
        <f t="shared" si="61"/>
        <v>66.875</v>
      </c>
      <c r="L178" s="269">
        <f t="shared" si="62"/>
        <v>106.875</v>
      </c>
      <c r="M178" s="29">
        <v>0</v>
      </c>
      <c r="N178" s="29">
        <v>0</v>
      </c>
      <c r="O178" s="267">
        <f t="shared" si="53"/>
        <v>0</v>
      </c>
      <c r="P178" s="180">
        <v>0</v>
      </c>
      <c r="Q178" s="271">
        <v>0</v>
      </c>
      <c r="R178" s="273">
        <f t="shared" si="54"/>
        <v>0</v>
      </c>
      <c r="S178" s="186">
        <v>40</v>
      </c>
      <c r="T178" s="270">
        <v>66.875</v>
      </c>
      <c r="U178" s="274">
        <f t="shared" si="55"/>
        <v>106.875</v>
      </c>
      <c r="V178" s="272">
        <v>0</v>
      </c>
      <c r="W178" s="272">
        <v>0</v>
      </c>
      <c r="X178" s="275">
        <f t="shared" si="56"/>
        <v>0</v>
      </c>
    </row>
    <row r="179" spans="1:24" x14ac:dyDescent="0.35">
      <c r="A179" t="s">
        <v>341</v>
      </c>
      <c r="B179" t="s">
        <v>115</v>
      </c>
      <c r="C179">
        <v>230</v>
      </c>
      <c r="D179" t="s">
        <v>527</v>
      </c>
      <c r="E179" t="s">
        <v>589</v>
      </c>
      <c r="F179" t="str" cm="1">
        <f t="array" ref="F179">INDEX(SubList_ResAreas!$F$5:$F$332,MATCH(1,(B179=SubList_ResAreas!$B$5:$B$332)*(C179=SubList_ResAreas!$C$5:$C$332),0))</f>
        <v>Greater_Kramer_Solar</v>
      </c>
      <c r="G179" s="49">
        <f t="shared" si="57"/>
        <v>100</v>
      </c>
      <c r="H179" s="29">
        <f t="shared" si="58"/>
        <v>200</v>
      </c>
      <c r="I179" s="267">
        <f t="shared" si="59"/>
        <v>300</v>
      </c>
      <c r="J179" s="268">
        <f t="shared" si="60"/>
        <v>100</v>
      </c>
      <c r="K179" s="268">
        <f t="shared" si="61"/>
        <v>200</v>
      </c>
      <c r="L179" s="269">
        <f t="shared" si="62"/>
        <v>300</v>
      </c>
      <c r="M179" s="29">
        <v>0</v>
      </c>
      <c r="N179" s="29">
        <v>0</v>
      </c>
      <c r="O179" s="267">
        <f t="shared" si="53"/>
        <v>0</v>
      </c>
      <c r="P179" s="180">
        <v>0</v>
      </c>
      <c r="Q179" s="271">
        <v>0</v>
      </c>
      <c r="R179" s="273">
        <f t="shared" si="54"/>
        <v>0</v>
      </c>
      <c r="S179" s="186">
        <v>100</v>
      </c>
      <c r="T179" s="270">
        <v>200</v>
      </c>
      <c r="U179" s="274">
        <f t="shared" si="55"/>
        <v>300</v>
      </c>
      <c r="V179" s="272">
        <v>0</v>
      </c>
      <c r="W179" s="272">
        <v>0</v>
      </c>
      <c r="X179" s="275">
        <f t="shared" si="56"/>
        <v>0</v>
      </c>
    </row>
    <row r="180" spans="1:24" x14ac:dyDescent="0.35">
      <c r="A180" t="s">
        <v>333</v>
      </c>
      <c r="B180" t="s">
        <v>253</v>
      </c>
      <c r="C180">
        <v>115</v>
      </c>
      <c r="D180" t="s">
        <v>527</v>
      </c>
      <c r="E180" t="s">
        <v>589</v>
      </c>
      <c r="F180" t="str" cm="1">
        <f t="array" ref="F180">INDEX(SubList_ResAreas!$F$5:$F$332,MATCH(1,(B180=SubList_ResAreas!$B$5:$B$332)*(C180=SubList_ResAreas!$C$5:$C$332),0))</f>
        <v>Northern_California_Solar</v>
      </c>
      <c r="G180" s="49">
        <f t="shared" si="57"/>
        <v>0</v>
      </c>
      <c r="H180" s="29">
        <f t="shared" si="58"/>
        <v>3</v>
      </c>
      <c r="I180" s="267">
        <f t="shared" si="59"/>
        <v>3</v>
      </c>
      <c r="J180" s="268">
        <f t="shared" si="60"/>
        <v>0</v>
      </c>
      <c r="K180" s="268">
        <f t="shared" si="61"/>
        <v>0</v>
      </c>
      <c r="L180" s="269">
        <f t="shared" si="62"/>
        <v>0</v>
      </c>
      <c r="M180" s="29">
        <v>0</v>
      </c>
      <c r="N180" s="29">
        <v>3</v>
      </c>
      <c r="O180" s="267">
        <f t="shared" si="53"/>
        <v>3</v>
      </c>
      <c r="P180" s="180">
        <v>0</v>
      </c>
      <c r="Q180" s="271">
        <v>0</v>
      </c>
      <c r="R180" s="273">
        <f t="shared" si="54"/>
        <v>0</v>
      </c>
      <c r="S180" s="186">
        <v>0</v>
      </c>
      <c r="T180" s="270">
        <v>0</v>
      </c>
      <c r="U180" s="274">
        <f t="shared" si="55"/>
        <v>0</v>
      </c>
      <c r="V180" s="272">
        <v>0</v>
      </c>
      <c r="W180" s="272">
        <v>0</v>
      </c>
      <c r="X180" s="275">
        <f t="shared" si="56"/>
        <v>0</v>
      </c>
    </row>
    <row r="181" spans="1:24" x14ac:dyDescent="0.35">
      <c r="A181" t="s">
        <v>322</v>
      </c>
      <c r="B181" t="s">
        <v>182</v>
      </c>
      <c r="C181">
        <v>230</v>
      </c>
      <c r="D181" t="s">
        <v>527</v>
      </c>
      <c r="E181" t="s">
        <v>589</v>
      </c>
      <c r="F181" t="str" cm="1">
        <f t="array" ref="F181">INDEX(SubList_ResAreas!$F$5:$F$332,MATCH(1,(B181=SubList_ResAreas!$B$5:$B$332)*(C181=SubList_ResAreas!$C$5:$C$332),0))</f>
        <v>Tehachapi_Solar</v>
      </c>
      <c r="G181" s="49">
        <f t="shared" si="57"/>
        <v>197</v>
      </c>
      <c r="H181" s="29">
        <f t="shared" si="58"/>
        <v>403</v>
      </c>
      <c r="I181" s="267">
        <f t="shared" si="59"/>
        <v>600</v>
      </c>
      <c r="J181" s="268">
        <f t="shared" si="60"/>
        <v>197</v>
      </c>
      <c r="K181" s="268">
        <f t="shared" si="61"/>
        <v>403</v>
      </c>
      <c r="L181" s="269">
        <f t="shared" si="62"/>
        <v>600</v>
      </c>
      <c r="M181" s="29">
        <v>0</v>
      </c>
      <c r="N181" s="29">
        <v>0</v>
      </c>
      <c r="O181" s="267">
        <f t="shared" si="53"/>
        <v>0</v>
      </c>
      <c r="P181" s="180">
        <v>0</v>
      </c>
      <c r="Q181" s="271">
        <v>0</v>
      </c>
      <c r="R181" s="273">
        <f t="shared" si="54"/>
        <v>0</v>
      </c>
      <c r="S181" s="186">
        <v>77</v>
      </c>
      <c r="T181" s="270">
        <v>123</v>
      </c>
      <c r="U181" s="274">
        <f t="shared" si="55"/>
        <v>200</v>
      </c>
      <c r="V181" s="272">
        <v>120</v>
      </c>
      <c r="W181" s="272">
        <v>280</v>
      </c>
      <c r="X181" s="275">
        <f t="shared" si="56"/>
        <v>400</v>
      </c>
    </row>
    <row r="182" spans="1:24" x14ac:dyDescent="0.35">
      <c r="A182" t="s">
        <v>348</v>
      </c>
      <c r="B182" t="s">
        <v>58</v>
      </c>
      <c r="C182">
        <v>500</v>
      </c>
      <c r="D182" t="s">
        <v>527</v>
      </c>
      <c r="E182" t="s">
        <v>589</v>
      </c>
      <c r="F182" t="str" cm="1">
        <f t="array" ref="F182">INDEX(SubList_ResAreas!$F$5:$F$332,MATCH(1,(B182=SubList_ResAreas!$B$5:$B$332)*(C182=SubList_ResAreas!$C$5:$C$332),0))</f>
        <v>Riverside_Solar</v>
      </c>
      <c r="G182" s="49">
        <f t="shared" si="57"/>
        <v>0</v>
      </c>
      <c r="H182" s="29">
        <f t="shared" si="58"/>
        <v>900</v>
      </c>
      <c r="I182" s="267">
        <f t="shared" si="59"/>
        <v>900</v>
      </c>
      <c r="J182" s="268">
        <f t="shared" si="60"/>
        <v>0</v>
      </c>
      <c r="K182" s="268">
        <f t="shared" si="61"/>
        <v>900</v>
      </c>
      <c r="L182" s="269">
        <f t="shared" si="62"/>
        <v>900</v>
      </c>
      <c r="M182" s="29">
        <v>0</v>
      </c>
      <c r="N182" s="29">
        <v>0</v>
      </c>
      <c r="O182" s="267">
        <f t="shared" si="53"/>
        <v>0</v>
      </c>
      <c r="P182" s="180">
        <v>0</v>
      </c>
      <c r="Q182" s="271">
        <v>500</v>
      </c>
      <c r="R182" s="273">
        <f t="shared" si="54"/>
        <v>500</v>
      </c>
      <c r="S182" s="186">
        <v>0</v>
      </c>
      <c r="T182" s="270">
        <v>400</v>
      </c>
      <c r="U182" s="274">
        <f t="shared" si="55"/>
        <v>400</v>
      </c>
      <c r="V182" s="272">
        <v>0</v>
      </c>
      <c r="W182" s="272">
        <v>0</v>
      </c>
      <c r="X182" s="275">
        <f t="shared" si="56"/>
        <v>0</v>
      </c>
    </row>
    <row r="183" spans="1:24" x14ac:dyDescent="0.35">
      <c r="A183" t="s">
        <v>348</v>
      </c>
      <c r="B183" t="s">
        <v>58</v>
      </c>
      <c r="C183">
        <v>230</v>
      </c>
      <c r="D183" t="s">
        <v>527</v>
      </c>
      <c r="E183" t="s">
        <v>589</v>
      </c>
      <c r="F183" t="str" cm="1">
        <f t="array" ref="F183">INDEX(SubList_ResAreas!$F$5:$F$332,MATCH(1,(B183=SubList_ResAreas!$B$5:$B$332)*(C183=SubList_ResAreas!$C$5:$C$332),0))</f>
        <v>Riverside_Solar</v>
      </c>
      <c r="G183" s="49">
        <f t="shared" si="57"/>
        <v>565</v>
      </c>
      <c r="H183" s="29">
        <f t="shared" si="58"/>
        <v>1439</v>
      </c>
      <c r="I183" s="267">
        <f t="shared" si="59"/>
        <v>2004</v>
      </c>
      <c r="J183" s="268">
        <f t="shared" si="60"/>
        <v>118</v>
      </c>
      <c r="K183" s="268">
        <f t="shared" si="61"/>
        <v>954</v>
      </c>
      <c r="L183" s="269">
        <f t="shared" si="62"/>
        <v>1072</v>
      </c>
      <c r="M183" s="29">
        <v>447</v>
      </c>
      <c r="N183" s="29">
        <v>485</v>
      </c>
      <c r="O183" s="267">
        <f t="shared" si="53"/>
        <v>932</v>
      </c>
      <c r="P183" s="180">
        <v>0</v>
      </c>
      <c r="Q183" s="271">
        <v>463</v>
      </c>
      <c r="R183" s="273">
        <f t="shared" si="54"/>
        <v>463</v>
      </c>
      <c r="S183" s="186">
        <v>118</v>
      </c>
      <c r="T183" s="270">
        <v>491</v>
      </c>
      <c r="U183" s="274">
        <f t="shared" si="55"/>
        <v>609</v>
      </c>
      <c r="V183" s="272">
        <v>0</v>
      </c>
      <c r="W183" s="272">
        <v>0</v>
      </c>
      <c r="X183" s="275">
        <f t="shared" si="56"/>
        <v>0</v>
      </c>
    </row>
    <row r="184" spans="1:24" x14ac:dyDescent="0.35">
      <c r="A184" t="s">
        <v>315</v>
      </c>
      <c r="B184" t="s">
        <v>146</v>
      </c>
      <c r="C184">
        <v>115</v>
      </c>
      <c r="D184" t="s">
        <v>527</v>
      </c>
      <c r="E184" t="s">
        <v>589</v>
      </c>
      <c r="F184" t="str" cm="1">
        <f t="array" ref="F184">INDEX(SubList_ResAreas!$F$5:$F$332,MATCH(1,(B184=SubList_ResAreas!$B$5:$B$332)*(C184=SubList_ResAreas!$C$5:$C$332),0))</f>
        <v>Southern_PGAE_Solar</v>
      </c>
      <c r="G184" s="49">
        <f t="shared" si="57"/>
        <v>150</v>
      </c>
      <c r="H184" s="29">
        <f t="shared" si="58"/>
        <v>350</v>
      </c>
      <c r="I184" s="267">
        <f t="shared" si="59"/>
        <v>500</v>
      </c>
      <c r="J184" s="268">
        <f t="shared" si="60"/>
        <v>150</v>
      </c>
      <c r="K184" s="268">
        <f t="shared" si="61"/>
        <v>350</v>
      </c>
      <c r="L184" s="269">
        <f t="shared" si="62"/>
        <v>500</v>
      </c>
      <c r="M184" s="29">
        <v>0</v>
      </c>
      <c r="N184" s="29">
        <v>0</v>
      </c>
      <c r="O184" s="267">
        <f t="shared" si="53"/>
        <v>0</v>
      </c>
      <c r="P184" s="180">
        <v>0</v>
      </c>
      <c r="Q184" s="271">
        <v>0</v>
      </c>
      <c r="R184" s="273">
        <f t="shared" si="54"/>
        <v>0</v>
      </c>
      <c r="S184" s="186">
        <v>0</v>
      </c>
      <c r="T184" s="270">
        <v>0</v>
      </c>
      <c r="U184" s="274">
        <f t="shared" si="55"/>
        <v>0</v>
      </c>
      <c r="V184" s="272">
        <v>150</v>
      </c>
      <c r="W184" s="272">
        <v>350</v>
      </c>
      <c r="X184" s="275">
        <f t="shared" si="56"/>
        <v>500</v>
      </c>
    </row>
    <row r="185" spans="1:24" x14ac:dyDescent="0.35">
      <c r="A185" t="s">
        <v>315</v>
      </c>
      <c r="B185" t="s">
        <v>152</v>
      </c>
      <c r="C185">
        <v>115</v>
      </c>
      <c r="D185" t="s">
        <v>527</v>
      </c>
      <c r="E185" t="s">
        <v>589</v>
      </c>
      <c r="F185" t="str" cm="1">
        <f t="array" ref="F185">INDEX(SubList_ResAreas!$F$5:$F$332,MATCH(1,(B185=SubList_ResAreas!$B$5:$B$332)*(C185=SubList_ResAreas!$C$5:$C$332),0))</f>
        <v>Southern_PGAE_Solar</v>
      </c>
      <c r="G185" s="49">
        <f t="shared" si="57"/>
        <v>0</v>
      </c>
      <c r="H185" s="29">
        <f t="shared" si="58"/>
        <v>56</v>
      </c>
      <c r="I185" s="267">
        <f t="shared" si="59"/>
        <v>56</v>
      </c>
      <c r="J185" s="268">
        <f t="shared" si="60"/>
        <v>0</v>
      </c>
      <c r="K185" s="268">
        <f t="shared" si="61"/>
        <v>56</v>
      </c>
      <c r="L185" s="269">
        <f t="shared" si="62"/>
        <v>56</v>
      </c>
      <c r="M185" s="29">
        <v>0</v>
      </c>
      <c r="N185" s="29">
        <v>0</v>
      </c>
      <c r="O185" s="267">
        <f t="shared" si="53"/>
        <v>0</v>
      </c>
      <c r="P185" s="180">
        <v>0</v>
      </c>
      <c r="Q185" s="271">
        <v>0</v>
      </c>
      <c r="R185" s="273">
        <f t="shared" si="54"/>
        <v>0</v>
      </c>
      <c r="S185" s="186">
        <v>0</v>
      </c>
      <c r="T185" s="270">
        <v>56</v>
      </c>
      <c r="U185" s="274">
        <f t="shared" si="55"/>
        <v>56</v>
      </c>
      <c r="V185" s="272">
        <v>0</v>
      </c>
      <c r="W185" s="272">
        <v>0</v>
      </c>
      <c r="X185" s="275">
        <f t="shared" si="56"/>
        <v>0</v>
      </c>
    </row>
    <row r="186" spans="1:24" x14ac:dyDescent="0.35">
      <c r="A186" t="s">
        <v>333</v>
      </c>
      <c r="B186" t="s">
        <v>263</v>
      </c>
      <c r="C186">
        <v>230</v>
      </c>
      <c r="D186" t="s">
        <v>527</v>
      </c>
      <c r="E186" t="s">
        <v>589</v>
      </c>
      <c r="F186" t="str" cm="1">
        <f t="array" ref="F186">INDEX(SubList_ResAreas!$F$5:$F$332,MATCH(1,(B186=SubList_ResAreas!$B$5:$B$332)*(C186=SubList_ResAreas!$C$5:$C$332),0))</f>
        <v>Northern_California_Solar</v>
      </c>
      <c r="G186" s="49">
        <f t="shared" si="57"/>
        <v>138</v>
      </c>
      <c r="H186" s="29">
        <f t="shared" si="58"/>
        <v>262.3546</v>
      </c>
      <c r="I186" s="267">
        <f t="shared" si="59"/>
        <v>400.3546</v>
      </c>
      <c r="J186" s="268">
        <f t="shared" si="60"/>
        <v>138</v>
      </c>
      <c r="K186" s="268">
        <f t="shared" si="61"/>
        <v>262.3546</v>
      </c>
      <c r="L186" s="269">
        <f t="shared" si="62"/>
        <v>400.3546</v>
      </c>
      <c r="M186" s="29">
        <v>0</v>
      </c>
      <c r="N186" s="29">
        <v>0</v>
      </c>
      <c r="O186" s="267">
        <f t="shared" si="53"/>
        <v>0</v>
      </c>
      <c r="P186" s="180">
        <v>0</v>
      </c>
      <c r="Q186" s="271">
        <v>0</v>
      </c>
      <c r="R186" s="273">
        <f t="shared" si="54"/>
        <v>0</v>
      </c>
      <c r="S186" s="186">
        <v>30</v>
      </c>
      <c r="T186" s="270">
        <v>11.3546</v>
      </c>
      <c r="U186" s="274">
        <f t="shared" si="55"/>
        <v>41.354599999999998</v>
      </c>
      <c r="V186" s="272">
        <v>108</v>
      </c>
      <c r="W186" s="272">
        <v>251</v>
      </c>
      <c r="X186" s="275">
        <f t="shared" si="56"/>
        <v>359</v>
      </c>
    </row>
    <row r="187" spans="1:24" x14ac:dyDescent="0.35">
      <c r="A187" t="s">
        <v>341</v>
      </c>
      <c r="B187" t="s">
        <v>109</v>
      </c>
      <c r="C187">
        <v>115</v>
      </c>
      <c r="D187" t="s">
        <v>527</v>
      </c>
      <c r="E187" t="s">
        <v>589</v>
      </c>
      <c r="F187" t="str" cm="1">
        <f t="array" ref="F187">INDEX(SubList_ResAreas!$F$5:$F$332,MATCH(1,(B187=SubList_ResAreas!$B$5:$B$332)*(C187=SubList_ResAreas!$C$5:$C$332),0))</f>
        <v>Greater_Kramer_Solar</v>
      </c>
      <c r="G187" s="49">
        <f t="shared" si="57"/>
        <v>49.999999999999993</v>
      </c>
      <c r="H187" s="29">
        <f t="shared" si="58"/>
        <v>150</v>
      </c>
      <c r="I187" s="267">
        <f t="shared" si="59"/>
        <v>200</v>
      </c>
      <c r="J187" s="268">
        <f t="shared" si="60"/>
        <v>49.999999999999993</v>
      </c>
      <c r="K187" s="268">
        <f t="shared" si="61"/>
        <v>150</v>
      </c>
      <c r="L187" s="269">
        <f t="shared" si="62"/>
        <v>200</v>
      </c>
      <c r="M187" s="29">
        <v>0</v>
      </c>
      <c r="N187" s="29">
        <v>0</v>
      </c>
      <c r="O187" s="267">
        <f t="shared" si="53"/>
        <v>0</v>
      </c>
      <c r="P187" s="180">
        <v>0</v>
      </c>
      <c r="Q187" s="271">
        <v>150</v>
      </c>
      <c r="R187" s="273">
        <f t="shared" si="54"/>
        <v>150</v>
      </c>
      <c r="S187" s="186">
        <v>49.999999999999993</v>
      </c>
      <c r="T187" s="270">
        <v>0</v>
      </c>
      <c r="U187" s="274">
        <f t="shared" si="55"/>
        <v>49.999999999999993</v>
      </c>
      <c r="V187" s="272">
        <v>0</v>
      </c>
      <c r="W187" s="272">
        <v>0</v>
      </c>
      <c r="X187" s="275">
        <f t="shared" si="56"/>
        <v>0</v>
      </c>
    </row>
    <row r="188" spans="1:24" x14ac:dyDescent="0.35">
      <c r="A188" t="s">
        <v>326</v>
      </c>
      <c r="B188" t="s">
        <v>43</v>
      </c>
      <c r="C188">
        <v>230</v>
      </c>
      <c r="D188" t="s">
        <v>527</v>
      </c>
      <c r="E188" t="s">
        <v>589</v>
      </c>
      <c r="F188" t="str" cm="1">
        <f t="array" ref="F188">INDEX(SubList_ResAreas!$F$5:$F$332,MATCH(1,(B188=SubList_ResAreas!$B$5:$B$332)*(C188=SubList_ResAreas!$C$5:$C$332),0))</f>
        <v>San_Diego_Solar</v>
      </c>
      <c r="G188" s="49">
        <f t="shared" si="57"/>
        <v>60</v>
      </c>
      <c r="H188" s="29">
        <f t="shared" si="58"/>
        <v>140</v>
      </c>
      <c r="I188" s="267">
        <f t="shared" si="59"/>
        <v>200</v>
      </c>
      <c r="J188" s="268">
        <f t="shared" si="60"/>
        <v>60</v>
      </c>
      <c r="K188" s="268">
        <f t="shared" si="61"/>
        <v>140</v>
      </c>
      <c r="L188" s="269">
        <f t="shared" si="62"/>
        <v>200</v>
      </c>
      <c r="M188" s="29">
        <v>0</v>
      </c>
      <c r="N188" s="29">
        <v>0</v>
      </c>
      <c r="O188" s="267">
        <f t="shared" si="53"/>
        <v>0</v>
      </c>
      <c r="P188" s="180">
        <v>0</v>
      </c>
      <c r="Q188" s="271">
        <v>0</v>
      </c>
      <c r="R188" s="273">
        <f t="shared" si="54"/>
        <v>0</v>
      </c>
      <c r="S188" s="186">
        <v>0</v>
      </c>
      <c r="T188" s="270">
        <v>0</v>
      </c>
      <c r="U188" s="274">
        <f t="shared" si="55"/>
        <v>0</v>
      </c>
      <c r="V188" s="272">
        <v>60</v>
      </c>
      <c r="W188" s="272">
        <v>140</v>
      </c>
      <c r="X188" s="275">
        <f t="shared" si="56"/>
        <v>200</v>
      </c>
    </row>
    <row r="189" spans="1:24" x14ac:dyDescent="0.35">
      <c r="A189" t="s">
        <v>322</v>
      </c>
      <c r="B189" t="s">
        <v>98</v>
      </c>
      <c r="C189">
        <v>230</v>
      </c>
      <c r="D189" t="s">
        <v>527</v>
      </c>
      <c r="E189" t="s">
        <v>589</v>
      </c>
      <c r="F189" t="str" cm="1">
        <f t="array" ref="F189">INDEX(SubList_ResAreas!$F$5:$F$332,MATCH(1,(B189=SubList_ResAreas!$B$5:$B$332)*(C189=SubList_ResAreas!$C$5:$C$332),0))</f>
        <v>Greater_LA_Solar</v>
      </c>
      <c r="G189" s="49">
        <f t="shared" si="57"/>
        <v>275</v>
      </c>
      <c r="H189" s="29">
        <f t="shared" si="58"/>
        <v>475</v>
      </c>
      <c r="I189" s="267">
        <f t="shared" si="59"/>
        <v>750</v>
      </c>
      <c r="J189" s="268">
        <f t="shared" si="60"/>
        <v>275</v>
      </c>
      <c r="K189" s="268">
        <f t="shared" si="61"/>
        <v>475</v>
      </c>
      <c r="L189" s="269">
        <f t="shared" si="62"/>
        <v>750</v>
      </c>
      <c r="M189" s="29">
        <v>0</v>
      </c>
      <c r="N189" s="29">
        <v>0</v>
      </c>
      <c r="O189" s="267">
        <f t="shared" si="53"/>
        <v>0</v>
      </c>
      <c r="P189" s="180">
        <v>0</v>
      </c>
      <c r="Q189" s="271">
        <v>0</v>
      </c>
      <c r="R189" s="273">
        <f t="shared" si="54"/>
        <v>0</v>
      </c>
      <c r="S189" s="186">
        <v>125</v>
      </c>
      <c r="T189" s="270">
        <v>125</v>
      </c>
      <c r="U189" s="274">
        <f t="shared" si="55"/>
        <v>250</v>
      </c>
      <c r="V189" s="272">
        <v>150</v>
      </c>
      <c r="W189" s="272">
        <v>350</v>
      </c>
      <c r="X189" s="275">
        <f t="shared" si="56"/>
        <v>500</v>
      </c>
    </row>
    <row r="190" spans="1:24" x14ac:dyDescent="0.35">
      <c r="A190" t="s">
        <v>315</v>
      </c>
      <c r="B190" t="s">
        <v>286</v>
      </c>
      <c r="C190">
        <v>230</v>
      </c>
      <c r="D190" t="s">
        <v>527</v>
      </c>
      <c r="E190" t="s">
        <v>589</v>
      </c>
      <c r="F190" t="str" cm="1">
        <f t="array" ref="F190">INDEX(SubList_ResAreas!$F$5:$F$332,MATCH(1,(B190=SubList_ResAreas!$B$5:$B$332)*(C190=SubList_ResAreas!$C$5:$C$332),0))</f>
        <v>Southern_PGAE_Solar</v>
      </c>
      <c r="G190" s="49">
        <f t="shared" si="57"/>
        <v>130</v>
      </c>
      <c r="H190" s="29">
        <f t="shared" si="58"/>
        <v>0</v>
      </c>
      <c r="I190" s="267">
        <f t="shared" si="59"/>
        <v>130</v>
      </c>
      <c r="J190" s="268">
        <f t="shared" si="60"/>
        <v>130</v>
      </c>
      <c r="K190" s="268">
        <f t="shared" si="61"/>
        <v>0</v>
      </c>
      <c r="L190" s="269">
        <f t="shared" si="62"/>
        <v>130</v>
      </c>
      <c r="M190" s="29">
        <v>0</v>
      </c>
      <c r="N190" s="29">
        <v>0</v>
      </c>
      <c r="O190" s="267">
        <f t="shared" si="53"/>
        <v>0</v>
      </c>
      <c r="P190" s="180">
        <v>0</v>
      </c>
      <c r="Q190" s="271">
        <v>0</v>
      </c>
      <c r="R190" s="273">
        <f t="shared" si="54"/>
        <v>0</v>
      </c>
      <c r="S190" s="186">
        <v>130</v>
      </c>
      <c r="T190" s="270">
        <v>0</v>
      </c>
      <c r="U190" s="274">
        <f t="shared" si="55"/>
        <v>130</v>
      </c>
      <c r="V190" s="272">
        <v>0</v>
      </c>
      <c r="W190" s="272">
        <v>0</v>
      </c>
      <c r="X190" s="275">
        <f t="shared" si="56"/>
        <v>0</v>
      </c>
    </row>
    <row r="191" spans="1:24" x14ac:dyDescent="0.35">
      <c r="A191" t="s">
        <v>403</v>
      </c>
      <c r="B191" t="s">
        <v>408</v>
      </c>
      <c r="C191">
        <v>230</v>
      </c>
      <c r="D191" t="s">
        <v>527</v>
      </c>
      <c r="E191" t="s">
        <v>589</v>
      </c>
      <c r="F191" t="str" cm="1">
        <f t="array" ref="F191">INDEX(SubList_ResAreas!$F$5:$F$332,MATCH(1,(B191=SubList_ResAreas!$B$5:$B$332)*(C191=SubList_ResAreas!$C$5:$C$332),0))</f>
        <v>Imperial_Solar</v>
      </c>
      <c r="G191" s="49">
        <f t="shared" si="57"/>
        <v>150</v>
      </c>
      <c r="H191" s="29">
        <f t="shared" si="58"/>
        <v>350</v>
      </c>
      <c r="I191" s="267">
        <f t="shared" si="59"/>
        <v>500</v>
      </c>
      <c r="J191" s="268">
        <f t="shared" si="60"/>
        <v>150</v>
      </c>
      <c r="K191" s="268">
        <f t="shared" si="61"/>
        <v>350</v>
      </c>
      <c r="L191" s="269">
        <f t="shared" si="62"/>
        <v>500</v>
      </c>
      <c r="M191" s="29">
        <v>0</v>
      </c>
      <c r="N191" s="29">
        <v>0</v>
      </c>
      <c r="O191" s="267">
        <f t="shared" si="53"/>
        <v>0</v>
      </c>
      <c r="P191" s="180">
        <v>0</v>
      </c>
      <c r="Q191" s="271">
        <v>0</v>
      </c>
      <c r="R191" s="273">
        <f t="shared" si="54"/>
        <v>0</v>
      </c>
      <c r="S191" s="186">
        <v>0</v>
      </c>
      <c r="T191" s="270">
        <v>0</v>
      </c>
      <c r="U191" s="274">
        <f t="shared" si="55"/>
        <v>0</v>
      </c>
      <c r="V191" s="272">
        <v>150</v>
      </c>
      <c r="W191" s="272">
        <v>350</v>
      </c>
      <c r="X191" s="275">
        <f t="shared" si="56"/>
        <v>500</v>
      </c>
    </row>
    <row r="192" spans="1:24" x14ac:dyDescent="0.35">
      <c r="A192" t="s">
        <v>322</v>
      </c>
      <c r="B192" t="s">
        <v>173</v>
      </c>
      <c r="C192">
        <v>230</v>
      </c>
      <c r="D192" t="s">
        <v>527</v>
      </c>
      <c r="E192" t="s">
        <v>589</v>
      </c>
      <c r="F192" t="str" cm="1">
        <f t="array" ref="F192">INDEX(SubList_ResAreas!$F$5:$F$332,MATCH(1,(B192=SubList_ResAreas!$B$5:$B$332)*(C192=SubList_ResAreas!$C$5:$C$332),0))</f>
        <v>Tehachapi_Solar</v>
      </c>
      <c r="G192" s="49">
        <f t="shared" si="57"/>
        <v>140</v>
      </c>
      <c r="H192" s="29">
        <f t="shared" si="58"/>
        <v>360</v>
      </c>
      <c r="I192" s="267">
        <f t="shared" si="59"/>
        <v>500</v>
      </c>
      <c r="J192" s="268">
        <f t="shared" si="60"/>
        <v>140</v>
      </c>
      <c r="K192" s="268">
        <f t="shared" si="61"/>
        <v>360</v>
      </c>
      <c r="L192" s="269">
        <f t="shared" si="62"/>
        <v>500</v>
      </c>
      <c r="M192" s="29">
        <v>0</v>
      </c>
      <c r="N192" s="29">
        <v>0</v>
      </c>
      <c r="O192" s="267">
        <f t="shared" si="53"/>
        <v>0</v>
      </c>
      <c r="P192" s="180">
        <v>0</v>
      </c>
      <c r="Q192" s="271">
        <v>0</v>
      </c>
      <c r="R192" s="273">
        <f t="shared" si="54"/>
        <v>0</v>
      </c>
      <c r="S192" s="186">
        <v>50</v>
      </c>
      <c r="T192" s="270">
        <v>150</v>
      </c>
      <c r="U192" s="274">
        <f t="shared" si="55"/>
        <v>200</v>
      </c>
      <c r="V192" s="272">
        <v>90</v>
      </c>
      <c r="W192" s="272">
        <v>210</v>
      </c>
      <c r="X192" s="275">
        <f t="shared" si="56"/>
        <v>300</v>
      </c>
    </row>
    <row r="193" spans="1:24" x14ac:dyDescent="0.35">
      <c r="A193" t="s">
        <v>333</v>
      </c>
      <c r="B193" t="s">
        <v>237</v>
      </c>
      <c r="C193">
        <v>230</v>
      </c>
      <c r="D193" t="s">
        <v>527</v>
      </c>
      <c r="E193" t="s">
        <v>589</v>
      </c>
      <c r="F193" t="str" cm="1">
        <f t="array" ref="F193">INDEX(SubList_ResAreas!$F$5:$F$332,MATCH(1,(B193=SubList_ResAreas!$B$5:$B$332)*(C193=SubList_ResAreas!$C$5:$C$332),0))</f>
        <v>Northern_California_Solar</v>
      </c>
      <c r="G193" s="49">
        <f t="shared" si="57"/>
        <v>60</v>
      </c>
      <c r="H193" s="29">
        <f t="shared" si="58"/>
        <v>140</v>
      </c>
      <c r="I193" s="267">
        <f t="shared" si="59"/>
        <v>200</v>
      </c>
      <c r="J193" s="268">
        <f t="shared" si="60"/>
        <v>60</v>
      </c>
      <c r="K193" s="268">
        <f t="shared" si="61"/>
        <v>140</v>
      </c>
      <c r="L193" s="269">
        <f t="shared" si="62"/>
        <v>200</v>
      </c>
      <c r="M193" s="29">
        <v>0</v>
      </c>
      <c r="N193" s="29">
        <v>0</v>
      </c>
      <c r="O193" s="267">
        <f t="shared" si="53"/>
        <v>0</v>
      </c>
      <c r="P193" s="180">
        <v>0</v>
      </c>
      <c r="Q193" s="271">
        <v>0</v>
      </c>
      <c r="R193" s="273">
        <f t="shared" si="54"/>
        <v>0</v>
      </c>
      <c r="S193" s="186">
        <v>0</v>
      </c>
      <c r="T193" s="270">
        <v>0</v>
      </c>
      <c r="U193" s="274">
        <f t="shared" si="55"/>
        <v>0</v>
      </c>
      <c r="V193" s="272">
        <v>60</v>
      </c>
      <c r="W193" s="272">
        <v>140</v>
      </c>
      <c r="X193" s="275">
        <f t="shared" si="56"/>
        <v>200</v>
      </c>
    </row>
    <row r="194" spans="1:24" x14ac:dyDescent="0.35">
      <c r="A194" t="s">
        <v>315</v>
      </c>
      <c r="B194" t="s">
        <v>135</v>
      </c>
      <c r="C194">
        <v>230</v>
      </c>
      <c r="D194" t="s">
        <v>527</v>
      </c>
      <c r="E194" t="s">
        <v>589</v>
      </c>
      <c r="F194" t="str" cm="1">
        <f t="array" ref="F194">INDEX(SubList_ResAreas!$F$5:$F$332,MATCH(1,(B194=SubList_ResAreas!$B$5:$B$332)*(C194=SubList_ResAreas!$C$5:$C$332),0))</f>
        <v>Southern_PGAE_Solar</v>
      </c>
      <c r="G194" s="49">
        <f t="shared" si="57"/>
        <v>210</v>
      </c>
      <c r="H194" s="29">
        <f t="shared" si="58"/>
        <v>490</v>
      </c>
      <c r="I194" s="267">
        <f t="shared" si="59"/>
        <v>700</v>
      </c>
      <c r="J194" s="268">
        <f t="shared" si="60"/>
        <v>210</v>
      </c>
      <c r="K194" s="268">
        <f t="shared" si="61"/>
        <v>490</v>
      </c>
      <c r="L194" s="269">
        <f t="shared" si="62"/>
        <v>700</v>
      </c>
      <c r="M194" s="29">
        <v>0</v>
      </c>
      <c r="N194" s="29">
        <v>0</v>
      </c>
      <c r="O194" s="267">
        <f t="shared" si="53"/>
        <v>0</v>
      </c>
      <c r="P194" s="180">
        <v>0</v>
      </c>
      <c r="Q194" s="271">
        <v>0</v>
      </c>
      <c r="R194" s="273">
        <f t="shared" si="54"/>
        <v>0</v>
      </c>
      <c r="S194" s="186">
        <v>0</v>
      </c>
      <c r="T194" s="270">
        <v>0</v>
      </c>
      <c r="U194" s="274">
        <f t="shared" si="55"/>
        <v>0</v>
      </c>
      <c r="V194" s="272">
        <v>210</v>
      </c>
      <c r="W194" s="272">
        <v>490</v>
      </c>
      <c r="X194" s="275">
        <f t="shared" si="56"/>
        <v>700</v>
      </c>
    </row>
    <row r="195" spans="1:24" x14ac:dyDescent="0.35">
      <c r="A195" t="s">
        <v>326</v>
      </c>
      <c r="B195" t="s">
        <v>413</v>
      </c>
      <c r="C195">
        <v>230</v>
      </c>
      <c r="D195" t="s">
        <v>527</v>
      </c>
      <c r="E195" t="s">
        <v>589</v>
      </c>
      <c r="F195" t="str" cm="1">
        <f t="array" ref="F195">INDEX(SubList_ResAreas!$F$5:$F$332,MATCH(1,(B195=SubList_ResAreas!$B$5:$B$332)*(C195=SubList_ResAreas!$C$5:$C$332),0))</f>
        <v>San_Diego_Solar</v>
      </c>
      <c r="G195" s="49">
        <f t="shared" si="57"/>
        <v>90</v>
      </c>
      <c r="H195" s="29">
        <f t="shared" si="58"/>
        <v>210</v>
      </c>
      <c r="I195" s="267">
        <f t="shared" si="59"/>
        <v>300</v>
      </c>
      <c r="J195" s="268">
        <f t="shared" si="60"/>
        <v>90</v>
      </c>
      <c r="K195" s="268">
        <f t="shared" si="61"/>
        <v>210</v>
      </c>
      <c r="L195" s="269">
        <f t="shared" si="62"/>
        <v>300</v>
      </c>
      <c r="M195" s="29">
        <v>0</v>
      </c>
      <c r="N195" s="29">
        <v>0</v>
      </c>
      <c r="O195" s="267">
        <f t="shared" si="53"/>
        <v>0</v>
      </c>
      <c r="P195" s="180">
        <v>0</v>
      </c>
      <c r="Q195" s="271">
        <v>0</v>
      </c>
      <c r="R195" s="273">
        <f t="shared" si="54"/>
        <v>0</v>
      </c>
      <c r="S195" s="186">
        <v>0</v>
      </c>
      <c r="T195" s="270">
        <v>0</v>
      </c>
      <c r="U195" s="274">
        <f t="shared" si="55"/>
        <v>0</v>
      </c>
      <c r="V195" s="272">
        <v>90</v>
      </c>
      <c r="W195" s="272">
        <v>210</v>
      </c>
      <c r="X195" s="275">
        <f t="shared" si="56"/>
        <v>300</v>
      </c>
    </row>
    <row r="196" spans="1:24" x14ac:dyDescent="0.35">
      <c r="A196" t="s">
        <v>333</v>
      </c>
      <c r="B196" t="s">
        <v>276</v>
      </c>
      <c r="C196">
        <v>115</v>
      </c>
      <c r="D196" t="s">
        <v>527</v>
      </c>
      <c r="E196" t="s">
        <v>589</v>
      </c>
      <c r="F196" t="str" cm="1">
        <f t="array" ref="F196">INDEX(SubList_ResAreas!$F$5:$F$332,MATCH(1,(B196=SubList_ResAreas!$B$5:$B$332)*(C196=SubList_ResAreas!$C$5:$C$332),0))</f>
        <v>Northern_California_Solar</v>
      </c>
      <c r="G196" s="49">
        <f t="shared" si="57"/>
        <v>60</v>
      </c>
      <c r="H196" s="29">
        <f t="shared" si="58"/>
        <v>140</v>
      </c>
      <c r="I196" s="267">
        <f t="shared" si="59"/>
        <v>200</v>
      </c>
      <c r="J196" s="268">
        <f t="shared" si="60"/>
        <v>60</v>
      </c>
      <c r="K196" s="268">
        <f t="shared" si="61"/>
        <v>140</v>
      </c>
      <c r="L196" s="269">
        <f t="shared" si="62"/>
        <v>200</v>
      </c>
      <c r="M196" s="29">
        <v>0</v>
      </c>
      <c r="N196" s="29">
        <v>0</v>
      </c>
      <c r="O196" s="267">
        <f t="shared" si="53"/>
        <v>0</v>
      </c>
      <c r="P196" s="180">
        <v>0</v>
      </c>
      <c r="Q196" s="271">
        <v>0</v>
      </c>
      <c r="R196" s="273">
        <f t="shared" si="54"/>
        <v>0</v>
      </c>
      <c r="S196" s="186">
        <v>0</v>
      </c>
      <c r="T196" s="270">
        <v>0</v>
      </c>
      <c r="U196" s="274">
        <f t="shared" si="55"/>
        <v>0</v>
      </c>
      <c r="V196" s="272">
        <v>60</v>
      </c>
      <c r="W196" s="272">
        <v>140</v>
      </c>
      <c r="X196" s="275">
        <f t="shared" si="56"/>
        <v>200</v>
      </c>
    </row>
    <row r="197" spans="1:24" x14ac:dyDescent="0.35">
      <c r="A197" t="s">
        <v>315</v>
      </c>
      <c r="B197" t="s">
        <v>157</v>
      </c>
      <c r="C197">
        <v>230</v>
      </c>
      <c r="D197" t="s">
        <v>527</v>
      </c>
      <c r="E197" t="s">
        <v>589</v>
      </c>
      <c r="F197" t="str" cm="1">
        <f t="array" ref="F197">INDEX(SubList_ResAreas!$F$5:$F$332,MATCH(1,(B197=SubList_ResAreas!$B$5:$B$332)*(C197=SubList_ResAreas!$C$5:$C$332),0))</f>
        <v>Southern_PGAE_Solar</v>
      </c>
      <c r="G197" s="49">
        <f t="shared" si="57"/>
        <v>150</v>
      </c>
      <c r="H197" s="29">
        <f t="shared" si="58"/>
        <v>350</v>
      </c>
      <c r="I197" s="267">
        <f t="shared" si="59"/>
        <v>500</v>
      </c>
      <c r="J197" s="268">
        <f t="shared" si="60"/>
        <v>150</v>
      </c>
      <c r="K197" s="268">
        <f t="shared" si="61"/>
        <v>350</v>
      </c>
      <c r="L197" s="269">
        <f t="shared" si="62"/>
        <v>500</v>
      </c>
      <c r="M197" s="29">
        <v>0</v>
      </c>
      <c r="N197" s="29">
        <v>0</v>
      </c>
      <c r="O197" s="267">
        <f t="shared" si="53"/>
        <v>0</v>
      </c>
      <c r="P197" s="180">
        <v>0</v>
      </c>
      <c r="Q197" s="271">
        <v>0</v>
      </c>
      <c r="R197" s="273">
        <f t="shared" si="54"/>
        <v>0</v>
      </c>
      <c r="S197" s="186">
        <v>0</v>
      </c>
      <c r="T197" s="270">
        <v>0</v>
      </c>
      <c r="U197" s="274">
        <f t="shared" si="55"/>
        <v>0</v>
      </c>
      <c r="V197" s="272">
        <v>150</v>
      </c>
      <c r="W197" s="272">
        <v>350</v>
      </c>
      <c r="X197" s="275">
        <f t="shared" si="56"/>
        <v>500</v>
      </c>
    </row>
    <row r="198" spans="1:24" x14ac:dyDescent="0.35">
      <c r="A198" t="s">
        <v>333</v>
      </c>
      <c r="B198" t="s">
        <v>224</v>
      </c>
      <c r="C198">
        <v>500</v>
      </c>
      <c r="D198" t="s">
        <v>527</v>
      </c>
      <c r="E198" t="s">
        <v>589</v>
      </c>
      <c r="F198" t="str" cm="1">
        <f t="array" ref="F198">INDEX(SubList_ResAreas!$F$5:$F$332,MATCH(1,(B198=SubList_ResAreas!$B$5:$B$332)*(C198=SubList_ResAreas!$C$5:$C$332),0))</f>
        <v>Northern_California_Solar</v>
      </c>
      <c r="G198" s="49">
        <f t="shared" si="57"/>
        <v>400</v>
      </c>
      <c r="H198" s="29">
        <f t="shared" si="58"/>
        <v>10</v>
      </c>
      <c r="I198" s="267">
        <f t="shared" si="59"/>
        <v>410</v>
      </c>
      <c r="J198" s="268">
        <f t="shared" si="60"/>
        <v>400</v>
      </c>
      <c r="K198" s="268">
        <f t="shared" si="61"/>
        <v>10</v>
      </c>
      <c r="L198" s="269">
        <f t="shared" si="62"/>
        <v>410</v>
      </c>
      <c r="M198" s="29">
        <v>0</v>
      </c>
      <c r="N198" s="29">
        <v>0</v>
      </c>
      <c r="O198" s="267">
        <f t="shared" si="53"/>
        <v>0</v>
      </c>
      <c r="P198" s="180">
        <v>0</v>
      </c>
      <c r="Q198" s="271">
        <v>0</v>
      </c>
      <c r="R198" s="273">
        <f t="shared" si="54"/>
        <v>0</v>
      </c>
      <c r="S198" s="186">
        <v>400</v>
      </c>
      <c r="T198" s="270">
        <v>10</v>
      </c>
      <c r="U198" s="274">
        <f t="shared" si="55"/>
        <v>410</v>
      </c>
      <c r="V198" s="272">
        <v>0</v>
      </c>
      <c r="W198" s="272">
        <v>0</v>
      </c>
      <c r="X198" s="275">
        <f t="shared" si="56"/>
        <v>0</v>
      </c>
    </row>
    <row r="199" spans="1:24" x14ac:dyDescent="0.35">
      <c r="A199" t="s">
        <v>333</v>
      </c>
      <c r="B199" t="s">
        <v>275</v>
      </c>
      <c r="C199">
        <v>230</v>
      </c>
      <c r="D199" t="s">
        <v>527</v>
      </c>
      <c r="E199" t="s">
        <v>589</v>
      </c>
      <c r="F199" t="str" cm="1">
        <f t="array" ref="F199">INDEX(SubList_ResAreas!$F$5:$F$332,MATCH(1,(B199=SubList_ResAreas!$B$5:$B$332)*(C199=SubList_ResAreas!$C$5:$C$332),0))</f>
        <v>Northern_California_Solar</v>
      </c>
      <c r="G199" s="49">
        <f t="shared" si="57"/>
        <v>60</v>
      </c>
      <c r="H199" s="29">
        <f t="shared" si="58"/>
        <v>140</v>
      </c>
      <c r="I199" s="267">
        <f t="shared" si="59"/>
        <v>200</v>
      </c>
      <c r="J199" s="268">
        <f t="shared" si="60"/>
        <v>60</v>
      </c>
      <c r="K199" s="268">
        <f t="shared" si="61"/>
        <v>140</v>
      </c>
      <c r="L199" s="269">
        <f t="shared" si="62"/>
        <v>200</v>
      </c>
      <c r="M199" s="29">
        <v>0</v>
      </c>
      <c r="N199" s="29">
        <v>0</v>
      </c>
      <c r="O199" s="267">
        <f t="shared" si="53"/>
        <v>0</v>
      </c>
      <c r="P199" s="180">
        <v>0</v>
      </c>
      <c r="Q199" s="271">
        <v>0</v>
      </c>
      <c r="R199" s="273">
        <f t="shared" si="54"/>
        <v>0</v>
      </c>
      <c r="S199" s="186">
        <v>0</v>
      </c>
      <c r="T199" s="270">
        <v>0</v>
      </c>
      <c r="U199" s="274">
        <f t="shared" si="55"/>
        <v>0</v>
      </c>
      <c r="V199" s="272">
        <v>60</v>
      </c>
      <c r="W199" s="272">
        <v>140</v>
      </c>
      <c r="X199" s="275">
        <f t="shared" si="56"/>
        <v>200</v>
      </c>
    </row>
    <row r="200" spans="1:24" x14ac:dyDescent="0.35">
      <c r="A200" t="s">
        <v>321</v>
      </c>
      <c r="B200" t="s">
        <v>190</v>
      </c>
      <c r="C200">
        <v>230</v>
      </c>
      <c r="D200" t="s">
        <v>527</v>
      </c>
      <c r="E200" t="s">
        <v>589</v>
      </c>
      <c r="F200" t="str" cm="1">
        <f t="array" ref="F200">INDEX(SubList_ResAreas!$F$5:$F$332,MATCH(1,(B200=SubList_ResAreas!$B$5:$B$332)*(C200=SubList_ResAreas!$C$5:$C$332),0))</f>
        <v>Southern_PGAE_Solar</v>
      </c>
      <c r="G200" s="49">
        <f t="shared" si="57"/>
        <v>520</v>
      </c>
      <c r="H200" s="29">
        <f t="shared" si="58"/>
        <v>980</v>
      </c>
      <c r="I200" s="267">
        <f t="shared" si="59"/>
        <v>1500</v>
      </c>
      <c r="J200" s="268">
        <f t="shared" si="60"/>
        <v>520</v>
      </c>
      <c r="K200" s="268">
        <f t="shared" si="61"/>
        <v>980</v>
      </c>
      <c r="L200" s="269">
        <f t="shared" si="62"/>
        <v>1500</v>
      </c>
      <c r="M200" s="29">
        <v>0</v>
      </c>
      <c r="N200" s="29">
        <v>0</v>
      </c>
      <c r="O200" s="267">
        <f t="shared" si="53"/>
        <v>0</v>
      </c>
      <c r="P200" s="180">
        <v>360</v>
      </c>
      <c r="Q200" s="271">
        <v>40</v>
      </c>
      <c r="R200" s="273">
        <f t="shared" si="54"/>
        <v>400</v>
      </c>
      <c r="S200" s="186">
        <v>40</v>
      </c>
      <c r="T200" s="270">
        <v>660</v>
      </c>
      <c r="U200" s="274">
        <f t="shared" si="55"/>
        <v>700</v>
      </c>
      <c r="V200" s="272">
        <v>120</v>
      </c>
      <c r="W200" s="272">
        <v>280</v>
      </c>
      <c r="X200" s="275">
        <f t="shared" si="56"/>
        <v>400</v>
      </c>
    </row>
    <row r="201" spans="1:24" x14ac:dyDescent="0.35">
      <c r="A201" t="s">
        <v>329</v>
      </c>
      <c r="B201" t="s">
        <v>172</v>
      </c>
      <c r="C201">
        <v>230</v>
      </c>
      <c r="D201" t="s">
        <v>527</v>
      </c>
      <c r="E201" t="s">
        <v>589</v>
      </c>
      <c r="F201" t="str" cm="1">
        <f t="array" ref="F201">INDEX(SubList_ResAreas!$F$5:$F$332,MATCH(1,(B201=SubList_ResAreas!$B$5:$B$332)*(C201=SubList_ResAreas!$C$5:$C$332),0))</f>
        <v>Southern_NV_Eldorado_Solar</v>
      </c>
      <c r="G201" s="49">
        <f t="shared" si="57"/>
        <v>650</v>
      </c>
      <c r="H201" s="29">
        <f t="shared" si="58"/>
        <v>1106</v>
      </c>
      <c r="I201" s="267">
        <f t="shared" si="59"/>
        <v>1756</v>
      </c>
      <c r="J201" s="268">
        <f t="shared" si="60"/>
        <v>650</v>
      </c>
      <c r="K201" s="268">
        <f t="shared" si="61"/>
        <v>1106</v>
      </c>
      <c r="L201" s="269">
        <f t="shared" si="62"/>
        <v>1756</v>
      </c>
      <c r="M201" s="29">
        <v>0</v>
      </c>
      <c r="N201" s="29">
        <v>0</v>
      </c>
      <c r="O201" s="267">
        <f t="shared" si="53"/>
        <v>0</v>
      </c>
      <c r="P201" s="180">
        <v>260</v>
      </c>
      <c r="Q201" s="271">
        <v>0</v>
      </c>
      <c r="R201" s="273">
        <f t="shared" si="54"/>
        <v>260</v>
      </c>
      <c r="S201" s="186">
        <v>390</v>
      </c>
      <c r="T201" s="270">
        <v>1106</v>
      </c>
      <c r="U201" s="274">
        <f t="shared" si="55"/>
        <v>1496</v>
      </c>
      <c r="V201" s="272">
        <v>0</v>
      </c>
      <c r="W201" s="272">
        <v>0</v>
      </c>
      <c r="X201" s="275">
        <f t="shared" si="56"/>
        <v>0</v>
      </c>
    </row>
    <row r="202" spans="1:24" x14ac:dyDescent="0.35">
      <c r="A202" t="s">
        <v>333</v>
      </c>
      <c r="B202" t="s">
        <v>251</v>
      </c>
      <c r="C202">
        <v>115</v>
      </c>
      <c r="D202" t="s">
        <v>527</v>
      </c>
      <c r="E202" t="s">
        <v>589</v>
      </c>
      <c r="F202" t="str" cm="1">
        <f t="array" ref="F202">INDEX(SubList_ResAreas!$F$5:$F$332,MATCH(1,(B202=SubList_ResAreas!$B$5:$B$332)*(C202=SubList_ResAreas!$C$5:$C$332),0))</f>
        <v>Northern_California_Solar</v>
      </c>
      <c r="G202" s="49">
        <f t="shared" si="57"/>
        <v>5</v>
      </c>
      <c r="H202" s="29">
        <f t="shared" si="58"/>
        <v>20</v>
      </c>
      <c r="I202" s="267">
        <f t="shared" si="59"/>
        <v>25</v>
      </c>
      <c r="J202" s="268">
        <f t="shared" si="60"/>
        <v>5</v>
      </c>
      <c r="K202" s="268">
        <f t="shared" si="61"/>
        <v>20</v>
      </c>
      <c r="L202" s="269">
        <f t="shared" si="62"/>
        <v>25</v>
      </c>
      <c r="M202" s="29">
        <v>0</v>
      </c>
      <c r="N202" s="29">
        <v>0</v>
      </c>
      <c r="O202" s="267">
        <f t="shared" si="53"/>
        <v>0</v>
      </c>
      <c r="P202" s="180">
        <v>0</v>
      </c>
      <c r="Q202" s="271">
        <v>20</v>
      </c>
      <c r="R202" s="273">
        <f t="shared" si="54"/>
        <v>20</v>
      </c>
      <c r="S202" s="186">
        <v>5</v>
      </c>
      <c r="T202" s="270">
        <v>0</v>
      </c>
      <c r="U202" s="274">
        <f t="shared" si="55"/>
        <v>5</v>
      </c>
      <c r="V202" s="272">
        <v>0</v>
      </c>
      <c r="W202" s="272">
        <v>0</v>
      </c>
      <c r="X202" s="275">
        <f t="shared" si="56"/>
        <v>0</v>
      </c>
    </row>
    <row r="203" spans="1:24" x14ac:dyDescent="0.35">
      <c r="A203" t="s">
        <v>329</v>
      </c>
      <c r="B203" t="s">
        <v>188</v>
      </c>
      <c r="C203">
        <v>138</v>
      </c>
      <c r="D203" t="s">
        <v>527</v>
      </c>
      <c r="E203" t="s">
        <v>589</v>
      </c>
      <c r="F203" t="str" cm="1">
        <f t="array" ref="F203">INDEX(SubList_ResAreas!$F$5:$F$332,MATCH(1,(B203=SubList_ResAreas!$B$5:$B$332)*(C203=SubList_ResAreas!$C$5:$C$332),0))</f>
        <v>Southern_NV_Eldorado_Solar</v>
      </c>
      <c r="G203" s="49">
        <f t="shared" si="57"/>
        <v>185</v>
      </c>
      <c r="H203" s="29">
        <f t="shared" si="58"/>
        <v>315</v>
      </c>
      <c r="I203" s="267">
        <f t="shared" si="59"/>
        <v>500</v>
      </c>
      <c r="J203" s="268">
        <f t="shared" si="60"/>
        <v>185</v>
      </c>
      <c r="K203" s="268">
        <f t="shared" si="61"/>
        <v>315</v>
      </c>
      <c r="L203" s="269">
        <f t="shared" si="62"/>
        <v>500</v>
      </c>
      <c r="M203" s="29">
        <v>0</v>
      </c>
      <c r="N203" s="29">
        <v>0</v>
      </c>
      <c r="O203" s="267">
        <f t="shared" si="53"/>
        <v>0</v>
      </c>
      <c r="P203" s="180">
        <v>0</v>
      </c>
      <c r="Q203" s="271">
        <v>0</v>
      </c>
      <c r="R203" s="273">
        <f t="shared" si="54"/>
        <v>0</v>
      </c>
      <c r="S203" s="186">
        <v>50</v>
      </c>
      <c r="T203" s="270">
        <v>0</v>
      </c>
      <c r="U203" s="274">
        <f t="shared" si="55"/>
        <v>50</v>
      </c>
      <c r="V203" s="272">
        <v>135</v>
      </c>
      <c r="W203" s="272">
        <v>315</v>
      </c>
      <c r="X203" s="275">
        <f t="shared" si="56"/>
        <v>450</v>
      </c>
    </row>
    <row r="204" spans="1:24" x14ac:dyDescent="0.35">
      <c r="A204" t="s">
        <v>322</v>
      </c>
      <c r="B204" t="s">
        <v>166</v>
      </c>
      <c r="C204">
        <v>230</v>
      </c>
      <c r="D204" t="s">
        <v>527</v>
      </c>
      <c r="E204" t="s">
        <v>589</v>
      </c>
      <c r="F204" t="str" cm="1">
        <f t="array" ref="F204">INDEX(SubList_ResAreas!$F$5:$F$332,MATCH(1,(B204=SubList_ResAreas!$B$5:$B$332)*(C204=SubList_ResAreas!$C$5:$C$332),0))</f>
        <v>Tehachapi_Solar</v>
      </c>
      <c r="G204" s="49">
        <f t="shared" si="57"/>
        <v>165.17000000000002</v>
      </c>
      <c r="H204" s="29">
        <f t="shared" si="58"/>
        <v>835.13</v>
      </c>
      <c r="I204" s="267">
        <f t="shared" si="59"/>
        <v>1000.3</v>
      </c>
      <c r="J204" s="268">
        <f t="shared" si="60"/>
        <v>109.17000000000002</v>
      </c>
      <c r="K204" s="268">
        <f t="shared" si="61"/>
        <v>835.13</v>
      </c>
      <c r="L204" s="269">
        <f t="shared" si="62"/>
        <v>944.3</v>
      </c>
      <c r="M204" s="29">
        <v>56</v>
      </c>
      <c r="N204" s="29">
        <v>0</v>
      </c>
      <c r="O204" s="267">
        <f t="shared" ref="O204:O218" si="63">M204+N204</f>
        <v>56</v>
      </c>
      <c r="P204" s="180">
        <v>0</v>
      </c>
      <c r="Q204" s="271">
        <v>350</v>
      </c>
      <c r="R204" s="273">
        <f t="shared" ref="R204:R219" si="64">P204+Q204</f>
        <v>350</v>
      </c>
      <c r="S204" s="186">
        <v>50.170000000000016</v>
      </c>
      <c r="T204" s="270">
        <v>349.13</v>
      </c>
      <c r="U204" s="274">
        <f t="shared" ref="U204:U219" si="65">S204+T204</f>
        <v>399.3</v>
      </c>
      <c r="V204" s="272">
        <v>59</v>
      </c>
      <c r="W204" s="272">
        <v>136</v>
      </c>
      <c r="X204" s="275">
        <f t="shared" ref="X204:X272" si="66">V204+W204</f>
        <v>195</v>
      </c>
    </row>
    <row r="205" spans="1:24" x14ac:dyDescent="0.35">
      <c r="A205" t="s">
        <v>341</v>
      </c>
      <c r="B205" t="s">
        <v>107</v>
      </c>
      <c r="C205">
        <v>230</v>
      </c>
      <c r="D205" t="s">
        <v>527</v>
      </c>
      <c r="E205" t="s">
        <v>589</v>
      </c>
      <c r="F205" t="str" cm="1">
        <f t="array" ref="F205">INDEX(SubList_ResAreas!$F$5:$F$332,MATCH(1,(B205=SubList_ResAreas!$B$5:$B$332)*(C205=SubList_ResAreas!$C$5:$C$332),0))</f>
        <v>Greater_Kramer_Solar</v>
      </c>
      <c r="G205" s="49">
        <f t="shared" si="57"/>
        <v>190</v>
      </c>
      <c r="H205" s="29">
        <f t="shared" si="58"/>
        <v>210</v>
      </c>
      <c r="I205" s="267">
        <f t="shared" si="59"/>
        <v>400</v>
      </c>
      <c r="J205" s="268">
        <f t="shared" si="60"/>
        <v>90</v>
      </c>
      <c r="K205" s="268">
        <f t="shared" si="61"/>
        <v>210</v>
      </c>
      <c r="L205" s="269">
        <f t="shared" si="62"/>
        <v>300</v>
      </c>
      <c r="M205" s="29">
        <v>100</v>
      </c>
      <c r="N205" s="29">
        <v>0</v>
      </c>
      <c r="O205" s="267">
        <f t="shared" si="63"/>
        <v>100</v>
      </c>
      <c r="P205" s="180">
        <v>0</v>
      </c>
      <c r="Q205" s="271">
        <v>0</v>
      </c>
      <c r="R205" s="273">
        <f t="shared" si="64"/>
        <v>0</v>
      </c>
      <c r="S205" s="186">
        <v>0</v>
      </c>
      <c r="T205" s="270">
        <v>0</v>
      </c>
      <c r="U205" s="274">
        <f t="shared" si="65"/>
        <v>0</v>
      </c>
      <c r="V205" s="272">
        <v>90</v>
      </c>
      <c r="W205" s="272">
        <v>210</v>
      </c>
      <c r="X205" s="275">
        <f t="shared" si="66"/>
        <v>300</v>
      </c>
    </row>
    <row r="206" spans="1:24" x14ac:dyDescent="0.35">
      <c r="A206" t="s">
        <v>322</v>
      </c>
      <c r="B206" t="s">
        <v>106</v>
      </c>
      <c r="C206">
        <v>230</v>
      </c>
      <c r="D206" t="s">
        <v>527</v>
      </c>
      <c r="E206" t="s">
        <v>589</v>
      </c>
      <c r="F206" t="str" cm="1">
        <f t="array" ref="F206">INDEX(SubList_ResAreas!$F$5:$F$332,MATCH(1,(B206=SubList_ResAreas!$B$5:$B$332)*(C206=SubList_ResAreas!$C$5:$C$332),0))</f>
        <v>Greater_LA_Solar</v>
      </c>
      <c r="G206" s="49">
        <f t="shared" si="57"/>
        <v>105</v>
      </c>
      <c r="H206" s="29">
        <f t="shared" si="58"/>
        <v>1395</v>
      </c>
      <c r="I206" s="267">
        <f t="shared" si="59"/>
        <v>1500</v>
      </c>
      <c r="J206" s="268">
        <f t="shared" si="60"/>
        <v>105</v>
      </c>
      <c r="K206" s="268">
        <f t="shared" si="61"/>
        <v>1395</v>
      </c>
      <c r="L206" s="269">
        <f t="shared" si="62"/>
        <v>1500</v>
      </c>
      <c r="M206" s="29">
        <v>0</v>
      </c>
      <c r="N206" s="29">
        <v>0</v>
      </c>
      <c r="O206" s="267">
        <f t="shared" si="63"/>
        <v>0</v>
      </c>
      <c r="P206" s="180">
        <v>0</v>
      </c>
      <c r="Q206" s="271">
        <v>0</v>
      </c>
      <c r="R206" s="273">
        <f t="shared" si="64"/>
        <v>0</v>
      </c>
      <c r="S206" s="186">
        <v>0</v>
      </c>
      <c r="T206" s="270">
        <v>1151</v>
      </c>
      <c r="U206" s="274">
        <f t="shared" si="65"/>
        <v>1151</v>
      </c>
      <c r="V206" s="272">
        <v>105</v>
      </c>
      <c r="W206" s="272">
        <v>244</v>
      </c>
      <c r="X206" s="275">
        <f t="shared" si="66"/>
        <v>349</v>
      </c>
    </row>
    <row r="207" spans="1:24" x14ac:dyDescent="0.35">
      <c r="A207" t="s">
        <v>329</v>
      </c>
      <c r="B207" t="s">
        <v>183</v>
      </c>
      <c r="C207">
        <v>138</v>
      </c>
      <c r="D207" t="s">
        <v>527</v>
      </c>
      <c r="E207" t="s">
        <v>589</v>
      </c>
      <c r="F207" t="str" cm="1">
        <f t="array" ref="F207">INDEX(SubList_ResAreas!$F$5:$F$332,MATCH(1,(B207=SubList_ResAreas!$B$5:$B$332)*(C207=SubList_ResAreas!$C$5:$C$332),0))</f>
        <v>Southern_NV_Eldorado_Solar</v>
      </c>
      <c r="G207" s="49">
        <f t="shared" si="57"/>
        <v>200</v>
      </c>
      <c r="H207" s="29">
        <f t="shared" si="58"/>
        <v>0</v>
      </c>
      <c r="I207" s="267">
        <f t="shared" si="59"/>
        <v>200</v>
      </c>
      <c r="J207" s="268">
        <f t="shared" si="60"/>
        <v>200</v>
      </c>
      <c r="K207" s="268">
        <f t="shared" si="61"/>
        <v>0</v>
      </c>
      <c r="L207" s="269">
        <f t="shared" si="62"/>
        <v>200</v>
      </c>
      <c r="M207" s="29">
        <v>0</v>
      </c>
      <c r="N207" s="29">
        <v>0</v>
      </c>
      <c r="O207" s="267">
        <f t="shared" si="63"/>
        <v>0</v>
      </c>
      <c r="P207" s="180">
        <v>0</v>
      </c>
      <c r="Q207" s="271">
        <v>0</v>
      </c>
      <c r="R207" s="273">
        <f t="shared" si="64"/>
        <v>0</v>
      </c>
      <c r="S207" s="186">
        <v>200</v>
      </c>
      <c r="T207" s="270">
        <v>0</v>
      </c>
      <c r="U207" s="274">
        <f t="shared" si="65"/>
        <v>200</v>
      </c>
      <c r="V207" s="272">
        <v>0</v>
      </c>
      <c r="W207" s="272">
        <v>0</v>
      </c>
      <c r="X207" s="275">
        <f t="shared" si="66"/>
        <v>0</v>
      </c>
    </row>
    <row r="208" spans="1:24" x14ac:dyDescent="0.35">
      <c r="A208" t="s">
        <v>321</v>
      </c>
      <c r="B208" t="s">
        <v>414</v>
      </c>
      <c r="C208">
        <v>230</v>
      </c>
      <c r="D208" t="s">
        <v>527</v>
      </c>
      <c r="E208" t="s">
        <v>589</v>
      </c>
      <c r="F208" t="str" cm="1">
        <f t="array" ref="F208">INDEX(SubList_ResAreas!$F$5:$F$332,MATCH(1,(B208=SubList_ResAreas!$B$5:$B$332)*(C208=SubList_ResAreas!$C$5:$C$332),0))</f>
        <v>Southern_PGAE_Solar</v>
      </c>
      <c r="G208" s="49">
        <f t="shared" si="57"/>
        <v>90</v>
      </c>
      <c r="H208" s="29">
        <f t="shared" si="58"/>
        <v>210</v>
      </c>
      <c r="I208" s="267">
        <f t="shared" si="59"/>
        <v>300</v>
      </c>
      <c r="J208" s="268">
        <f t="shared" si="60"/>
        <v>90</v>
      </c>
      <c r="K208" s="268">
        <f t="shared" si="61"/>
        <v>210</v>
      </c>
      <c r="L208" s="269">
        <f t="shared" si="62"/>
        <v>300</v>
      </c>
      <c r="M208" s="29">
        <v>0</v>
      </c>
      <c r="N208" s="29">
        <v>0</v>
      </c>
      <c r="O208" s="267">
        <f t="shared" si="63"/>
        <v>0</v>
      </c>
      <c r="P208" s="180">
        <v>0</v>
      </c>
      <c r="Q208" s="271">
        <v>0</v>
      </c>
      <c r="R208" s="273">
        <f t="shared" si="64"/>
        <v>0</v>
      </c>
      <c r="S208" s="186">
        <v>0</v>
      </c>
      <c r="T208" s="270">
        <v>0</v>
      </c>
      <c r="U208" s="274">
        <f t="shared" si="65"/>
        <v>0</v>
      </c>
      <c r="V208" s="272">
        <v>90</v>
      </c>
      <c r="W208" s="272">
        <v>210</v>
      </c>
      <c r="X208" s="275">
        <f t="shared" si="66"/>
        <v>300</v>
      </c>
    </row>
    <row r="209" spans="1:27" x14ac:dyDescent="0.35">
      <c r="A209" t="s">
        <v>321</v>
      </c>
      <c r="B209" t="s">
        <v>222</v>
      </c>
      <c r="C209">
        <v>230</v>
      </c>
      <c r="D209" t="s">
        <v>527</v>
      </c>
      <c r="E209" t="s">
        <v>589</v>
      </c>
      <c r="F209" t="str" cm="1">
        <f t="array" ref="F209">INDEX(SubList_ResAreas!$F$5:$F$332,MATCH(1,(B209=SubList_ResAreas!$B$5:$B$332)*(C209=SubList_ResAreas!$C$5:$C$332),0))</f>
        <v>Southern_PGAE_Solar</v>
      </c>
      <c r="G209" s="49">
        <f t="shared" si="57"/>
        <v>227.00000000000003</v>
      </c>
      <c r="H209" s="29">
        <f t="shared" si="58"/>
        <v>22.999999999999993</v>
      </c>
      <c r="I209" s="267">
        <f t="shared" si="59"/>
        <v>250.00000000000003</v>
      </c>
      <c r="J209" s="268">
        <f t="shared" si="60"/>
        <v>227.00000000000003</v>
      </c>
      <c r="K209" s="268">
        <f t="shared" si="61"/>
        <v>22.999999999999993</v>
      </c>
      <c r="L209" s="269">
        <f t="shared" si="62"/>
        <v>250.00000000000003</v>
      </c>
      <c r="M209" s="29">
        <v>0</v>
      </c>
      <c r="N209" s="29">
        <v>0</v>
      </c>
      <c r="O209" s="267">
        <f t="shared" si="63"/>
        <v>0</v>
      </c>
      <c r="P209" s="180">
        <v>226.21</v>
      </c>
      <c r="Q209" s="271">
        <v>14.11</v>
      </c>
      <c r="R209" s="273">
        <f t="shared" si="64"/>
        <v>240.32</v>
      </c>
      <c r="S209" s="186">
        <v>0.79000000000002046</v>
      </c>
      <c r="T209" s="270">
        <v>8.8899999999999935</v>
      </c>
      <c r="U209" s="274">
        <f t="shared" si="65"/>
        <v>9.6800000000000139</v>
      </c>
      <c r="V209" s="272">
        <v>0</v>
      </c>
      <c r="W209" s="272">
        <v>0</v>
      </c>
      <c r="X209" s="275">
        <f t="shared" si="66"/>
        <v>0</v>
      </c>
    </row>
    <row r="210" spans="1:27" x14ac:dyDescent="0.35">
      <c r="A210" t="s">
        <v>315</v>
      </c>
      <c r="B210" t="s">
        <v>123</v>
      </c>
      <c r="C210">
        <v>115</v>
      </c>
      <c r="D210" t="s">
        <v>527</v>
      </c>
      <c r="E210" t="s">
        <v>589</v>
      </c>
      <c r="F210" t="str" cm="1">
        <f t="array" ref="F210">INDEX(SubList_ResAreas!$F$5:$F$332,MATCH(1,(B210=SubList_ResAreas!$B$5:$B$332)*(C210=SubList_ResAreas!$C$5:$C$332),0))</f>
        <v>Southern_PGAE_Solar</v>
      </c>
      <c r="G210" s="49">
        <f t="shared" ref="G210:G211" si="67">SUM(J210+M210)</f>
        <v>100</v>
      </c>
      <c r="H210" s="29">
        <f t="shared" ref="H210:H211" si="68">SUM(K210+N210)</f>
        <v>75.320999999999998</v>
      </c>
      <c r="I210" s="267">
        <f t="shared" ref="I210:I211" si="69">G210+H210</f>
        <v>175.321</v>
      </c>
      <c r="J210" s="268">
        <f t="shared" ref="J210:J211" si="70">SUM(P210,S210,V210)</f>
        <v>100</v>
      </c>
      <c r="K210" s="268">
        <f t="shared" ref="K210:K211" si="71">SUM(Q210,T210,W210)</f>
        <v>75.320999999999998</v>
      </c>
      <c r="L210" s="269">
        <f t="shared" ref="L210:L211" si="72">J210+K210</f>
        <v>175.321</v>
      </c>
      <c r="M210" s="29">
        <v>0</v>
      </c>
      <c r="N210" s="29">
        <v>0</v>
      </c>
      <c r="O210" s="267">
        <f t="shared" si="63"/>
        <v>0</v>
      </c>
      <c r="P210" s="180">
        <v>100</v>
      </c>
      <c r="Q210" s="271">
        <v>70</v>
      </c>
      <c r="R210" s="273">
        <f t="shared" si="64"/>
        <v>170</v>
      </c>
      <c r="S210" s="186">
        <v>0</v>
      </c>
      <c r="T210" s="270">
        <v>5.3209999999999997</v>
      </c>
      <c r="U210" s="274">
        <f t="shared" si="65"/>
        <v>5.3209999999999997</v>
      </c>
      <c r="V210" s="272">
        <v>0</v>
      </c>
      <c r="W210" s="272">
        <v>0</v>
      </c>
      <c r="X210" s="275">
        <f t="shared" si="66"/>
        <v>0</v>
      </c>
    </row>
    <row r="211" spans="1:27" x14ac:dyDescent="0.35">
      <c r="A211" t="s">
        <v>315</v>
      </c>
      <c r="B211" t="s">
        <v>123</v>
      </c>
      <c r="C211">
        <v>230</v>
      </c>
      <c r="D211" t="s">
        <v>527</v>
      </c>
      <c r="E211" t="s">
        <v>589</v>
      </c>
      <c r="F211" t="str" cm="1">
        <f t="array" ref="F211">INDEX(SubList_ResAreas!$F$5:$F$332,MATCH(1,(B211=SubList_ResAreas!$B$5:$B$332)*(C211=SubList_ResAreas!$C$5:$C$332),0))</f>
        <v>Southern_PGAE_Solar</v>
      </c>
      <c r="G211" s="49">
        <f t="shared" si="67"/>
        <v>371</v>
      </c>
      <c r="H211" s="29">
        <f t="shared" si="68"/>
        <v>654</v>
      </c>
      <c r="I211" s="267">
        <f t="shared" si="69"/>
        <v>1025</v>
      </c>
      <c r="J211" s="268">
        <f t="shared" si="70"/>
        <v>371</v>
      </c>
      <c r="K211" s="268">
        <f t="shared" si="71"/>
        <v>654</v>
      </c>
      <c r="L211" s="269">
        <f t="shared" si="72"/>
        <v>1025</v>
      </c>
      <c r="M211" s="29">
        <v>0</v>
      </c>
      <c r="N211" s="29">
        <v>0</v>
      </c>
      <c r="O211" s="267">
        <f t="shared" si="63"/>
        <v>0</v>
      </c>
      <c r="P211" s="180">
        <v>200</v>
      </c>
      <c r="Q211" s="271">
        <v>0</v>
      </c>
      <c r="R211" s="273">
        <f t="shared" si="64"/>
        <v>200</v>
      </c>
      <c r="S211" s="186">
        <v>10</v>
      </c>
      <c r="T211" s="270">
        <v>280</v>
      </c>
      <c r="U211" s="274">
        <f t="shared" si="65"/>
        <v>290</v>
      </c>
      <c r="V211" s="272">
        <v>161</v>
      </c>
      <c r="W211" s="272">
        <v>374</v>
      </c>
      <c r="X211" s="275">
        <f t="shared" si="66"/>
        <v>535</v>
      </c>
    </row>
    <row r="212" spans="1:27" x14ac:dyDescent="0.35">
      <c r="A212" t="s">
        <v>322</v>
      </c>
      <c r="B212" t="s">
        <v>116</v>
      </c>
      <c r="C212">
        <v>500</v>
      </c>
      <c r="D212" t="s">
        <v>527</v>
      </c>
      <c r="E212" t="s">
        <v>589</v>
      </c>
      <c r="F212" t="str" cm="1">
        <f t="array" ref="F212">INDEX(SubList_ResAreas!$F$5:$F$332,MATCH(1,(B212=SubList_ResAreas!$B$5:$B$332)*(C212=SubList_ResAreas!$C$5:$C$332),0))</f>
        <v>Tehachapi_Solar</v>
      </c>
      <c r="G212" s="49">
        <f t="shared" ref="G212:G214" si="73">SUM(J212+M212)</f>
        <v>240</v>
      </c>
      <c r="H212" s="29">
        <f t="shared" ref="H212:H214" si="74">SUM(K212+N212)</f>
        <v>560</v>
      </c>
      <c r="I212" s="267">
        <f t="shared" ref="I212:I214" si="75">G212+H212</f>
        <v>800</v>
      </c>
      <c r="J212" s="268">
        <f t="shared" ref="J212:J214" si="76">SUM(P212,S212,V212)</f>
        <v>240</v>
      </c>
      <c r="K212" s="268">
        <f t="shared" ref="K212:K214" si="77">SUM(Q212,T212,W212)</f>
        <v>560</v>
      </c>
      <c r="L212" s="269">
        <f t="shared" ref="L212:L214" si="78">J212+K212</f>
        <v>800</v>
      </c>
      <c r="M212" s="29">
        <v>0</v>
      </c>
      <c r="N212" s="29">
        <v>0</v>
      </c>
      <c r="O212" s="267">
        <f t="shared" si="63"/>
        <v>0</v>
      </c>
      <c r="P212" s="180">
        <v>0</v>
      </c>
      <c r="Q212" s="271">
        <v>0</v>
      </c>
      <c r="R212" s="273">
        <f t="shared" si="64"/>
        <v>0</v>
      </c>
      <c r="S212" s="186">
        <v>0</v>
      </c>
      <c r="T212" s="270">
        <v>0</v>
      </c>
      <c r="U212" s="274">
        <f t="shared" si="65"/>
        <v>0</v>
      </c>
      <c r="V212" s="272">
        <v>240</v>
      </c>
      <c r="W212" s="272">
        <v>560</v>
      </c>
      <c r="X212" s="275">
        <f t="shared" si="66"/>
        <v>800</v>
      </c>
    </row>
    <row r="213" spans="1:27" x14ac:dyDescent="0.35">
      <c r="A213" t="s">
        <v>322</v>
      </c>
      <c r="B213" t="s">
        <v>116</v>
      </c>
      <c r="C213">
        <v>230</v>
      </c>
      <c r="D213" t="s">
        <v>527</v>
      </c>
      <c r="E213" t="s">
        <v>589</v>
      </c>
      <c r="F213" t="str" cm="1">
        <f t="array" ref="F213">INDEX(SubList_ResAreas!$F$5:$F$332,MATCH(1,(B213=SubList_ResAreas!$B$5:$B$332)*(C213=SubList_ResAreas!$C$5:$C$332),0))</f>
        <v>Tehachapi_Solar</v>
      </c>
      <c r="G213" s="49">
        <f t="shared" si="73"/>
        <v>968.63000000000011</v>
      </c>
      <c r="H213" s="29">
        <f t="shared" si="74"/>
        <v>736.19499999999994</v>
      </c>
      <c r="I213" s="267">
        <f t="shared" si="75"/>
        <v>1704.825</v>
      </c>
      <c r="J213" s="268">
        <f t="shared" si="76"/>
        <v>655.23</v>
      </c>
      <c r="K213" s="268">
        <f t="shared" si="77"/>
        <v>725.99499999999989</v>
      </c>
      <c r="L213" s="269">
        <f t="shared" si="78"/>
        <v>1381.2249999999999</v>
      </c>
      <c r="M213" s="29">
        <v>313.40000000000009</v>
      </c>
      <c r="N213" s="29">
        <v>10.199999999999999</v>
      </c>
      <c r="O213" s="267">
        <f t="shared" si="63"/>
        <v>323.60000000000008</v>
      </c>
      <c r="P213" s="180">
        <v>147.59999999999997</v>
      </c>
      <c r="Q213" s="271">
        <v>510</v>
      </c>
      <c r="R213" s="273">
        <f t="shared" si="64"/>
        <v>657.59999999999991</v>
      </c>
      <c r="S213" s="186">
        <v>507.63</v>
      </c>
      <c r="T213" s="270">
        <v>215.99499999999989</v>
      </c>
      <c r="U213" s="274">
        <f t="shared" si="65"/>
        <v>723.62499999999989</v>
      </c>
      <c r="V213" s="272">
        <v>0</v>
      </c>
      <c r="W213" s="272">
        <v>0</v>
      </c>
      <c r="X213" s="275">
        <f t="shared" si="66"/>
        <v>0</v>
      </c>
    </row>
    <row r="214" spans="1:27" x14ac:dyDescent="0.35">
      <c r="A214" t="s">
        <v>321</v>
      </c>
      <c r="B214" t="s">
        <v>412</v>
      </c>
      <c r="C214">
        <v>230</v>
      </c>
      <c r="D214" t="s">
        <v>527</v>
      </c>
      <c r="E214" t="s">
        <v>589</v>
      </c>
      <c r="F214" t="str" cm="1">
        <f t="array" ref="F214">INDEX(SubList_ResAreas!$F$5:$F$332,MATCH(1,(B214=SubList_ResAreas!$B$5:$B$332)*(C214=SubList_ResAreas!$C$5:$C$332),0))</f>
        <v>Southern_PGAE_Solar</v>
      </c>
      <c r="G214" s="49">
        <f t="shared" si="73"/>
        <v>90</v>
      </c>
      <c r="H214" s="29">
        <f t="shared" si="74"/>
        <v>210</v>
      </c>
      <c r="I214" s="267">
        <f t="shared" si="75"/>
        <v>300</v>
      </c>
      <c r="J214" s="268">
        <f t="shared" si="76"/>
        <v>90</v>
      </c>
      <c r="K214" s="268">
        <f t="shared" si="77"/>
        <v>210</v>
      </c>
      <c r="L214" s="269">
        <f t="shared" si="78"/>
        <v>300</v>
      </c>
      <c r="M214" s="29">
        <v>0</v>
      </c>
      <c r="N214" s="29">
        <v>0</v>
      </c>
      <c r="O214" s="267">
        <f t="shared" si="63"/>
        <v>0</v>
      </c>
      <c r="P214" s="180">
        <v>0</v>
      </c>
      <c r="Q214" s="271">
        <v>0</v>
      </c>
      <c r="R214" s="273">
        <f t="shared" si="64"/>
        <v>0</v>
      </c>
      <c r="S214" s="186">
        <v>0</v>
      </c>
      <c r="T214" s="270">
        <v>0</v>
      </c>
      <c r="U214" s="274">
        <f t="shared" si="65"/>
        <v>0</v>
      </c>
      <c r="V214" s="272">
        <v>90</v>
      </c>
      <c r="W214" s="272">
        <v>210</v>
      </c>
      <c r="X214" s="275">
        <f t="shared" si="66"/>
        <v>300</v>
      </c>
    </row>
    <row r="215" spans="1:27" x14ac:dyDescent="0.35">
      <c r="A215" t="s">
        <v>322</v>
      </c>
      <c r="B215" t="s">
        <v>122</v>
      </c>
      <c r="C215">
        <v>500</v>
      </c>
      <c r="D215" t="s">
        <v>527</v>
      </c>
      <c r="E215" t="s">
        <v>589</v>
      </c>
      <c r="F215" t="str" cm="1">
        <f t="array" ref="F215">INDEX(SubList_ResAreas!$F$5:$F$332,MATCH(1,(B215=SubList_ResAreas!$B$5:$B$332)*(C215=SubList_ResAreas!$C$5:$C$332),0))</f>
        <v>Tehachapi_Solar</v>
      </c>
      <c r="G215" s="49">
        <f t="shared" si="57"/>
        <v>780</v>
      </c>
      <c r="H215" s="29">
        <f t="shared" si="58"/>
        <v>0</v>
      </c>
      <c r="I215" s="267">
        <f t="shared" si="59"/>
        <v>780</v>
      </c>
      <c r="J215" s="268">
        <f t="shared" si="60"/>
        <v>780</v>
      </c>
      <c r="K215" s="268">
        <f t="shared" si="61"/>
        <v>0</v>
      </c>
      <c r="L215" s="269">
        <f t="shared" si="62"/>
        <v>780</v>
      </c>
      <c r="M215" s="29">
        <v>0</v>
      </c>
      <c r="N215" s="29">
        <v>0</v>
      </c>
      <c r="O215" s="267">
        <f t="shared" si="63"/>
        <v>0</v>
      </c>
      <c r="P215" s="180">
        <v>0</v>
      </c>
      <c r="Q215" s="271">
        <v>0</v>
      </c>
      <c r="R215" s="273">
        <f t="shared" si="64"/>
        <v>0</v>
      </c>
      <c r="S215" s="186">
        <v>780</v>
      </c>
      <c r="T215" s="270">
        <v>0</v>
      </c>
      <c r="U215" s="274">
        <f t="shared" si="65"/>
        <v>780</v>
      </c>
      <c r="V215" s="272">
        <v>0</v>
      </c>
      <c r="W215" s="272">
        <v>0</v>
      </c>
      <c r="X215" s="275">
        <f t="shared" si="66"/>
        <v>0</v>
      </c>
    </row>
    <row r="216" spans="1:27" x14ac:dyDescent="0.35">
      <c r="A216" t="s">
        <v>322</v>
      </c>
      <c r="B216" t="s">
        <v>122</v>
      </c>
      <c r="C216">
        <v>230</v>
      </c>
      <c r="D216" t="s">
        <v>527</v>
      </c>
      <c r="E216" t="s">
        <v>589</v>
      </c>
      <c r="F216" t="str" cm="1">
        <f t="array" ref="F216">INDEX(SubList_ResAreas!$F$5:$F$332,MATCH(1,(B216=SubList_ResAreas!$B$5:$B$332)*(C216=SubList_ResAreas!$C$5:$C$332),0))</f>
        <v>Tehachapi_Solar</v>
      </c>
      <c r="G216" s="49">
        <f t="shared" si="57"/>
        <v>845.7</v>
      </c>
      <c r="H216" s="29">
        <f t="shared" si="58"/>
        <v>1068.3</v>
      </c>
      <c r="I216" s="267">
        <f t="shared" si="59"/>
        <v>1914</v>
      </c>
      <c r="J216" s="268">
        <f t="shared" si="60"/>
        <v>553</v>
      </c>
      <c r="K216" s="268">
        <f t="shared" si="61"/>
        <v>1068.3</v>
      </c>
      <c r="L216" s="269">
        <f t="shared" si="62"/>
        <v>1621.3</v>
      </c>
      <c r="M216" s="29">
        <v>292.7</v>
      </c>
      <c r="N216" s="29">
        <v>0</v>
      </c>
      <c r="O216" s="267">
        <f t="shared" si="63"/>
        <v>292.7</v>
      </c>
      <c r="P216" s="180">
        <v>455.2</v>
      </c>
      <c r="Q216" s="271">
        <v>500</v>
      </c>
      <c r="R216" s="273">
        <f t="shared" si="64"/>
        <v>955.2</v>
      </c>
      <c r="S216" s="186">
        <v>97.8</v>
      </c>
      <c r="T216" s="270">
        <v>568.29999999999995</v>
      </c>
      <c r="U216" s="274">
        <f t="shared" si="65"/>
        <v>666.09999999999991</v>
      </c>
      <c r="V216" s="272">
        <v>0</v>
      </c>
      <c r="W216" s="272">
        <v>0</v>
      </c>
      <c r="X216" s="275">
        <f t="shared" si="66"/>
        <v>0</v>
      </c>
    </row>
    <row r="217" spans="1:27" x14ac:dyDescent="0.35">
      <c r="A217" t="s">
        <v>333</v>
      </c>
      <c r="B217" t="s">
        <v>256</v>
      </c>
      <c r="C217">
        <v>115</v>
      </c>
      <c r="D217" t="s">
        <v>527</v>
      </c>
      <c r="E217" t="s">
        <v>589</v>
      </c>
      <c r="F217" t="str" cm="1">
        <f t="array" ref="F217">INDEX(SubList_ResAreas!$F$5:$F$332,MATCH(1,(B217=SubList_ResAreas!$B$5:$B$332)*(C217=SubList_ResAreas!$C$5:$C$332),0))</f>
        <v>Northern_California_Solar</v>
      </c>
      <c r="G217" s="49">
        <f t="shared" si="57"/>
        <v>0</v>
      </c>
      <c r="H217" s="29">
        <f t="shared" si="58"/>
        <v>52</v>
      </c>
      <c r="I217" s="267">
        <f t="shared" si="59"/>
        <v>52</v>
      </c>
      <c r="J217" s="268">
        <f t="shared" si="60"/>
        <v>0</v>
      </c>
      <c r="K217" s="268">
        <f t="shared" si="61"/>
        <v>52</v>
      </c>
      <c r="L217" s="269">
        <f t="shared" si="62"/>
        <v>52</v>
      </c>
      <c r="M217" s="29">
        <v>0</v>
      </c>
      <c r="N217" s="29">
        <v>0</v>
      </c>
      <c r="O217" s="267">
        <f t="shared" si="63"/>
        <v>0</v>
      </c>
      <c r="P217" s="180">
        <v>0</v>
      </c>
      <c r="Q217" s="271">
        <v>12</v>
      </c>
      <c r="R217" s="273">
        <f t="shared" si="64"/>
        <v>12</v>
      </c>
      <c r="S217" s="186">
        <v>0</v>
      </c>
      <c r="T217" s="270">
        <v>40</v>
      </c>
      <c r="U217" s="274">
        <f t="shared" si="65"/>
        <v>40</v>
      </c>
      <c r="V217" s="272">
        <v>0</v>
      </c>
      <c r="W217" s="272">
        <v>0</v>
      </c>
      <c r="X217" s="275">
        <f t="shared" si="66"/>
        <v>0</v>
      </c>
    </row>
    <row r="218" spans="1:27" x14ac:dyDescent="0.35">
      <c r="A218" t="s">
        <v>318</v>
      </c>
      <c r="B218" t="s">
        <v>62</v>
      </c>
      <c r="C218">
        <v>230</v>
      </c>
      <c r="D218" t="s">
        <v>527</v>
      </c>
      <c r="E218" t="s">
        <v>299</v>
      </c>
      <c r="F218" t="str" cm="1">
        <f t="array" ref="F218">INDEX(SubList_ResAreas!$E$5:$E$332,MATCH(1,(B218=SubList_ResAreas!$B$5:$B$332)*(C218=SubList_ResAreas!$C$5:$C$332),0))</f>
        <v>Greater_LA_Li_Battery</v>
      </c>
      <c r="G218" s="49">
        <f>SUM(J218+M218)</f>
        <v>82</v>
      </c>
      <c r="H218" s="29">
        <f t="shared" ref="H218:H281" si="79">SUM(K218+N218)</f>
        <v>0</v>
      </c>
      <c r="I218" s="267">
        <f t="shared" ref="I218:I281" si="80">G218+H218</f>
        <v>82</v>
      </c>
      <c r="J218" s="268">
        <f>SUM(P218,S218,V218)</f>
        <v>82</v>
      </c>
      <c r="K218" s="268">
        <f t="shared" ref="K218:K281" si="81">SUM(Q218,T218,W218)</f>
        <v>0</v>
      </c>
      <c r="L218" s="269">
        <f t="shared" ref="L218:L281" si="82">J218+K218</f>
        <v>82</v>
      </c>
      <c r="M218" s="276">
        <v>0</v>
      </c>
      <c r="N218" s="29">
        <v>0</v>
      </c>
      <c r="O218" s="267">
        <f t="shared" si="63"/>
        <v>0</v>
      </c>
      <c r="P218" s="180">
        <v>82</v>
      </c>
      <c r="Q218" s="271">
        <v>0</v>
      </c>
      <c r="R218" s="273">
        <f t="shared" si="64"/>
        <v>82</v>
      </c>
      <c r="S218" s="186">
        <v>0</v>
      </c>
      <c r="T218" s="270">
        <v>0</v>
      </c>
      <c r="U218" s="274">
        <f t="shared" si="65"/>
        <v>0</v>
      </c>
      <c r="V218" s="272">
        <v>0</v>
      </c>
      <c r="W218" s="272">
        <v>0</v>
      </c>
      <c r="X218" s="275">
        <f t="shared" si="66"/>
        <v>0</v>
      </c>
      <c r="Z218">
        <v>0</v>
      </c>
      <c r="AA218">
        <v>0</v>
      </c>
    </row>
    <row r="219" spans="1:27" x14ac:dyDescent="0.35">
      <c r="A219" t="s">
        <v>321</v>
      </c>
      <c r="B219" t="s">
        <v>169</v>
      </c>
      <c r="C219">
        <v>115</v>
      </c>
      <c r="D219" t="s">
        <v>527</v>
      </c>
      <c r="E219" t="s">
        <v>299</v>
      </c>
      <c r="F219" t="str" cm="1">
        <f t="array" ref="F219">INDEX(SubList_ResAreas!$E$5:$E$332,MATCH(1,(B219=SubList_ResAreas!$B$5:$B$332)*(C219=SubList_ResAreas!$C$5:$C$332),0))</f>
        <v>Southern_PGAE_Li_Battery</v>
      </c>
      <c r="G219" s="49">
        <f t="shared" ref="G219:G281" si="83">SUM(J219+M219)</f>
        <v>282</v>
      </c>
      <c r="H219" s="29">
        <f t="shared" si="79"/>
        <v>0</v>
      </c>
      <c r="I219" s="267">
        <f t="shared" si="80"/>
        <v>282</v>
      </c>
      <c r="J219" s="268">
        <f t="shared" ref="J219:J281" si="84">SUM(P219,S219,V219)</f>
        <v>282</v>
      </c>
      <c r="K219" s="268">
        <f t="shared" si="81"/>
        <v>0</v>
      </c>
      <c r="L219" s="269">
        <f t="shared" si="82"/>
        <v>282</v>
      </c>
      <c r="M219" s="276">
        <v>0</v>
      </c>
      <c r="N219" s="29">
        <v>0</v>
      </c>
      <c r="O219" s="267">
        <f t="shared" ref="O219:O220" si="85">M219+N219</f>
        <v>0</v>
      </c>
      <c r="P219" s="180">
        <v>10</v>
      </c>
      <c r="Q219" s="271">
        <v>0</v>
      </c>
      <c r="R219" s="273">
        <f t="shared" si="64"/>
        <v>10</v>
      </c>
      <c r="S219" s="186">
        <v>60</v>
      </c>
      <c r="T219" s="270">
        <v>0</v>
      </c>
      <c r="U219" s="274">
        <f t="shared" si="65"/>
        <v>60</v>
      </c>
      <c r="V219" s="272">
        <v>212</v>
      </c>
      <c r="W219" s="272">
        <v>0</v>
      </c>
      <c r="X219" s="275">
        <f t="shared" si="66"/>
        <v>212</v>
      </c>
      <c r="Z219">
        <v>507.63</v>
      </c>
      <c r="AA219">
        <v>215.99499999999989</v>
      </c>
    </row>
    <row r="220" spans="1:27" x14ac:dyDescent="0.35">
      <c r="A220" t="s">
        <v>322</v>
      </c>
      <c r="B220" t="s">
        <v>112</v>
      </c>
      <c r="C220">
        <v>230</v>
      </c>
      <c r="D220" t="s">
        <v>527</v>
      </c>
      <c r="E220" t="s">
        <v>299</v>
      </c>
      <c r="F220" t="str" cm="1">
        <f t="array" ref="F220">INDEX(SubList_ResAreas!$E$5:$E$332,MATCH(1,(B220=SubList_ResAreas!$B$5:$B$332)*(C220=SubList_ResAreas!$C$5:$C$332),0))</f>
        <v>Tehachapi_Li_Battery</v>
      </c>
      <c r="G220" s="49">
        <f t="shared" si="83"/>
        <v>1024.8</v>
      </c>
      <c r="H220" s="29">
        <f t="shared" si="79"/>
        <v>0</v>
      </c>
      <c r="I220" s="267">
        <f t="shared" si="80"/>
        <v>1024.8</v>
      </c>
      <c r="J220" s="268">
        <f t="shared" si="84"/>
        <v>797.8</v>
      </c>
      <c r="K220" s="268">
        <f t="shared" si="81"/>
        <v>0</v>
      </c>
      <c r="L220" s="269">
        <f t="shared" si="82"/>
        <v>797.8</v>
      </c>
      <c r="M220" s="276">
        <v>227</v>
      </c>
      <c r="N220" s="29">
        <v>0</v>
      </c>
      <c r="O220" s="267">
        <f t="shared" si="85"/>
        <v>227</v>
      </c>
      <c r="P220" s="180">
        <v>188</v>
      </c>
      <c r="Q220" s="271">
        <v>0</v>
      </c>
      <c r="R220" s="273">
        <f t="shared" ref="R220:R283" si="86">P220+Q220</f>
        <v>188</v>
      </c>
      <c r="S220" s="186">
        <v>8.7999999999999652</v>
      </c>
      <c r="T220" s="270">
        <v>0</v>
      </c>
      <c r="U220" s="274">
        <f t="shared" ref="U220:U283" si="87">S220+T220</f>
        <v>8.7999999999999652</v>
      </c>
      <c r="V220" s="272">
        <v>601</v>
      </c>
      <c r="W220" s="272">
        <v>0</v>
      </c>
      <c r="X220" s="275">
        <f t="shared" si="66"/>
        <v>601</v>
      </c>
      <c r="Z220">
        <v>0</v>
      </c>
      <c r="AA220">
        <v>0</v>
      </c>
    </row>
    <row r="221" spans="1:27" x14ac:dyDescent="0.35">
      <c r="A221" t="s">
        <v>315</v>
      </c>
      <c r="B221" t="s">
        <v>165</v>
      </c>
      <c r="C221">
        <v>230</v>
      </c>
      <c r="D221" t="s">
        <v>527</v>
      </c>
      <c r="E221" t="s">
        <v>299</v>
      </c>
      <c r="F221" t="str" cm="1">
        <f t="array" ref="F221">INDEX(SubList_ResAreas!$E$5:$E$332,MATCH(1,(B221=SubList_ResAreas!$B$5:$B$332)*(C221=SubList_ResAreas!$C$5:$C$332),0))</f>
        <v>Southern_PGAE_Li_Battery</v>
      </c>
      <c r="G221" s="49">
        <f t="shared" si="83"/>
        <v>607.64</v>
      </c>
      <c r="H221" s="29">
        <f t="shared" si="79"/>
        <v>0</v>
      </c>
      <c r="I221" s="267">
        <f t="shared" si="80"/>
        <v>607.64</v>
      </c>
      <c r="J221" s="268">
        <f t="shared" si="84"/>
        <v>607.64</v>
      </c>
      <c r="K221" s="268">
        <f t="shared" si="81"/>
        <v>0</v>
      </c>
      <c r="L221" s="269">
        <f t="shared" si="82"/>
        <v>607.64</v>
      </c>
      <c r="M221" s="276">
        <v>0</v>
      </c>
      <c r="N221" s="29">
        <v>0</v>
      </c>
      <c r="O221" s="267">
        <f t="shared" ref="O221:O284" si="88">M221+N221</f>
        <v>0</v>
      </c>
      <c r="P221" s="180">
        <v>80.2</v>
      </c>
      <c r="Q221" s="271">
        <v>0</v>
      </c>
      <c r="R221" s="273">
        <f t="shared" si="86"/>
        <v>80.2</v>
      </c>
      <c r="S221" s="186">
        <v>138.44</v>
      </c>
      <c r="T221" s="270">
        <v>0</v>
      </c>
      <c r="U221" s="274">
        <f t="shared" si="87"/>
        <v>138.44</v>
      </c>
      <c r="V221" s="272">
        <v>389</v>
      </c>
      <c r="W221" s="272">
        <v>0</v>
      </c>
      <c r="X221" s="275">
        <f t="shared" si="66"/>
        <v>389</v>
      </c>
      <c r="Z221">
        <v>780</v>
      </c>
      <c r="AA221">
        <v>0</v>
      </c>
    </row>
    <row r="222" spans="1:27" x14ac:dyDescent="0.35">
      <c r="A222" t="s">
        <v>403</v>
      </c>
      <c r="B222" t="s">
        <v>407</v>
      </c>
      <c r="C222">
        <v>230</v>
      </c>
      <c r="D222" t="s">
        <v>527</v>
      </c>
      <c r="E222" t="s">
        <v>299</v>
      </c>
      <c r="F222" t="str" cm="1">
        <f t="array" ref="F222">INDEX(SubList_ResAreas!$E$5:$E$332,MATCH(1,(B222=SubList_ResAreas!$B$5:$B$332)*(C222=SubList_ResAreas!$C$5:$C$332),0))</f>
        <v>Imperial_Li_Battery</v>
      </c>
      <c r="G222" s="49">
        <f t="shared" si="83"/>
        <v>300</v>
      </c>
      <c r="H222" s="29">
        <f t="shared" si="79"/>
        <v>0</v>
      </c>
      <c r="I222" s="267">
        <f t="shared" si="80"/>
        <v>300</v>
      </c>
      <c r="J222" s="268">
        <f t="shared" si="84"/>
        <v>300</v>
      </c>
      <c r="K222" s="268">
        <f t="shared" si="81"/>
        <v>0</v>
      </c>
      <c r="L222" s="269">
        <f t="shared" si="82"/>
        <v>300</v>
      </c>
      <c r="M222" s="276">
        <v>0</v>
      </c>
      <c r="N222" s="29">
        <v>0</v>
      </c>
      <c r="O222" s="267">
        <f t="shared" si="88"/>
        <v>0</v>
      </c>
      <c r="P222" s="180">
        <v>0</v>
      </c>
      <c r="Q222" s="271">
        <v>0</v>
      </c>
      <c r="R222" s="273">
        <f t="shared" si="86"/>
        <v>0</v>
      </c>
      <c r="S222" s="186">
        <v>0</v>
      </c>
      <c r="T222" s="270">
        <v>0</v>
      </c>
      <c r="U222" s="274">
        <f t="shared" si="87"/>
        <v>0</v>
      </c>
      <c r="V222" s="272">
        <v>300</v>
      </c>
      <c r="W222" s="272">
        <v>0</v>
      </c>
      <c r="X222" s="275">
        <f t="shared" si="66"/>
        <v>300</v>
      </c>
      <c r="Z222">
        <v>97.8</v>
      </c>
      <c r="AA222">
        <v>568.29999999999995</v>
      </c>
    </row>
    <row r="223" spans="1:27" x14ac:dyDescent="0.35">
      <c r="A223" t="s">
        <v>315</v>
      </c>
      <c r="B223" t="s">
        <v>170</v>
      </c>
      <c r="C223">
        <v>115</v>
      </c>
      <c r="D223" t="s">
        <v>527</v>
      </c>
      <c r="E223" t="s">
        <v>299</v>
      </c>
      <c r="F223" t="str" cm="1">
        <f t="array" ref="F223">INDEX(SubList_ResAreas!$E$5:$E$332,MATCH(1,(B223=SubList_ResAreas!$B$5:$B$332)*(C223=SubList_ResAreas!$C$5:$C$332),0))</f>
        <v>Southern_PGAE_Li_Battery</v>
      </c>
      <c r="G223" s="49">
        <f t="shared" si="83"/>
        <v>9.8800000000000008</v>
      </c>
      <c r="H223" s="29">
        <f t="shared" si="79"/>
        <v>0</v>
      </c>
      <c r="I223" s="267">
        <f t="shared" si="80"/>
        <v>9.8800000000000008</v>
      </c>
      <c r="J223" s="268">
        <f t="shared" si="84"/>
        <v>9.8800000000000008</v>
      </c>
      <c r="K223" s="268">
        <f t="shared" si="81"/>
        <v>0</v>
      </c>
      <c r="L223" s="269">
        <f t="shared" si="82"/>
        <v>9.8800000000000008</v>
      </c>
      <c r="M223" s="276">
        <v>0</v>
      </c>
      <c r="N223" s="29">
        <v>0</v>
      </c>
      <c r="O223" s="267">
        <f t="shared" si="88"/>
        <v>0</v>
      </c>
      <c r="P223" s="180">
        <v>9.8800000000000008</v>
      </c>
      <c r="Q223" s="271">
        <v>0</v>
      </c>
      <c r="R223" s="273">
        <f t="shared" si="86"/>
        <v>9.8800000000000008</v>
      </c>
      <c r="S223" s="186">
        <v>0</v>
      </c>
      <c r="T223" s="270">
        <v>0</v>
      </c>
      <c r="U223" s="274">
        <f t="shared" si="87"/>
        <v>0</v>
      </c>
      <c r="V223" s="272">
        <v>0</v>
      </c>
      <c r="W223" s="272">
        <v>0</v>
      </c>
      <c r="X223" s="275">
        <f t="shared" si="66"/>
        <v>0</v>
      </c>
      <c r="Z223">
        <v>0</v>
      </c>
      <c r="AA223">
        <v>40</v>
      </c>
    </row>
    <row r="224" spans="1:27" x14ac:dyDescent="0.35">
      <c r="A224" t="s">
        <v>322</v>
      </c>
      <c r="B224" t="s">
        <v>114</v>
      </c>
      <c r="C224">
        <v>230</v>
      </c>
      <c r="D224" t="s">
        <v>527</v>
      </c>
      <c r="E224" t="s">
        <v>299</v>
      </c>
      <c r="F224" t="str" cm="1">
        <f t="array" ref="F224">INDEX(SubList_ResAreas!$E$5:$E$332,MATCH(1,(B224=SubList_ResAreas!$B$5:$B$332)*(C224=SubList_ResAreas!$C$5:$C$332),0))</f>
        <v>Tehachapi_Li_Battery</v>
      </c>
      <c r="G224" s="49">
        <f t="shared" si="83"/>
        <v>250</v>
      </c>
      <c r="H224" s="29">
        <f t="shared" si="79"/>
        <v>0</v>
      </c>
      <c r="I224" s="267">
        <f t="shared" si="80"/>
        <v>250</v>
      </c>
      <c r="J224" s="268">
        <f t="shared" si="84"/>
        <v>250</v>
      </c>
      <c r="K224" s="268">
        <f t="shared" si="81"/>
        <v>0</v>
      </c>
      <c r="L224" s="269">
        <f t="shared" si="82"/>
        <v>250</v>
      </c>
      <c r="M224" s="276">
        <v>0</v>
      </c>
      <c r="N224" s="29">
        <v>0</v>
      </c>
      <c r="O224" s="267">
        <f t="shared" si="88"/>
        <v>0</v>
      </c>
      <c r="P224" s="180">
        <v>0</v>
      </c>
      <c r="Q224" s="271">
        <v>0</v>
      </c>
      <c r="R224" s="273">
        <f t="shared" si="86"/>
        <v>0</v>
      </c>
      <c r="S224" s="186">
        <v>0</v>
      </c>
      <c r="T224" s="270">
        <v>0</v>
      </c>
      <c r="U224" s="274">
        <f t="shared" si="87"/>
        <v>0</v>
      </c>
      <c r="V224" s="272">
        <v>250</v>
      </c>
      <c r="W224" s="272">
        <v>0</v>
      </c>
      <c r="X224" s="275">
        <f t="shared" si="66"/>
        <v>250</v>
      </c>
    </row>
    <row r="225" spans="1:24" x14ac:dyDescent="0.35">
      <c r="A225" t="s">
        <v>318</v>
      </c>
      <c r="B225" t="s">
        <v>64</v>
      </c>
      <c r="C225">
        <v>230</v>
      </c>
      <c r="D225" t="s">
        <v>527</v>
      </c>
      <c r="E225" t="s">
        <v>299</v>
      </c>
      <c r="F225" t="str" cm="1">
        <f t="array" ref="F225">INDEX(SubList_ResAreas!$E$5:$E$332,MATCH(1,(B225=SubList_ResAreas!$B$5:$B$332)*(C225=SubList_ResAreas!$C$5:$C$332),0))</f>
        <v>Greater_LA_Li_Battery</v>
      </c>
      <c r="G225" s="49">
        <f t="shared" si="83"/>
        <v>21.299999999999997</v>
      </c>
      <c r="H225" s="29">
        <f t="shared" si="79"/>
        <v>0</v>
      </c>
      <c r="I225" s="267">
        <f t="shared" si="80"/>
        <v>21.299999999999997</v>
      </c>
      <c r="J225" s="268">
        <f t="shared" si="84"/>
        <v>20</v>
      </c>
      <c r="K225" s="268">
        <f t="shared" si="81"/>
        <v>0</v>
      </c>
      <c r="L225" s="269">
        <f t="shared" si="82"/>
        <v>20</v>
      </c>
      <c r="M225" s="276">
        <v>1.2999999999999972</v>
      </c>
      <c r="N225" s="29">
        <v>0</v>
      </c>
      <c r="O225" s="267">
        <f t="shared" si="88"/>
        <v>1.2999999999999972</v>
      </c>
      <c r="P225" s="180">
        <v>20</v>
      </c>
      <c r="Q225" s="271">
        <v>0</v>
      </c>
      <c r="R225" s="273">
        <f t="shared" si="86"/>
        <v>20</v>
      </c>
      <c r="S225" s="186">
        <v>0</v>
      </c>
      <c r="T225" s="270">
        <v>0</v>
      </c>
      <c r="U225" s="274">
        <f t="shared" si="87"/>
        <v>0</v>
      </c>
      <c r="V225" s="272">
        <v>0</v>
      </c>
      <c r="W225" s="272">
        <v>0</v>
      </c>
      <c r="X225" s="275">
        <f t="shared" si="66"/>
        <v>0</v>
      </c>
    </row>
    <row r="226" spans="1:24" x14ac:dyDescent="0.35">
      <c r="A226" t="s">
        <v>329</v>
      </c>
      <c r="B226" t="s">
        <v>208</v>
      </c>
      <c r="C226">
        <v>138</v>
      </c>
      <c r="D226" t="s">
        <v>527</v>
      </c>
      <c r="E226" t="s">
        <v>299</v>
      </c>
      <c r="F226" t="str" cm="1">
        <f t="array" ref="F226">INDEX(SubList_ResAreas!$E$5:$E$332,MATCH(1,(B226=SubList_ResAreas!$B$5:$B$332)*(C226=SubList_ResAreas!$C$5:$C$332),0))</f>
        <v>Southern_NV_Eldorado_Li_Battery</v>
      </c>
      <c r="G226" s="49">
        <f t="shared" si="83"/>
        <v>300</v>
      </c>
      <c r="H226" s="29">
        <f t="shared" si="79"/>
        <v>0</v>
      </c>
      <c r="I226" s="267">
        <f t="shared" si="80"/>
        <v>300</v>
      </c>
      <c r="J226" s="268">
        <f t="shared" si="84"/>
        <v>300</v>
      </c>
      <c r="K226" s="268">
        <f t="shared" si="81"/>
        <v>0</v>
      </c>
      <c r="L226" s="269">
        <f t="shared" si="82"/>
        <v>300</v>
      </c>
      <c r="M226" s="276">
        <v>0</v>
      </c>
      <c r="N226" s="29">
        <v>0</v>
      </c>
      <c r="O226" s="267">
        <f t="shared" si="88"/>
        <v>0</v>
      </c>
      <c r="P226" s="180">
        <v>0</v>
      </c>
      <c r="Q226" s="271">
        <v>0</v>
      </c>
      <c r="R226" s="273">
        <f t="shared" si="86"/>
        <v>0</v>
      </c>
      <c r="S226" s="186">
        <v>0</v>
      </c>
      <c r="T226" s="270">
        <v>0</v>
      </c>
      <c r="U226" s="274">
        <f t="shared" si="87"/>
        <v>0</v>
      </c>
      <c r="V226" s="272">
        <v>300</v>
      </c>
      <c r="W226" s="272">
        <v>0</v>
      </c>
      <c r="X226" s="275">
        <f t="shared" si="66"/>
        <v>300</v>
      </c>
    </row>
    <row r="227" spans="1:24" x14ac:dyDescent="0.35">
      <c r="A227" t="s">
        <v>333</v>
      </c>
      <c r="B227" t="s">
        <v>240</v>
      </c>
      <c r="C227">
        <v>230</v>
      </c>
      <c r="D227" t="s">
        <v>527</v>
      </c>
      <c r="E227" t="s">
        <v>299</v>
      </c>
      <c r="F227" t="str" cm="1">
        <f t="array" ref="F227">INDEX(SubList_ResAreas!$E$5:$E$332,MATCH(1,(B227=SubList_ResAreas!$B$5:$B$332)*(C227=SubList_ResAreas!$C$5:$C$332),0))</f>
        <v>Northern_California_Li_Battery</v>
      </c>
      <c r="G227" s="49">
        <f t="shared" si="83"/>
        <v>457</v>
      </c>
      <c r="H227" s="29">
        <f t="shared" si="79"/>
        <v>0</v>
      </c>
      <c r="I227" s="267">
        <f t="shared" si="80"/>
        <v>457</v>
      </c>
      <c r="J227" s="268">
        <f t="shared" si="84"/>
        <v>457</v>
      </c>
      <c r="K227" s="268">
        <f t="shared" si="81"/>
        <v>0</v>
      </c>
      <c r="L227" s="269">
        <f t="shared" si="82"/>
        <v>457</v>
      </c>
      <c r="M227" s="276">
        <v>0</v>
      </c>
      <c r="N227" s="29">
        <v>0</v>
      </c>
      <c r="O227" s="267">
        <f t="shared" si="88"/>
        <v>0</v>
      </c>
      <c r="P227" s="180">
        <v>0</v>
      </c>
      <c r="Q227" s="271">
        <v>0</v>
      </c>
      <c r="R227" s="273">
        <f t="shared" si="86"/>
        <v>0</v>
      </c>
      <c r="S227" s="186">
        <v>0</v>
      </c>
      <c r="T227" s="270">
        <v>0</v>
      </c>
      <c r="U227" s="274">
        <f t="shared" si="87"/>
        <v>0</v>
      </c>
      <c r="V227" s="272">
        <v>457</v>
      </c>
      <c r="W227" s="272">
        <v>0</v>
      </c>
      <c r="X227" s="275">
        <f t="shared" si="66"/>
        <v>457</v>
      </c>
    </row>
    <row r="228" spans="1:24" x14ac:dyDescent="0.35">
      <c r="A228" t="s">
        <v>333</v>
      </c>
      <c r="B228" t="s">
        <v>240</v>
      </c>
      <c r="C228">
        <v>115</v>
      </c>
      <c r="D228" t="s">
        <v>527</v>
      </c>
      <c r="E228" t="s">
        <v>299</v>
      </c>
      <c r="F228" t="str" cm="1">
        <f t="array" ref="F228">INDEX(SubList_ResAreas!$E$5:$E$332,MATCH(1,(B228=SubList_ResAreas!$B$5:$B$332)*(C228=SubList_ResAreas!$C$5:$C$332),0))</f>
        <v>Northern_California_Li_Battery</v>
      </c>
      <c r="G228" s="49">
        <f t="shared" si="83"/>
        <v>157</v>
      </c>
      <c r="H228" s="29">
        <f t="shared" si="79"/>
        <v>0</v>
      </c>
      <c r="I228" s="267">
        <f t="shared" si="80"/>
        <v>157</v>
      </c>
      <c r="J228" s="268">
        <f t="shared" si="84"/>
        <v>157</v>
      </c>
      <c r="K228" s="268">
        <f t="shared" si="81"/>
        <v>0</v>
      </c>
      <c r="L228" s="269">
        <f t="shared" si="82"/>
        <v>157</v>
      </c>
      <c r="M228" s="276">
        <v>0</v>
      </c>
      <c r="N228" s="29">
        <v>0</v>
      </c>
      <c r="O228" s="267">
        <f t="shared" si="88"/>
        <v>0</v>
      </c>
      <c r="P228" s="180">
        <v>157</v>
      </c>
      <c r="Q228" s="271">
        <v>0</v>
      </c>
      <c r="R228" s="273">
        <f t="shared" si="86"/>
        <v>157</v>
      </c>
      <c r="S228" s="186">
        <v>0</v>
      </c>
      <c r="T228" s="270">
        <v>0</v>
      </c>
      <c r="U228" s="274">
        <f t="shared" si="87"/>
        <v>0</v>
      </c>
      <c r="V228" s="272">
        <v>0</v>
      </c>
      <c r="W228" s="272">
        <v>0</v>
      </c>
      <c r="X228" s="275">
        <f t="shared" si="66"/>
        <v>0</v>
      </c>
    </row>
    <row r="229" spans="1:24" x14ac:dyDescent="0.35">
      <c r="A229" t="s">
        <v>333</v>
      </c>
      <c r="B229" t="s">
        <v>243</v>
      </c>
      <c r="C229">
        <v>230</v>
      </c>
      <c r="D229" t="s">
        <v>527</v>
      </c>
      <c r="E229" t="s">
        <v>299</v>
      </c>
      <c r="F229" t="str" cm="1">
        <f t="array" ref="F229">INDEX(SubList_ResAreas!$E$5:$E$332,MATCH(1,(B229=SubList_ResAreas!$B$5:$B$332)*(C229=SubList_ResAreas!$C$5:$C$332),0))</f>
        <v>Northern_California_Li_Battery</v>
      </c>
      <c r="G229" s="49">
        <f t="shared" si="83"/>
        <v>60</v>
      </c>
      <c r="H229" s="29">
        <f t="shared" si="79"/>
        <v>0</v>
      </c>
      <c r="I229" s="267">
        <f t="shared" si="80"/>
        <v>60</v>
      </c>
      <c r="J229" s="268">
        <f t="shared" si="84"/>
        <v>60</v>
      </c>
      <c r="K229" s="268">
        <f t="shared" si="81"/>
        <v>0</v>
      </c>
      <c r="L229" s="269">
        <f t="shared" si="82"/>
        <v>60</v>
      </c>
      <c r="M229" s="276">
        <v>0</v>
      </c>
      <c r="N229" s="29">
        <v>0</v>
      </c>
      <c r="O229" s="267">
        <f t="shared" si="88"/>
        <v>0</v>
      </c>
      <c r="P229" s="180">
        <v>0</v>
      </c>
      <c r="Q229" s="271">
        <v>0</v>
      </c>
      <c r="R229" s="273">
        <f t="shared" si="86"/>
        <v>0</v>
      </c>
      <c r="S229" s="186">
        <v>0</v>
      </c>
      <c r="T229" s="270">
        <v>0</v>
      </c>
      <c r="U229" s="274">
        <f t="shared" si="87"/>
        <v>0</v>
      </c>
      <c r="V229" s="272">
        <v>60</v>
      </c>
      <c r="W229" s="272">
        <v>0</v>
      </c>
      <c r="X229" s="275">
        <f t="shared" si="66"/>
        <v>60</v>
      </c>
    </row>
    <row r="230" spans="1:24" x14ac:dyDescent="0.35">
      <c r="A230" t="s">
        <v>326</v>
      </c>
      <c r="B230" t="s">
        <v>54</v>
      </c>
      <c r="C230">
        <v>161</v>
      </c>
      <c r="D230" t="s">
        <v>527</v>
      </c>
      <c r="E230" t="s">
        <v>299</v>
      </c>
      <c r="F230" t="str" cm="1">
        <f t="array" ref="F230">INDEX(SubList_ResAreas!$E$5:$E$332,MATCH(1,(B230=SubList_ResAreas!$B$5:$B$332)*(C230=SubList_ResAreas!$C$5:$C$332),0))</f>
        <v>Imperial_Li_Battery</v>
      </c>
      <c r="G230" s="49">
        <f t="shared" si="83"/>
        <v>180</v>
      </c>
      <c r="H230" s="29">
        <f t="shared" si="79"/>
        <v>0</v>
      </c>
      <c r="I230" s="267">
        <f t="shared" si="80"/>
        <v>180</v>
      </c>
      <c r="J230" s="268">
        <f t="shared" si="84"/>
        <v>180</v>
      </c>
      <c r="K230" s="268">
        <f t="shared" si="81"/>
        <v>0</v>
      </c>
      <c r="L230" s="269">
        <f t="shared" si="82"/>
        <v>180</v>
      </c>
      <c r="M230" s="276">
        <v>0</v>
      </c>
      <c r="N230" s="29">
        <v>0</v>
      </c>
      <c r="O230" s="267">
        <f t="shared" si="88"/>
        <v>0</v>
      </c>
      <c r="P230" s="180">
        <v>0</v>
      </c>
      <c r="Q230" s="271">
        <v>0</v>
      </c>
      <c r="R230" s="273">
        <f t="shared" si="86"/>
        <v>0</v>
      </c>
      <c r="S230" s="186">
        <v>0</v>
      </c>
      <c r="T230" s="270">
        <v>0</v>
      </c>
      <c r="U230" s="274">
        <f t="shared" si="87"/>
        <v>0</v>
      </c>
      <c r="V230" s="272">
        <v>180</v>
      </c>
      <c r="W230" s="272">
        <v>0</v>
      </c>
      <c r="X230" s="275">
        <f t="shared" si="66"/>
        <v>180</v>
      </c>
    </row>
    <row r="231" spans="1:24" x14ac:dyDescent="0.35">
      <c r="A231" t="s">
        <v>321</v>
      </c>
      <c r="B231" t="s">
        <v>209</v>
      </c>
      <c r="C231">
        <v>230</v>
      </c>
      <c r="D231" t="s">
        <v>527</v>
      </c>
      <c r="E231" t="s">
        <v>299</v>
      </c>
      <c r="F231" t="str" cm="1">
        <f t="array" ref="F231">INDEX(SubList_ResAreas!$E$5:$E$332,MATCH(1,(B231=SubList_ResAreas!$B$5:$B$332)*(C231=SubList_ResAreas!$C$5:$C$332),0))</f>
        <v>Southern_PGAE_Li_Battery</v>
      </c>
      <c r="G231" s="49">
        <f t="shared" si="83"/>
        <v>240</v>
      </c>
      <c r="H231" s="29">
        <f t="shared" si="79"/>
        <v>0</v>
      </c>
      <c r="I231" s="267">
        <f t="shared" si="80"/>
        <v>240</v>
      </c>
      <c r="J231" s="268">
        <f t="shared" si="84"/>
        <v>240</v>
      </c>
      <c r="K231" s="268">
        <f t="shared" si="81"/>
        <v>0</v>
      </c>
      <c r="L231" s="269">
        <f t="shared" si="82"/>
        <v>240</v>
      </c>
      <c r="M231" s="276">
        <v>0</v>
      </c>
      <c r="N231" s="29">
        <v>0</v>
      </c>
      <c r="O231" s="267">
        <f t="shared" si="88"/>
        <v>0</v>
      </c>
      <c r="P231" s="180">
        <v>0</v>
      </c>
      <c r="Q231" s="271">
        <v>0</v>
      </c>
      <c r="R231" s="273">
        <f t="shared" si="86"/>
        <v>0</v>
      </c>
      <c r="S231" s="186">
        <v>0</v>
      </c>
      <c r="T231" s="270">
        <v>0</v>
      </c>
      <c r="U231" s="274">
        <f t="shared" si="87"/>
        <v>0</v>
      </c>
      <c r="V231" s="272">
        <v>240</v>
      </c>
      <c r="W231" s="272">
        <v>0</v>
      </c>
      <c r="X231" s="275">
        <f t="shared" si="66"/>
        <v>240</v>
      </c>
    </row>
    <row r="232" spans="1:24" x14ac:dyDescent="0.35">
      <c r="A232" t="s">
        <v>341</v>
      </c>
      <c r="B232" t="s">
        <v>108</v>
      </c>
      <c r="C232">
        <v>230</v>
      </c>
      <c r="D232" t="s">
        <v>527</v>
      </c>
      <c r="E232" t="s">
        <v>299</v>
      </c>
      <c r="F232" t="str" cm="1">
        <f t="array" ref="F232">INDEX(SubList_ResAreas!$E$5:$E$332,MATCH(1,(B232=SubList_ResAreas!$B$5:$B$332)*(C232=SubList_ResAreas!$C$5:$C$332),0))</f>
        <v>Greater_Kramer_Li_Battery</v>
      </c>
      <c r="G232" s="49">
        <f t="shared" si="83"/>
        <v>320</v>
      </c>
      <c r="H232" s="29">
        <f t="shared" si="79"/>
        <v>0</v>
      </c>
      <c r="I232" s="267">
        <f t="shared" si="80"/>
        <v>320</v>
      </c>
      <c r="J232" s="268">
        <f t="shared" si="84"/>
        <v>320</v>
      </c>
      <c r="K232" s="268">
        <f t="shared" si="81"/>
        <v>0</v>
      </c>
      <c r="L232" s="269">
        <f t="shared" si="82"/>
        <v>320</v>
      </c>
      <c r="M232" s="276">
        <v>0</v>
      </c>
      <c r="N232" s="29">
        <v>0</v>
      </c>
      <c r="O232" s="267">
        <f t="shared" si="88"/>
        <v>0</v>
      </c>
      <c r="P232" s="180">
        <v>0</v>
      </c>
      <c r="Q232" s="271">
        <v>0</v>
      </c>
      <c r="R232" s="273">
        <f t="shared" si="86"/>
        <v>0</v>
      </c>
      <c r="S232" s="186">
        <v>200</v>
      </c>
      <c r="T232" s="270">
        <v>0</v>
      </c>
      <c r="U232" s="274">
        <f t="shared" si="87"/>
        <v>200</v>
      </c>
      <c r="V232" s="272">
        <v>120</v>
      </c>
      <c r="W232" s="272">
        <v>0</v>
      </c>
      <c r="X232" s="275">
        <f t="shared" si="66"/>
        <v>120</v>
      </c>
    </row>
    <row r="233" spans="1:24" x14ac:dyDescent="0.35">
      <c r="A233" t="s">
        <v>315</v>
      </c>
      <c r="B233" t="s">
        <v>142</v>
      </c>
      <c r="C233">
        <v>230</v>
      </c>
      <c r="D233" t="s">
        <v>527</v>
      </c>
      <c r="E233" t="s">
        <v>299</v>
      </c>
      <c r="F233" t="str" cm="1">
        <f t="array" ref="F233">INDEX(SubList_ResAreas!$E$5:$E$332,MATCH(1,(B233=SubList_ResAreas!$B$5:$B$332)*(C233=SubList_ResAreas!$C$5:$C$332),0))</f>
        <v>Southern_PGAE_Li_Battery</v>
      </c>
      <c r="G233" s="49">
        <f t="shared" si="83"/>
        <v>240</v>
      </c>
      <c r="H233" s="29">
        <f t="shared" si="79"/>
        <v>0</v>
      </c>
      <c r="I233" s="267">
        <f t="shared" si="80"/>
        <v>240</v>
      </c>
      <c r="J233" s="268">
        <f t="shared" si="84"/>
        <v>240</v>
      </c>
      <c r="K233" s="268">
        <f t="shared" si="81"/>
        <v>0</v>
      </c>
      <c r="L233" s="269">
        <f t="shared" si="82"/>
        <v>240</v>
      </c>
      <c r="M233" s="276">
        <v>0</v>
      </c>
      <c r="N233" s="29">
        <v>0</v>
      </c>
      <c r="O233" s="267">
        <f t="shared" si="88"/>
        <v>0</v>
      </c>
      <c r="P233" s="180">
        <v>0</v>
      </c>
      <c r="Q233" s="271">
        <v>0</v>
      </c>
      <c r="R233" s="273">
        <f t="shared" si="86"/>
        <v>0</v>
      </c>
      <c r="S233" s="186">
        <v>0</v>
      </c>
      <c r="T233" s="270">
        <v>0</v>
      </c>
      <c r="U233" s="274">
        <f t="shared" si="87"/>
        <v>0</v>
      </c>
      <c r="V233" s="272">
        <v>240</v>
      </c>
      <c r="W233" s="272">
        <v>0</v>
      </c>
      <c r="X233" s="275">
        <f t="shared" si="66"/>
        <v>240</v>
      </c>
    </row>
    <row r="234" spans="1:24" x14ac:dyDescent="0.35">
      <c r="A234" t="s">
        <v>345</v>
      </c>
      <c r="B234" t="s">
        <v>50</v>
      </c>
      <c r="C234">
        <v>138</v>
      </c>
      <c r="D234" t="s">
        <v>527</v>
      </c>
      <c r="E234" t="s">
        <v>299</v>
      </c>
      <c r="F234" t="str" cm="1">
        <f t="array" ref="F234">INDEX(SubList_ResAreas!$E$5:$E$332,MATCH(1,(B234=SubList_ResAreas!$B$5:$B$332)*(C234=SubList_ResAreas!$C$5:$C$332),0))</f>
        <v>Greater_LA_Li_Battery</v>
      </c>
      <c r="G234" s="49">
        <f t="shared" si="83"/>
        <v>250</v>
      </c>
      <c r="H234" s="29">
        <f t="shared" si="79"/>
        <v>0</v>
      </c>
      <c r="I234" s="267">
        <f t="shared" si="80"/>
        <v>250</v>
      </c>
      <c r="J234" s="268">
        <f t="shared" si="84"/>
        <v>250</v>
      </c>
      <c r="K234" s="268">
        <f t="shared" si="81"/>
        <v>0</v>
      </c>
      <c r="L234" s="269">
        <f t="shared" si="82"/>
        <v>250</v>
      </c>
      <c r="M234" s="276">
        <v>0</v>
      </c>
      <c r="N234" s="29">
        <v>0</v>
      </c>
      <c r="O234" s="267">
        <f t="shared" si="88"/>
        <v>0</v>
      </c>
      <c r="P234" s="180">
        <v>250</v>
      </c>
      <c r="Q234" s="271">
        <v>0</v>
      </c>
      <c r="R234" s="273">
        <f t="shared" si="86"/>
        <v>250</v>
      </c>
      <c r="S234" s="186">
        <v>0</v>
      </c>
      <c r="T234" s="270">
        <v>0</v>
      </c>
      <c r="U234" s="274">
        <f t="shared" si="87"/>
        <v>0</v>
      </c>
      <c r="V234" s="272">
        <v>0</v>
      </c>
      <c r="W234" s="272">
        <v>0</v>
      </c>
      <c r="X234" s="275">
        <f t="shared" si="66"/>
        <v>0</v>
      </c>
    </row>
    <row r="235" spans="1:24" x14ac:dyDescent="0.35">
      <c r="A235" t="s">
        <v>329</v>
      </c>
      <c r="B235" t="s">
        <v>176</v>
      </c>
      <c r="C235">
        <v>230</v>
      </c>
      <c r="D235" t="s">
        <v>527</v>
      </c>
      <c r="E235" t="s">
        <v>299</v>
      </c>
      <c r="F235" t="str" cm="1">
        <f t="array" ref="F235">INDEX(SubList_ResAreas!$E$5:$E$332,MATCH(1,(B235=SubList_ResAreas!$B$5:$B$332)*(C235=SubList_ResAreas!$C$5:$C$332),0))</f>
        <v>Southern_NV_Eldorado_Li_Battery</v>
      </c>
      <c r="G235" s="49">
        <f t="shared" si="83"/>
        <v>340</v>
      </c>
      <c r="H235" s="29">
        <f t="shared" si="79"/>
        <v>0</v>
      </c>
      <c r="I235" s="267">
        <f t="shared" si="80"/>
        <v>340</v>
      </c>
      <c r="J235" s="268">
        <f t="shared" si="84"/>
        <v>340</v>
      </c>
      <c r="K235" s="268">
        <f t="shared" si="81"/>
        <v>0</v>
      </c>
      <c r="L235" s="269">
        <f t="shared" si="82"/>
        <v>340</v>
      </c>
      <c r="M235" s="276">
        <v>0</v>
      </c>
      <c r="N235" s="29">
        <v>0</v>
      </c>
      <c r="O235" s="267">
        <f t="shared" si="88"/>
        <v>0</v>
      </c>
      <c r="P235" s="180">
        <v>0</v>
      </c>
      <c r="Q235" s="271">
        <v>0</v>
      </c>
      <c r="R235" s="273">
        <f t="shared" si="86"/>
        <v>0</v>
      </c>
      <c r="S235" s="186">
        <v>200</v>
      </c>
      <c r="T235" s="270">
        <v>0</v>
      </c>
      <c r="U235" s="274">
        <f t="shared" si="87"/>
        <v>200</v>
      </c>
      <c r="V235" s="272">
        <v>140</v>
      </c>
      <c r="W235" s="272">
        <v>0</v>
      </c>
      <c r="X235" s="275">
        <f t="shared" si="66"/>
        <v>140</v>
      </c>
    </row>
    <row r="236" spans="1:24" x14ac:dyDescent="0.35">
      <c r="A236" t="s">
        <v>333</v>
      </c>
      <c r="B236" t="s">
        <v>225</v>
      </c>
      <c r="C236">
        <v>230</v>
      </c>
      <c r="D236" t="s">
        <v>527</v>
      </c>
      <c r="E236" t="s">
        <v>299</v>
      </c>
      <c r="F236" t="str" cm="1">
        <f t="array" ref="F236">INDEX(SubList_ResAreas!$E$5:$E$332,MATCH(1,(B236=SubList_ResAreas!$B$5:$B$332)*(C236=SubList_ResAreas!$C$5:$C$332),0))</f>
        <v>Northern_California_Li_Battery</v>
      </c>
      <c r="G236" s="49">
        <f t="shared" si="83"/>
        <v>100</v>
      </c>
      <c r="H236" s="29">
        <f t="shared" si="79"/>
        <v>0</v>
      </c>
      <c r="I236" s="267">
        <f t="shared" si="80"/>
        <v>100</v>
      </c>
      <c r="J236" s="268">
        <f t="shared" si="84"/>
        <v>100</v>
      </c>
      <c r="K236" s="268">
        <f t="shared" si="81"/>
        <v>0</v>
      </c>
      <c r="L236" s="269">
        <f t="shared" si="82"/>
        <v>100</v>
      </c>
      <c r="M236" s="276">
        <v>0</v>
      </c>
      <c r="N236" s="29">
        <v>0</v>
      </c>
      <c r="O236" s="267">
        <f t="shared" si="88"/>
        <v>0</v>
      </c>
      <c r="P236" s="180">
        <v>100</v>
      </c>
      <c r="Q236" s="271">
        <v>0</v>
      </c>
      <c r="R236" s="273">
        <f t="shared" si="86"/>
        <v>100</v>
      </c>
      <c r="S236" s="186">
        <v>0</v>
      </c>
      <c r="T236" s="270">
        <v>0</v>
      </c>
      <c r="U236" s="274">
        <f t="shared" si="87"/>
        <v>0</v>
      </c>
      <c r="V236" s="272">
        <v>0</v>
      </c>
      <c r="W236" s="272">
        <v>0</v>
      </c>
      <c r="X236" s="275">
        <f t="shared" si="66"/>
        <v>0</v>
      </c>
    </row>
    <row r="237" spans="1:24" x14ac:dyDescent="0.35">
      <c r="A237" t="s">
        <v>318</v>
      </c>
      <c r="B237" t="s">
        <v>83</v>
      </c>
      <c r="C237">
        <v>230</v>
      </c>
      <c r="D237" t="s">
        <v>527</v>
      </c>
      <c r="E237" t="s">
        <v>299</v>
      </c>
      <c r="F237" t="str" cm="1">
        <f t="array" ref="F237">INDEX(SubList_ResAreas!$E$5:$E$332,MATCH(1,(B237=SubList_ResAreas!$B$5:$B$332)*(C237=SubList_ResAreas!$C$5:$C$332),0))</f>
        <v>Greater_LA_Li_Battery</v>
      </c>
      <c r="G237" s="49">
        <f t="shared" si="83"/>
        <v>20</v>
      </c>
      <c r="H237" s="29">
        <f t="shared" si="79"/>
        <v>0</v>
      </c>
      <c r="I237" s="267">
        <f t="shared" si="80"/>
        <v>20</v>
      </c>
      <c r="J237" s="268">
        <f t="shared" si="84"/>
        <v>20</v>
      </c>
      <c r="K237" s="268">
        <f t="shared" si="81"/>
        <v>0</v>
      </c>
      <c r="L237" s="269">
        <f t="shared" si="82"/>
        <v>20</v>
      </c>
      <c r="M237" s="276">
        <v>0</v>
      </c>
      <c r="N237" s="29">
        <v>0</v>
      </c>
      <c r="O237" s="267">
        <f t="shared" si="88"/>
        <v>0</v>
      </c>
      <c r="P237" s="180">
        <v>20</v>
      </c>
      <c r="Q237" s="271">
        <v>0</v>
      </c>
      <c r="R237" s="273">
        <f t="shared" si="86"/>
        <v>20</v>
      </c>
      <c r="S237" s="186">
        <v>0</v>
      </c>
      <c r="T237" s="270">
        <v>0</v>
      </c>
      <c r="U237" s="274">
        <f t="shared" si="87"/>
        <v>0</v>
      </c>
      <c r="V237" s="272">
        <v>0</v>
      </c>
      <c r="W237" s="272">
        <v>0</v>
      </c>
      <c r="X237" s="275">
        <f t="shared" si="66"/>
        <v>0</v>
      </c>
    </row>
    <row r="238" spans="1:24" x14ac:dyDescent="0.35">
      <c r="A238" t="s">
        <v>348</v>
      </c>
      <c r="B238" t="s">
        <v>416</v>
      </c>
      <c r="C238">
        <v>500</v>
      </c>
      <c r="D238" t="s">
        <v>527</v>
      </c>
      <c r="E238" t="s">
        <v>299</v>
      </c>
      <c r="F238" t="str" cm="1">
        <f t="array" ref="F238">INDEX(SubList_ResAreas!$E$5:$E$332,MATCH(1,(B238=SubList_ResAreas!$B$5:$B$332)*(C238=SubList_ResAreas!$C$5:$C$332),0))</f>
        <v>Arizona_Li_Battery</v>
      </c>
      <c r="G238" s="49">
        <f t="shared" si="83"/>
        <v>950</v>
      </c>
      <c r="H238" s="29">
        <f t="shared" si="79"/>
        <v>0</v>
      </c>
      <c r="I238" s="267">
        <f t="shared" si="80"/>
        <v>950</v>
      </c>
      <c r="J238" s="268">
        <f t="shared" si="84"/>
        <v>950</v>
      </c>
      <c r="K238" s="268">
        <f t="shared" si="81"/>
        <v>0</v>
      </c>
      <c r="L238" s="269">
        <f t="shared" si="82"/>
        <v>950</v>
      </c>
      <c r="M238" s="276">
        <v>0</v>
      </c>
      <c r="N238" s="29">
        <v>0</v>
      </c>
      <c r="O238" s="267">
        <f t="shared" si="88"/>
        <v>0</v>
      </c>
      <c r="P238" s="180">
        <v>0</v>
      </c>
      <c r="Q238" s="271">
        <v>0</v>
      </c>
      <c r="R238" s="273">
        <f t="shared" si="86"/>
        <v>0</v>
      </c>
      <c r="S238" s="186">
        <v>0</v>
      </c>
      <c r="T238" s="270">
        <v>0</v>
      </c>
      <c r="U238" s="274">
        <f t="shared" si="87"/>
        <v>0</v>
      </c>
      <c r="V238" s="272">
        <v>950</v>
      </c>
      <c r="W238" s="272">
        <v>0</v>
      </c>
      <c r="X238" s="275">
        <f t="shared" si="66"/>
        <v>950</v>
      </c>
    </row>
    <row r="239" spans="1:24" x14ac:dyDescent="0.35">
      <c r="A239" t="s">
        <v>321</v>
      </c>
      <c r="B239" t="s">
        <v>180</v>
      </c>
      <c r="C239">
        <v>230</v>
      </c>
      <c r="D239" t="s">
        <v>527</v>
      </c>
      <c r="E239" t="s">
        <v>299</v>
      </c>
      <c r="F239" t="str" cm="1">
        <f t="array" ref="F239">INDEX(SubList_ResAreas!$E$5:$E$332,MATCH(1,(B239=SubList_ResAreas!$B$5:$B$332)*(C239=SubList_ResAreas!$C$5:$C$332),0))</f>
        <v>Southern_PGAE_Li_Battery</v>
      </c>
      <c r="G239" s="49">
        <f t="shared" si="83"/>
        <v>306</v>
      </c>
      <c r="H239" s="29">
        <f t="shared" si="79"/>
        <v>0</v>
      </c>
      <c r="I239" s="267">
        <f t="shared" si="80"/>
        <v>306</v>
      </c>
      <c r="J239" s="268">
        <f t="shared" si="84"/>
        <v>306</v>
      </c>
      <c r="K239" s="268">
        <f t="shared" si="81"/>
        <v>0</v>
      </c>
      <c r="L239" s="269">
        <f t="shared" si="82"/>
        <v>306</v>
      </c>
      <c r="M239" s="276">
        <v>0</v>
      </c>
      <c r="N239" s="29">
        <v>0</v>
      </c>
      <c r="O239" s="267">
        <f t="shared" si="88"/>
        <v>0</v>
      </c>
      <c r="P239" s="180">
        <v>6</v>
      </c>
      <c r="Q239" s="271">
        <v>0</v>
      </c>
      <c r="R239" s="273">
        <f t="shared" si="86"/>
        <v>6</v>
      </c>
      <c r="S239" s="186">
        <v>0</v>
      </c>
      <c r="T239" s="270">
        <v>0</v>
      </c>
      <c r="U239" s="274">
        <f t="shared" si="87"/>
        <v>0</v>
      </c>
      <c r="V239" s="272">
        <v>300</v>
      </c>
      <c r="W239" s="272">
        <v>0</v>
      </c>
      <c r="X239" s="275">
        <f t="shared" si="66"/>
        <v>300</v>
      </c>
    </row>
    <row r="240" spans="1:24" x14ac:dyDescent="0.35">
      <c r="A240" t="s">
        <v>348</v>
      </c>
      <c r="B240" t="s">
        <v>52</v>
      </c>
      <c r="C240">
        <v>230</v>
      </c>
      <c r="D240" t="s">
        <v>527</v>
      </c>
      <c r="E240" t="s">
        <v>299</v>
      </c>
      <c r="F240" t="str" cm="1">
        <f t="array" ref="F240">INDEX(SubList_ResAreas!$E$5:$E$332,MATCH(1,(B240=SubList_ResAreas!$B$5:$B$332)*(C240=SubList_ResAreas!$C$5:$C$332),0))</f>
        <v>Riverside_Li_Battery</v>
      </c>
      <c r="G240" s="49">
        <f t="shared" si="83"/>
        <v>1571.8200000000002</v>
      </c>
      <c r="H240" s="29">
        <f t="shared" si="79"/>
        <v>0</v>
      </c>
      <c r="I240" s="267">
        <f t="shared" si="80"/>
        <v>1571.8200000000002</v>
      </c>
      <c r="J240" s="268">
        <f t="shared" si="84"/>
        <v>751.47</v>
      </c>
      <c r="K240" s="268">
        <f t="shared" si="81"/>
        <v>0</v>
      </c>
      <c r="L240" s="269">
        <f t="shared" si="82"/>
        <v>751.47</v>
      </c>
      <c r="M240" s="276">
        <v>820.35</v>
      </c>
      <c r="N240" s="29">
        <v>0</v>
      </c>
      <c r="O240" s="267">
        <f t="shared" si="88"/>
        <v>820.35</v>
      </c>
      <c r="P240" s="180">
        <v>666</v>
      </c>
      <c r="Q240" s="271">
        <v>0</v>
      </c>
      <c r="R240" s="273">
        <f t="shared" si="86"/>
        <v>666</v>
      </c>
      <c r="S240" s="186">
        <v>85.47</v>
      </c>
      <c r="T240" s="270">
        <v>0</v>
      </c>
      <c r="U240" s="274">
        <f t="shared" si="87"/>
        <v>85.47</v>
      </c>
      <c r="V240" s="272">
        <v>0</v>
      </c>
      <c r="W240" s="272">
        <v>0</v>
      </c>
      <c r="X240" s="275">
        <f t="shared" si="66"/>
        <v>0</v>
      </c>
    </row>
    <row r="241" spans="1:24" x14ac:dyDescent="0.35">
      <c r="A241" t="s">
        <v>341</v>
      </c>
      <c r="B241" t="s">
        <v>117</v>
      </c>
      <c r="C241">
        <v>230</v>
      </c>
      <c r="D241" t="s">
        <v>527</v>
      </c>
      <c r="E241" t="s">
        <v>299</v>
      </c>
      <c r="F241" t="str" cm="1">
        <f t="array" ref="F241">INDEX(SubList_ResAreas!$E$5:$E$332,MATCH(1,(B241=SubList_ResAreas!$B$5:$B$332)*(C241=SubList_ResAreas!$C$5:$C$332),0))</f>
        <v>Greater_Kramer_Li_Battery</v>
      </c>
      <c r="G241" s="49">
        <f t="shared" si="83"/>
        <v>30</v>
      </c>
      <c r="H241" s="29">
        <f t="shared" si="79"/>
        <v>0</v>
      </c>
      <c r="I241" s="267">
        <f t="shared" si="80"/>
        <v>30</v>
      </c>
      <c r="J241" s="268">
        <f t="shared" si="84"/>
        <v>30</v>
      </c>
      <c r="K241" s="268">
        <f t="shared" si="81"/>
        <v>0</v>
      </c>
      <c r="L241" s="269">
        <f t="shared" si="82"/>
        <v>30</v>
      </c>
      <c r="M241" s="276">
        <v>0</v>
      </c>
      <c r="N241" s="29">
        <v>0</v>
      </c>
      <c r="O241" s="267">
        <f t="shared" si="88"/>
        <v>0</v>
      </c>
      <c r="P241" s="180">
        <v>0</v>
      </c>
      <c r="Q241" s="271">
        <v>0</v>
      </c>
      <c r="R241" s="273">
        <f t="shared" si="86"/>
        <v>0</v>
      </c>
      <c r="S241" s="186">
        <v>0</v>
      </c>
      <c r="T241" s="270">
        <v>0</v>
      </c>
      <c r="U241" s="274">
        <f t="shared" si="87"/>
        <v>0</v>
      </c>
      <c r="V241" s="272">
        <v>30</v>
      </c>
      <c r="W241" s="272">
        <v>0</v>
      </c>
      <c r="X241" s="275">
        <f t="shared" si="66"/>
        <v>30</v>
      </c>
    </row>
    <row r="242" spans="1:24" x14ac:dyDescent="0.35">
      <c r="A242" t="s">
        <v>341</v>
      </c>
      <c r="B242" t="s">
        <v>117</v>
      </c>
      <c r="C242">
        <v>115</v>
      </c>
      <c r="D242" t="s">
        <v>527</v>
      </c>
      <c r="E242" t="s">
        <v>299</v>
      </c>
      <c r="F242" t="str" cm="1">
        <f t="array" ref="F242">INDEX(SubList_ResAreas!$E$5:$E$332,MATCH(1,(B242=SubList_ResAreas!$B$5:$B$332)*(C242=SubList_ResAreas!$C$5:$C$332),0))</f>
        <v>Greater_Kramer_Li_Battery</v>
      </c>
      <c r="G242" s="49">
        <f t="shared" si="83"/>
        <v>104</v>
      </c>
      <c r="H242" s="29">
        <f t="shared" si="79"/>
        <v>0</v>
      </c>
      <c r="I242" s="267">
        <f t="shared" si="80"/>
        <v>104</v>
      </c>
      <c r="J242" s="268">
        <f t="shared" si="84"/>
        <v>104</v>
      </c>
      <c r="K242" s="268">
        <f t="shared" si="81"/>
        <v>0</v>
      </c>
      <c r="L242" s="269">
        <f t="shared" si="82"/>
        <v>104</v>
      </c>
      <c r="M242" s="276">
        <v>0</v>
      </c>
      <c r="N242" s="29">
        <v>0</v>
      </c>
      <c r="O242" s="267">
        <f t="shared" si="88"/>
        <v>0</v>
      </c>
      <c r="P242" s="180">
        <v>0</v>
      </c>
      <c r="Q242" s="271">
        <v>0</v>
      </c>
      <c r="R242" s="273">
        <f t="shared" si="86"/>
        <v>0</v>
      </c>
      <c r="S242" s="186">
        <v>104</v>
      </c>
      <c r="T242" s="270">
        <v>0</v>
      </c>
      <c r="U242" s="274">
        <f t="shared" si="87"/>
        <v>104</v>
      </c>
      <c r="V242" s="272">
        <v>0</v>
      </c>
      <c r="W242" s="272">
        <v>0</v>
      </c>
      <c r="X242" s="275">
        <f t="shared" si="66"/>
        <v>0</v>
      </c>
    </row>
    <row r="243" spans="1:24" x14ac:dyDescent="0.35">
      <c r="A243" t="s">
        <v>333</v>
      </c>
      <c r="B243" t="s">
        <v>266</v>
      </c>
      <c r="C243">
        <v>115</v>
      </c>
      <c r="D243" t="s">
        <v>527</v>
      </c>
      <c r="E243" t="s">
        <v>299</v>
      </c>
      <c r="F243" t="str" cm="1">
        <f t="array" ref="F243">INDEX(SubList_ResAreas!$E$5:$E$332,MATCH(1,(B243=SubList_ResAreas!$B$5:$B$332)*(C243=SubList_ResAreas!$C$5:$C$332),0))</f>
        <v>Northern_California_Li_Battery</v>
      </c>
      <c r="G243" s="49">
        <f t="shared" si="83"/>
        <v>150</v>
      </c>
      <c r="H243" s="29">
        <f t="shared" si="79"/>
        <v>0</v>
      </c>
      <c r="I243" s="267">
        <f t="shared" si="80"/>
        <v>150</v>
      </c>
      <c r="J243" s="268">
        <f t="shared" si="84"/>
        <v>150</v>
      </c>
      <c r="K243" s="268">
        <f t="shared" si="81"/>
        <v>0</v>
      </c>
      <c r="L243" s="269">
        <f t="shared" si="82"/>
        <v>150</v>
      </c>
      <c r="M243" s="276">
        <v>0</v>
      </c>
      <c r="N243" s="29">
        <v>0</v>
      </c>
      <c r="O243" s="267">
        <f t="shared" si="88"/>
        <v>0</v>
      </c>
      <c r="P243" s="180">
        <v>0</v>
      </c>
      <c r="Q243" s="271">
        <v>0</v>
      </c>
      <c r="R243" s="273">
        <f t="shared" si="86"/>
        <v>0</v>
      </c>
      <c r="S243" s="186">
        <v>150</v>
      </c>
      <c r="T243" s="270">
        <v>0</v>
      </c>
      <c r="U243" s="274">
        <f t="shared" si="87"/>
        <v>150</v>
      </c>
      <c r="V243" s="272">
        <v>0</v>
      </c>
      <c r="W243" s="272">
        <v>0</v>
      </c>
      <c r="X243" s="275">
        <f t="shared" si="66"/>
        <v>0</v>
      </c>
    </row>
    <row r="244" spans="1:24" x14ac:dyDescent="0.35">
      <c r="A244" t="s">
        <v>333</v>
      </c>
      <c r="B244" t="s">
        <v>278</v>
      </c>
      <c r="C244">
        <v>230</v>
      </c>
      <c r="D244" t="s">
        <v>527</v>
      </c>
      <c r="E244" t="s">
        <v>299</v>
      </c>
      <c r="F244" t="str" cm="1">
        <f t="array" ref="F244">INDEX(SubList_ResAreas!$E$5:$E$332,MATCH(1,(B244=SubList_ResAreas!$B$5:$B$332)*(C244=SubList_ResAreas!$C$5:$C$332),0))</f>
        <v>Northern_California_Li_Battery</v>
      </c>
      <c r="G244" s="49">
        <f t="shared" si="83"/>
        <v>120</v>
      </c>
      <c r="H244" s="29">
        <f t="shared" si="79"/>
        <v>0</v>
      </c>
      <c r="I244" s="267">
        <f t="shared" si="80"/>
        <v>120</v>
      </c>
      <c r="J244" s="268">
        <f t="shared" si="84"/>
        <v>120</v>
      </c>
      <c r="K244" s="268">
        <f t="shared" si="81"/>
        <v>0</v>
      </c>
      <c r="L244" s="269">
        <f t="shared" si="82"/>
        <v>120</v>
      </c>
      <c r="M244" s="276">
        <v>0</v>
      </c>
      <c r="N244" s="29">
        <v>0</v>
      </c>
      <c r="O244" s="267">
        <f t="shared" si="88"/>
        <v>0</v>
      </c>
      <c r="P244" s="180">
        <v>0</v>
      </c>
      <c r="Q244" s="271">
        <v>0</v>
      </c>
      <c r="R244" s="273">
        <f t="shared" si="86"/>
        <v>0</v>
      </c>
      <c r="S244" s="186">
        <v>0</v>
      </c>
      <c r="T244" s="270">
        <v>0</v>
      </c>
      <c r="U244" s="274">
        <f t="shared" si="87"/>
        <v>0</v>
      </c>
      <c r="V244" s="272">
        <v>120</v>
      </c>
      <c r="W244" s="272">
        <v>0</v>
      </c>
      <c r="X244" s="275">
        <f t="shared" si="66"/>
        <v>120</v>
      </c>
    </row>
    <row r="245" spans="1:24" x14ac:dyDescent="0.35">
      <c r="A245" t="s">
        <v>333</v>
      </c>
      <c r="B245" t="s">
        <v>236</v>
      </c>
      <c r="C245">
        <v>115</v>
      </c>
      <c r="D245" t="s">
        <v>527</v>
      </c>
      <c r="E245" t="s">
        <v>299</v>
      </c>
      <c r="F245" t="str" cm="1">
        <f t="array" ref="F245">INDEX(SubList_ResAreas!$E$5:$E$332,MATCH(1,(B245=SubList_ResAreas!$B$5:$B$332)*(C245=SubList_ResAreas!$C$5:$C$332),0))</f>
        <v>Northern_California_Li_Battery</v>
      </c>
      <c r="G245" s="49">
        <f t="shared" si="83"/>
        <v>10</v>
      </c>
      <c r="H245" s="29">
        <f t="shared" si="79"/>
        <v>0</v>
      </c>
      <c r="I245" s="267">
        <f t="shared" si="80"/>
        <v>10</v>
      </c>
      <c r="J245" s="268">
        <f t="shared" si="84"/>
        <v>10</v>
      </c>
      <c r="K245" s="268">
        <f t="shared" si="81"/>
        <v>0</v>
      </c>
      <c r="L245" s="269">
        <f t="shared" si="82"/>
        <v>10</v>
      </c>
      <c r="M245" s="276">
        <v>0</v>
      </c>
      <c r="N245" s="29">
        <v>0</v>
      </c>
      <c r="O245" s="267">
        <f t="shared" si="88"/>
        <v>0</v>
      </c>
      <c r="P245" s="180">
        <v>10</v>
      </c>
      <c r="Q245" s="271">
        <v>0</v>
      </c>
      <c r="R245" s="273">
        <f t="shared" si="86"/>
        <v>10</v>
      </c>
      <c r="S245" s="186">
        <v>0</v>
      </c>
      <c r="T245" s="270">
        <v>0</v>
      </c>
      <c r="U245" s="274">
        <f t="shared" si="87"/>
        <v>0</v>
      </c>
      <c r="V245" s="272">
        <v>0</v>
      </c>
      <c r="W245" s="272">
        <v>0</v>
      </c>
      <c r="X245" s="275">
        <f t="shared" si="66"/>
        <v>0</v>
      </c>
    </row>
    <row r="246" spans="1:24" x14ac:dyDescent="0.35">
      <c r="A246" t="s">
        <v>348</v>
      </c>
      <c r="B246" t="s">
        <v>49</v>
      </c>
      <c r="C246">
        <v>500</v>
      </c>
      <c r="D246" t="s">
        <v>527</v>
      </c>
      <c r="E246" t="s">
        <v>299</v>
      </c>
      <c r="F246" t="str" cm="1">
        <f t="array" ref="F246">INDEX(SubList_ResAreas!$E$5:$E$332,MATCH(1,(B246=SubList_ResAreas!$B$5:$B$332)*(C246=SubList_ResAreas!$C$5:$C$332),0))</f>
        <v>Arizona_Li_Battery</v>
      </c>
      <c r="G246" s="49">
        <f t="shared" si="83"/>
        <v>541.97899999999981</v>
      </c>
      <c r="H246" s="29">
        <f t="shared" si="79"/>
        <v>0</v>
      </c>
      <c r="I246" s="267">
        <f t="shared" si="80"/>
        <v>541.97899999999981</v>
      </c>
      <c r="J246" s="268">
        <f t="shared" si="84"/>
        <v>541.97899999999981</v>
      </c>
      <c r="K246" s="268">
        <f t="shared" si="81"/>
        <v>0</v>
      </c>
      <c r="L246" s="269">
        <f t="shared" si="82"/>
        <v>541.97899999999981</v>
      </c>
      <c r="M246" s="276">
        <v>0</v>
      </c>
      <c r="N246" s="29">
        <v>0</v>
      </c>
      <c r="O246" s="267">
        <f t="shared" si="88"/>
        <v>0</v>
      </c>
      <c r="P246" s="180">
        <v>0</v>
      </c>
      <c r="Q246" s="271">
        <v>0</v>
      </c>
      <c r="R246" s="273">
        <f t="shared" si="86"/>
        <v>0</v>
      </c>
      <c r="S246" s="186">
        <v>1041.9789999999998</v>
      </c>
      <c r="T246" s="270">
        <v>0</v>
      </c>
      <c r="U246" s="274">
        <f t="shared" si="87"/>
        <v>1041.9789999999998</v>
      </c>
      <c r="V246" s="272">
        <v>-500</v>
      </c>
      <c r="W246" s="272">
        <v>0</v>
      </c>
      <c r="X246" s="275">
        <f t="shared" si="66"/>
        <v>-500</v>
      </c>
    </row>
    <row r="247" spans="1:24" x14ac:dyDescent="0.35">
      <c r="A247" t="s">
        <v>333</v>
      </c>
      <c r="B247" t="s">
        <v>272</v>
      </c>
      <c r="C247">
        <v>230</v>
      </c>
      <c r="D247" t="s">
        <v>527</v>
      </c>
      <c r="E247" t="s">
        <v>299</v>
      </c>
      <c r="F247" t="str" cm="1">
        <f t="array" ref="F247">INDEX(SubList_ResAreas!$E$5:$E$332,MATCH(1,(B247=SubList_ResAreas!$B$5:$B$332)*(C247=SubList_ResAreas!$C$5:$C$332),0))</f>
        <v>Northern_California_Li_Battery</v>
      </c>
      <c r="G247" s="49">
        <f t="shared" si="83"/>
        <v>194</v>
      </c>
      <c r="H247" s="29">
        <f t="shared" si="79"/>
        <v>0</v>
      </c>
      <c r="I247" s="267">
        <f t="shared" si="80"/>
        <v>194</v>
      </c>
      <c r="J247" s="268">
        <f t="shared" si="84"/>
        <v>194</v>
      </c>
      <c r="K247" s="268">
        <f t="shared" si="81"/>
        <v>0</v>
      </c>
      <c r="L247" s="269">
        <f t="shared" si="82"/>
        <v>194</v>
      </c>
      <c r="M247" s="276">
        <v>0</v>
      </c>
      <c r="N247" s="29">
        <v>0</v>
      </c>
      <c r="O247" s="267">
        <f t="shared" si="88"/>
        <v>0</v>
      </c>
      <c r="P247" s="180">
        <v>0</v>
      </c>
      <c r="Q247" s="271">
        <v>0</v>
      </c>
      <c r="R247" s="273">
        <f t="shared" si="86"/>
        <v>0</v>
      </c>
      <c r="S247" s="186">
        <v>80</v>
      </c>
      <c r="T247" s="270">
        <v>0</v>
      </c>
      <c r="U247" s="274">
        <f t="shared" si="87"/>
        <v>80</v>
      </c>
      <c r="V247" s="272">
        <v>114</v>
      </c>
      <c r="W247" s="272">
        <v>0</v>
      </c>
      <c r="X247" s="275">
        <f t="shared" si="66"/>
        <v>114</v>
      </c>
    </row>
    <row r="248" spans="1:24" x14ac:dyDescent="0.35">
      <c r="A248" t="s">
        <v>329</v>
      </c>
      <c r="B248" t="s">
        <v>184</v>
      </c>
      <c r="C248">
        <v>230</v>
      </c>
      <c r="D248" t="s">
        <v>527</v>
      </c>
      <c r="E248" t="s">
        <v>299</v>
      </c>
      <c r="F248" t="str" cm="1">
        <f t="array" ref="F248">INDEX(SubList_ResAreas!$E$5:$E$332,MATCH(1,(B248=SubList_ResAreas!$B$5:$B$332)*(C248=SubList_ResAreas!$C$5:$C$332),0))</f>
        <v>Southern_NV_Eldorado_Li_Battery</v>
      </c>
      <c r="G248" s="49">
        <f t="shared" si="83"/>
        <v>40</v>
      </c>
      <c r="H248" s="29">
        <f t="shared" si="79"/>
        <v>0</v>
      </c>
      <c r="I248" s="267">
        <f t="shared" si="80"/>
        <v>40</v>
      </c>
      <c r="J248" s="268">
        <f t="shared" si="84"/>
        <v>40</v>
      </c>
      <c r="K248" s="268">
        <f t="shared" si="81"/>
        <v>0</v>
      </c>
      <c r="L248" s="269">
        <f t="shared" si="82"/>
        <v>40</v>
      </c>
      <c r="M248" s="276">
        <v>0</v>
      </c>
      <c r="N248" s="29">
        <v>0</v>
      </c>
      <c r="O248" s="267">
        <f t="shared" si="88"/>
        <v>0</v>
      </c>
      <c r="P248" s="180">
        <v>0</v>
      </c>
      <c r="Q248" s="271">
        <v>0</v>
      </c>
      <c r="R248" s="273">
        <f t="shared" si="86"/>
        <v>0</v>
      </c>
      <c r="S248" s="186">
        <v>40</v>
      </c>
      <c r="T248" s="270">
        <v>0</v>
      </c>
      <c r="U248" s="274">
        <f t="shared" si="87"/>
        <v>40</v>
      </c>
      <c r="V248" s="272">
        <v>0</v>
      </c>
      <c r="W248" s="272">
        <v>0</v>
      </c>
      <c r="X248" s="275">
        <f t="shared" si="66"/>
        <v>0</v>
      </c>
    </row>
    <row r="249" spans="1:24" x14ac:dyDescent="0.35">
      <c r="A249" t="s">
        <v>348</v>
      </c>
      <c r="B249" t="s">
        <v>79</v>
      </c>
      <c r="C249">
        <v>230</v>
      </c>
      <c r="D249" t="s">
        <v>527</v>
      </c>
      <c r="E249" t="s">
        <v>299</v>
      </c>
      <c r="F249" t="str" cm="1">
        <f t="array" ref="F249">INDEX(SubList_ResAreas!$E$5:$E$332,MATCH(1,(B249=SubList_ResAreas!$B$5:$B$332)*(C249=SubList_ResAreas!$C$5:$C$332),0))</f>
        <v>Riverside_Li_Battery</v>
      </c>
      <c r="G249" s="49">
        <f t="shared" si="83"/>
        <v>448</v>
      </c>
      <c r="H249" s="29">
        <f t="shared" si="79"/>
        <v>0</v>
      </c>
      <c r="I249" s="267">
        <f t="shared" si="80"/>
        <v>448</v>
      </c>
      <c r="J249" s="268">
        <f t="shared" si="84"/>
        <v>445</v>
      </c>
      <c r="K249" s="268">
        <f t="shared" si="81"/>
        <v>0</v>
      </c>
      <c r="L249" s="269">
        <f t="shared" si="82"/>
        <v>445</v>
      </c>
      <c r="M249" s="276">
        <v>3</v>
      </c>
      <c r="N249" s="29">
        <v>0</v>
      </c>
      <c r="O249" s="267">
        <f t="shared" si="88"/>
        <v>3</v>
      </c>
      <c r="P249" s="180">
        <v>400</v>
      </c>
      <c r="Q249" s="271">
        <v>0</v>
      </c>
      <c r="R249" s="273">
        <f t="shared" si="86"/>
        <v>400</v>
      </c>
      <c r="S249" s="186">
        <v>45</v>
      </c>
      <c r="T249" s="270">
        <v>0</v>
      </c>
      <c r="U249" s="274">
        <f t="shared" si="87"/>
        <v>45</v>
      </c>
      <c r="V249" s="272">
        <v>0</v>
      </c>
      <c r="W249" s="272">
        <v>0</v>
      </c>
      <c r="X249" s="275">
        <f t="shared" si="66"/>
        <v>0</v>
      </c>
    </row>
    <row r="250" spans="1:24" x14ac:dyDescent="0.35">
      <c r="A250" t="s">
        <v>326</v>
      </c>
      <c r="B250" t="s">
        <v>24</v>
      </c>
      <c r="C250">
        <v>230</v>
      </c>
      <c r="D250" t="s">
        <v>527</v>
      </c>
      <c r="E250" t="s">
        <v>299</v>
      </c>
      <c r="F250" t="str" cm="1">
        <f t="array" ref="F250">INDEX(SubList_ResAreas!$E$5:$E$332,MATCH(1,(B250=SubList_ResAreas!$B$5:$B$332)*(C250=SubList_ResAreas!$C$5:$C$332),0))</f>
        <v>Imperial_Li_Battery</v>
      </c>
      <c r="G250" s="49">
        <f t="shared" si="83"/>
        <v>86</v>
      </c>
      <c r="H250" s="29">
        <f t="shared" si="79"/>
        <v>0</v>
      </c>
      <c r="I250" s="267">
        <f t="shared" si="80"/>
        <v>86</v>
      </c>
      <c r="J250" s="268">
        <f t="shared" si="84"/>
        <v>86</v>
      </c>
      <c r="K250" s="268">
        <f t="shared" si="81"/>
        <v>0</v>
      </c>
      <c r="L250" s="269">
        <f t="shared" si="82"/>
        <v>86</v>
      </c>
      <c r="M250" s="276">
        <v>0</v>
      </c>
      <c r="N250" s="29">
        <v>0</v>
      </c>
      <c r="O250" s="267">
        <f t="shared" si="88"/>
        <v>0</v>
      </c>
      <c r="P250" s="180">
        <v>0</v>
      </c>
      <c r="Q250" s="271">
        <v>0</v>
      </c>
      <c r="R250" s="273">
        <f t="shared" si="86"/>
        <v>0</v>
      </c>
      <c r="S250" s="186">
        <v>0</v>
      </c>
      <c r="T250" s="270">
        <v>0</v>
      </c>
      <c r="U250" s="274">
        <f t="shared" si="87"/>
        <v>0</v>
      </c>
      <c r="V250" s="272">
        <v>86</v>
      </c>
      <c r="W250" s="272">
        <v>0</v>
      </c>
      <c r="X250" s="275">
        <f t="shared" si="66"/>
        <v>86</v>
      </c>
    </row>
    <row r="251" spans="1:24" x14ac:dyDescent="0.35">
      <c r="A251" t="s">
        <v>326</v>
      </c>
      <c r="B251" t="s">
        <v>24</v>
      </c>
      <c r="C251">
        <v>115</v>
      </c>
      <c r="D251" t="s">
        <v>527</v>
      </c>
      <c r="E251" t="s">
        <v>299</v>
      </c>
      <c r="F251" t="str" cm="1">
        <f t="array" ref="F251">INDEX(SubList_ResAreas!$E$5:$E$332,MATCH(1,(B251=SubList_ResAreas!$B$5:$B$332)*(C251=SubList_ResAreas!$C$5:$C$332),0))</f>
        <v>Imperial_Li_Battery</v>
      </c>
      <c r="G251" s="49">
        <f t="shared" si="83"/>
        <v>107.5</v>
      </c>
      <c r="H251" s="29">
        <f t="shared" si="79"/>
        <v>0</v>
      </c>
      <c r="I251" s="267">
        <f t="shared" si="80"/>
        <v>107.5</v>
      </c>
      <c r="J251" s="268">
        <f t="shared" si="84"/>
        <v>107.5</v>
      </c>
      <c r="K251" s="268">
        <f t="shared" si="81"/>
        <v>0</v>
      </c>
      <c r="L251" s="269">
        <f t="shared" si="82"/>
        <v>107.5</v>
      </c>
      <c r="M251" s="276">
        <v>0</v>
      </c>
      <c r="N251" s="29">
        <v>0</v>
      </c>
      <c r="O251" s="267">
        <f t="shared" si="88"/>
        <v>0</v>
      </c>
      <c r="P251" s="180">
        <v>97.4</v>
      </c>
      <c r="Q251" s="271">
        <v>0</v>
      </c>
      <c r="R251" s="273">
        <f t="shared" si="86"/>
        <v>97.4</v>
      </c>
      <c r="S251" s="186">
        <v>10.100000000000001</v>
      </c>
      <c r="T251" s="270">
        <v>0</v>
      </c>
      <c r="U251" s="274">
        <f t="shared" si="87"/>
        <v>10.100000000000001</v>
      </c>
      <c r="V251" s="272">
        <v>0</v>
      </c>
      <c r="W251" s="272">
        <v>0</v>
      </c>
      <c r="X251" s="275">
        <f t="shared" si="66"/>
        <v>0</v>
      </c>
    </row>
    <row r="252" spans="1:24" x14ac:dyDescent="0.35">
      <c r="A252" t="s">
        <v>333</v>
      </c>
      <c r="B252" t="s">
        <v>415</v>
      </c>
      <c r="C252">
        <v>230</v>
      </c>
      <c r="D252" t="s">
        <v>527</v>
      </c>
      <c r="E252" t="s">
        <v>299</v>
      </c>
      <c r="F252" t="str" cm="1">
        <f t="array" ref="F252">INDEX(SubList_ResAreas!$E$5:$E$332,MATCH(1,(B252=SubList_ResAreas!$B$5:$B$332)*(C252=SubList_ResAreas!$C$5:$C$332),0))</f>
        <v>Northern_California_Li_Battery</v>
      </c>
      <c r="G252" s="49">
        <f t="shared" si="83"/>
        <v>180</v>
      </c>
      <c r="H252" s="29">
        <f t="shared" si="79"/>
        <v>0</v>
      </c>
      <c r="I252" s="267">
        <f t="shared" si="80"/>
        <v>180</v>
      </c>
      <c r="J252" s="268">
        <f t="shared" si="84"/>
        <v>180</v>
      </c>
      <c r="K252" s="268">
        <f t="shared" si="81"/>
        <v>0</v>
      </c>
      <c r="L252" s="269">
        <f t="shared" si="82"/>
        <v>180</v>
      </c>
      <c r="M252" s="276">
        <v>0</v>
      </c>
      <c r="N252" s="29">
        <v>0</v>
      </c>
      <c r="O252" s="267">
        <f t="shared" si="88"/>
        <v>0</v>
      </c>
      <c r="P252" s="180">
        <v>0</v>
      </c>
      <c r="Q252" s="271">
        <v>0</v>
      </c>
      <c r="R252" s="273">
        <f t="shared" si="86"/>
        <v>0</v>
      </c>
      <c r="S252" s="186">
        <v>0</v>
      </c>
      <c r="T252" s="270">
        <v>0</v>
      </c>
      <c r="U252" s="274">
        <f t="shared" si="87"/>
        <v>0</v>
      </c>
      <c r="V252" s="272">
        <v>180</v>
      </c>
      <c r="W252" s="272">
        <v>0</v>
      </c>
      <c r="X252" s="275">
        <f t="shared" si="66"/>
        <v>180</v>
      </c>
    </row>
    <row r="253" spans="1:24" x14ac:dyDescent="0.35">
      <c r="A253" t="s">
        <v>348</v>
      </c>
      <c r="B253" t="s">
        <v>81</v>
      </c>
      <c r="C253">
        <v>230</v>
      </c>
      <c r="D253" t="s">
        <v>527</v>
      </c>
      <c r="E253" t="s">
        <v>299</v>
      </c>
      <c r="F253" t="str" cm="1">
        <f t="array" ref="F253">INDEX(SubList_ResAreas!$E$5:$E$332,MATCH(1,(B253=SubList_ResAreas!$B$5:$B$332)*(C253=SubList_ResAreas!$C$5:$C$332),0))</f>
        <v>Riverside_Li_Battery</v>
      </c>
      <c r="G253" s="49">
        <f t="shared" si="83"/>
        <v>165</v>
      </c>
      <c r="H253" s="29">
        <f t="shared" si="79"/>
        <v>0</v>
      </c>
      <c r="I253" s="267">
        <f t="shared" si="80"/>
        <v>165</v>
      </c>
      <c r="J253" s="268">
        <f t="shared" si="84"/>
        <v>165</v>
      </c>
      <c r="K253" s="268">
        <f t="shared" si="81"/>
        <v>0</v>
      </c>
      <c r="L253" s="269">
        <f t="shared" si="82"/>
        <v>165</v>
      </c>
      <c r="M253" s="276">
        <v>0</v>
      </c>
      <c r="N253" s="29">
        <v>0</v>
      </c>
      <c r="O253" s="267">
        <f t="shared" si="88"/>
        <v>0</v>
      </c>
      <c r="P253" s="180">
        <v>165</v>
      </c>
      <c r="Q253" s="271">
        <v>0</v>
      </c>
      <c r="R253" s="273">
        <f t="shared" si="86"/>
        <v>165</v>
      </c>
      <c r="S253" s="186">
        <v>0</v>
      </c>
      <c r="T253" s="270">
        <v>0</v>
      </c>
      <c r="U253" s="274">
        <f t="shared" si="87"/>
        <v>0</v>
      </c>
      <c r="V253" s="272">
        <v>0</v>
      </c>
      <c r="W253" s="272">
        <v>0</v>
      </c>
      <c r="X253" s="275">
        <f t="shared" si="66"/>
        <v>0</v>
      </c>
    </row>
    <row r="254" spans="1:24" x14ac:dyDescent="0.35">
      <c r="A254" t="s">
        <v>403</v>
      </c>
      <c r="B254" t="s">
        <v>405</v>
      </c>
      <c r="C254">
        <v>230</v>
      </c>
      <c r="D254" t="s">
        <v>527</v>
      </c>
      <c r="E254" t="s">
        <v>299</v>
      </c>
      <c r="F254" t="str" cm="1">
        <f t="array" ref="F254">INDEX(SubList_ResAreas!$E$5:$E$332,MATCH(1,(B254=SubList_ResAreas!$B$5:$B$332)*(C254=SubList_ResAreas!$C$5:$C$332),0))</f>
        <v>Imperial_Li_Battery</v>
      </c>
      <c r="G254" s="49">
        <f t="shared" si="83"/>
        <v>601</v>
      </c>
      <c r="H254" s="29">
        <f t="shared" si="79"/>
        <v>0</v>
      </c>
      <c r="I254" s="267">
        <f t="shared" si="80"/>
        <v>601</v>
      </c>
      <c r="J254" s="268">
        <f t="shared" si="84"/>
        <v>601</v>
      </c>
      <c r="K254" s="268">
        <f t="shared" si="81"/>
        <v>0</v>
      </c>
      <c r="L254" s="269">
        <f t="shared" si="82"/>
        <v>601</v>
      </c>
      <c r="M254" s="276">
        <v>0</v>
      </c>
      <c r="N254" s="29">
        <v>0</v>
      </c>
      <c r="O254" s="267">
        <f t="shared" si="88"/>
        <v>0</v>
      </c>
      <c r="P254" s="180">
        <v>0</v>
      </c>
      <c r="Q254" s="271">
        <v>0</v>
      </c>
      <c r="R254" s="273">
        <f t="shared" si="86"/>
        <v>0</v>
      </c>
      <c r="S254" s="186">
        <v>0</v>
      </c>
      <c r="T254" s="270">
        <v>0</v>
      </c>
      <c r="U254" s="274">
        <f t="shared" si="87"/>
        <v>0</v>
      </c>
      <c r="V254" s="272">
        <v>601</v>
      </c>
      <c r="W254" s="272">
        <v>0</v>
      </c>
      <c r="X254" s="275">
        <f t="shared" si="66"/>
        <v>601</v>
      </c>
    </row>
    <row r="255" spans="1:24" x14ac:dyDescent="0.35">
      <c r="A255" t="s">
        <v>329</v>
      </c>
      <c r="B255" t="s">
        <v>259</v>
      </c>
      <c r="C255">
        <v>230</v>
      </c>
      <c r="D255" t="s">
        <v>527</v>
      </c>
      <c r="E255" t="s">
        <v>299</v>
      </c>
      <c r="F255" t="str" cm="1">
        <f t="array" ref="F255">INDEX(SubList_ResAreas!$E$5:$E$332,MATCH(1,(B255=SubList_ResAreas!$B$5:$B$332)*(C255=SubList_ResAreas!$C$5:$C$332),0))</f>
        <v>Southern_NV_Eldorado_Li_Battery</v>
      </c>
      <c r="G255" s="49">
        <f t="shared" si="83"/>
        <v>529</v>
      </c>
      <c r="H255" s="29">
        <f t="shared" si="79"/>
        <v>0</v>
      </c>
      <c r="I255" s="267">
        <f t="shared" si="80"/>
        <v>529</v>
      </c>
      <c r="J255" s="268">
        <f t="shared" si="84"/>
        <v>529</v>
      </c>
      <c r="K255" s="268">
        <f t="shared" si="81"/>
        <v>0</v>
      </c>
      <c r="L255" s="269">
        <f t="shared" si="82"/>
        <v>529</v>
      </c>
      <c r="M255" s="276">
        <v>0</v>
      </c>
      <c r="N255" s="29">
        <v>0</v>
      </c>
      <c r="O255" s="267">
        <f t="shared" si="88"/>
        <v>0</v>
      </c>
      <c r="P255" s="180">
        <v>300</v>
      </c>
      <c r="Q255" s="271">
        <v>0</v>
      </c>
      <c r="R255" s="273">
        <f t="shared" si="86"/>
        <v>300</v>
      </c>
      <c r="S255" s="186">
        <v>229</v>
      </c>
      <c r="T255" s="270">
        <v>0</v>
      </c>
      <c r="U255" s="274">
        <f t="shared" si="87"/>
        <v>229</v>
      </c>
      <c r="V255" s="272">
        <v>0</v>
      </c>
      <c r="W255" s="272">
        <v>0</v>
      </c>
      <c r="X255" s="275">
        <f t="shared" si="66"/>
        <v>0</v>
      </c>
    </row>
    <row r="256" spans="1:24" x14ac:dyDescent="0.35">
      <c r="A256" t="s">
        <v>326</v>
      </c>
      <c r="B256" t="s">
        <v>39</v>
      </c>
      <c r="C256">
        <v>230</v>
      </c>
      <c r="D256" t="s">
        <v>527</v>
      </c>
      <c r="E256" t="s">
        <v>299</v>
      </c>
      <c r="F256" t="str" cm="1">
        <f t="array" ref="F256">INDEX(SubList_ResAreas!$E$5:$E$332,MATCH(1,(B256=SubList_ResAreas!$B$5:$B$332)*(C256=SubList_ResAreas!$C$5:$C$332),0))</f>
        <v>San_Diego_Li_Battery</v>
      </c>
      <c r="G256" s="49">
        <f t="shared" si="83"/>
        <v>229</v>
      </c>
      <c r="H256" s="29">
        <f t="shared" si="79"/>
        <v>0</v>
      </c>
      <c r="I256" s="267">
        <f t="shared" si="80"/>
        <v>229</v>
      </c>
      <c r="J256" s="268">
        <f t="shared" si="84"/>
        <v>115</v>
      </c>
      <c r="K256" s="268">
        <f t="shared" si="81"/>
        <v>0</v>
      </c>
      <c r="L256" s="269">
        <f t="shared" si="82"/>
        <v>115</v>
      </c>
      <c r="M256" s="276">
        <v>114</v>
      </c>
      <c r="N256" s="29">
        <v>0</v>
      </c>
      <c r="O256" s="267">
        <f t="shared" si="88"/>
        <v>114</v>
      </c>
      <c r="P256" s="180">
        <v>65</v>
      </c>
      <c r="Q256" s="271">
        <v>0</v>
      </c>
      <c r="R256" s="273">
        <f t="shared" si="86"/>
        <v>65</v>
      </c>
      <c r="S256" s="186">
        <v>50</v>
      </c>
      <c r="T256" s="270">
        <v>0</v>
      </c>
      <c r="U256" s="274">
        <f t="shared" si="87"/>
        <v>50</v>
      </c>
      <c r="V256" s="272">
        <v>0</v>
      </c>
      <c r="W256" s="272">
        <v>0</v>
      </c>
      <c r="X256" s="275">
        <f t="shared" si="66"/>
        <v>0</v>
      </c>
    </row>
    <row r="257" spans="1:24" x14ac:dyDescent="0.35">
      <c r="A257" t="s">
        <v>318</v>
      </c>
      <c r="B257" t="s">
        <v>91</v>
      </c>
      <c r="C257">
        <v>230</v>
      </c>
      <c r="D257" t="s">
        <v>527</v>
      </c>
      <c r="E257" t="s">
        <v>299</v>
      </c>
      <c r="F257" t="str" cm="1">
        <f t="array" ref="F257">INDEX(SubList_ResAreas!$E$5:$E$332,MATCH(1,(B257=SubList_ResAreas!$B$5:$B$332)*(C257=SubList_ResAreas!$C$5:$C$332),0))</f>
        <v>Greater_LA_Li_Battery</v>
      </c>
      <c r="G257" s="49">
        <f t="shared" si="83"/>
        <v>200</v>
      </c>
      <c r="H257" s="29">
        <f t="shared" si="79"/>
        <v>0</v>
      </c>
      <c r="I257" s="267">
        <f t="shared" si="80"/>
        <v>200</v>
      </c>
      <c r="J257" s="268">
        <f t="shared" si="84"/>
        <v>200</v>
      </c>
      <c r="K257" s="268">
        <f t="shared" si="81"/>
        <v>0</v>
      </c>
      <c r="L257" s="269">
        <f t="shared" si="82"/>
        <v>200</v>
      </c>
      <c r="M257" s="276">
        <v>0</v>
      </c>
      <c r="N257" s="29">
        <v>0</v>
      </c>
      <c r="O257" s="267">
        <f t="shared" si="88"/>
        <v>0</v>
      </c>
      <c r="P257" s="180">
        <v>200</v>
      </c>
      <c r="Q257" s="271">
        <v>0</v>
      </c>
      <c r="R257" s="273">
        <f t="shared" si="86"/>
        <v>200</v>
      </c>
      <c r="S257" s="186">
        <v>0</v>
      </c>
      <c r="T257" s="270">
        <v>0</v>
      </c>
      <c r="U257" s="274">
        <f t="shared" si="87"/>
        <v>0</v>
      </c>
      <c r="V257" s="272">
        <v>0</v>
      </c>
      <c r="W257" s="272">
        <v>0</v>
      </c>
      <c r="X257" s="275">
        <f t="shared" si="66"/>
        <v>0</v>
      </c>
    </row>
    <row r="258" spans="1:24" x14ac:dyDescent="0.35">
      <c r="A258" t="s">
        <v>333</v>
      </c>
      <c r="B258" t="s">
        <v>252</v>
      </c>
      <c r="C258">
        <v>230</v>
      </c>
      <c r="D258" t="s">
        <v>527</v>
      </c>
      <c r="E258" t="s">
        <v>299</v>
      </c>
      <c r="F258" t="str" cm="1">
        <f t="array" ref="F258">INDEX(SubList_ResAreas!$E$5:$E$332,MATCH(1,(B258=SubList_ResAreas!$B$5:$B$332)*(C258=SubList_ResAreas!$C$5:$C$332),0))</f>
        <v>Northern_California_Li_Battery</v>
      </c>
      <c r="G258" s="49">
        <f t="shared" si="83"/>
        <v>85</v>
      </c>
      <c r="H258" s="29">
        <f t="shared" si="79"/>
        <v>0</v>
      </c>
      <c r="I258" s="267">
        <f t="shared" si="80"/>
        <v>85</v>
      </c>
      <c r="J258" s="268">
        <f t="shared" si="84"/>
        <v>85</v>
      </c>
      <c r="K258" s="268">
        <f t="shared" si="81"/>
        <v>0</v>
      </c>
      <c r="L258" s="269">
        <f t="shared" si="82"/>
        <v>85</v>
      </c>
      <c r="M258" s="276">
        <v>0</v>
      </c>
      <c r="N258" s="29">
        <v>0</v>
      </c>
      <c r="O258" s="267">
        <f t="shared" si="88"/>
        <v>0</v>
      </c>
      <c r="P258" s="180">
        <v>0</v>
      </c>
      <c r="Q258" s="271">
        <v>0</v>
      </c>
      <c r="R258" s="273">
        <f t="shared" si="86"/>
        <v>0</v>
      </c>
      <c r="S258" s="186">
        <v>25</v>
      </c>
      <c r="T258" s="270">
        <v>0</v>
      </c>
      <c r="U258" s="274">
        <f t="shared" si="87"/>
        <v>25</v>
      </c>
      <c r="V258" s="272">
        <v>60</v>
      </c>
      <c r="W258" s="272">
        <v>0</v>
      </c>
      <c r="X258" s="275">
        <f t="shared" si="66"/>
        <v>60</v>
      </c>
    </row>
    <row r="259" spans="1:24" x14ac:dyDescent="0.35">
      <c r="A259" t="s">
        <v>359</v>
      </c>
      <c r="B259" t="s">
        <v>175</v>
      </c>
      <c r="C259">
        <v>500</v>
      </c>
      <c r="D259" t="s">
        <v>527</v>
      </c>
      <c r="E259" t="s">
        <v>299</v>
      </c>
      <c r="F259" t="str" cm="1">
        <f t="array" ref="F259">INDEX(SubList_ResAreas!$E$5:$E$332,MATCH(1,(B259=SubList_ResAreas!$B$5:$B$332)*(C259=SubList_ResAreas!$C$5:$C$332),0))</f>
        <v>Southern_PGAE_Li_Battery</v>
      </c>
      <c r="G259" s="49">
        <f t="shared" si="83"/>
        <v>780</v>
      </c>
      <c r="H259" s="29">
        <f t="shared" si="79"/>
        <v>0</v>
      </c>
      <c r="I259" s="267">
        <f t="shared" si="80"/>
        <v>780</v>
      </c>
      <c r="J259" s="268">
        <f t="shared" si="84"/>
        <v>780</v>
      </c>
      <c r="K259" s="268">
        <f t="shared" si="81"/>
        <v>0</v>
      </c>
      <c r="L259" s="269">
        <f t="shared" si="82"/>
        <v>780</v>
      </c>
      <c r="M259" s="276">
        <v>0</v>
      </c>
      <c r="N259" s="29">
        <v>0</v>
      </c>
      <c r="O259" s="267">
        <f t="shared" si="88"/>
        <v>0</v>
      </c>
      <c r="P259" s="180">
        <v>0</v>
      </c>
      <c r="Q259" s="271">
        <v>0</v>
      </c>
      <c r="R259" s="273">
        <f t="shared" si="86"/>
        <v>0</v>
      </c>
      <c r="S259" s="186">
        <v>300</v>
      </c>
      <c r="T259" s="270">
        <v>0</v>
      </c>
      <c r="U259" s="274">
        <f t="shared" si="87"/>
        <v>300</v>
      </c>
      <c r="V259" s="272">
        <v>480</v>
      </c>
      <c r="W259" s="272">
        <v>0</v>
      </c>
      <c r="X259" s="275">
        <f t="shared" si="66"/>
        <v>480</v>
      </c>
    </row>
    <row r="260" spans="1:24" x14ac:dyDescent="0.35">
      <c r="A260" t="s">
        <v>315</v>
      </c>
      <c r="B260" t="s">
        <v>175</v>
      </c>
      <c r="C260">
        <v>230</v>
      </c>
      <c r="D260" t="s">
        <v>527</v>
      </c>
      <c r="E260" t="s">
        <v>299</v>
      </c>
      <c r="F260" t="str" cm="1">
        <f t="array" ref="F260">INDEX(SubList_ResAreas!$E$5:$E$332,MATCH(1,(B260=SubList_ResAreas!$B$5:$B$332)*(C260=SubList_ResAreas!$C$5:$C$332),0))</f>
        <v>Southern_PGAE_Li_Battery</v>
      </c>
      <c r="G260" s="49">
        <f t="shared" si="83"/>
        <v>490</v>
      </c>
      <c r="H260" s="29">
        <f t="shared" si="79"/>
        <v>0</v>
      </c>
      <c r="I260" s="267">
        <f t="shared" si="80"/>
        <v>490</v>
      </c>
      <c r="J260" s="268">
        <f t="shared" si="84"/>
        <v>430</v>
      </c>
      <c r="K260" s="268">
        <f t="shared" si="81"/>
        <v>0</v>
      </c>
      <c r="L260" s="269">
        <f t="shared" si="82"/>
        <v>430</v>
      </c>
      <c r="M260" s="276">
        <v>60</v>
      </c>
      <c r="N260" s="29">
        <v>0</v>
      </c>
      <c r="O260" s="267">
        <f t="shared" si="88"/>
        <v>60</v>
      </c>
      <c r="P260" s="180">
        <v>168.25</v>
      </c>
      <c r="Q260" s="271">
        <v>0</v>
      </c>
      <c r="R260" s="273">
        <f t="shared" si="86"/>
        <v>168.25</v>
      </c>
      <c r="S260" s="186">
        <v>261.75</v>
      </c>
      <c r="T260" s="270">
        <v>0</v>
      </c>
      <c r="U260" s="274">
        <f t="shared" si="87"/>
        <v>261.75</v>
      </c>
      <c r="V260" s="272">
        <v>0</v>
      </c>
      <c r="W260" s="272">
        <v>0</v>
      </c>
      <c r="X260" s="275">
        <f t="shared" si="66"/>
        <v>0</v>
      </c>
    </row>
    <row r="261" spans="1:24" x14ac:dyDescent="0.35">
      <c r="A261" t="s">
        <v>333</v>
      </c>
      <c r="B261" t="s">
        <v>277</v>
      </c>
      <c r="C261">
        <v>230</v>
      </c>
      <c r="D261" t="s">
        <v>527</v>
      </c>
      <c r="E261" t="s">
        <v>299</v>
      </c>
      <c r="F261" t="str" cm="1">
        <f t="array" ref="F261">INDEX(SubList_ResAreas!$E$5:$E$332,MATCH(1,(B261=SubList_ResAreas!$B$5:$B$332)*(C261=SubList_ResAreas!$C$5:$C$332),0))</f>
        <v>Northern_California_Li_Battery</v>
      </c>
      <c r="G261" s="49">
        <f t="shared" si="83"/>
        <v>240</v>
      </c>
      <c r="H261" s="29">
        <f t="shared" si="79"/>
        <v>0</v>
      </c>
      <c r="I261" s="267">
        <f t="shared" si="80"/>
        <v>240</v>
      </c>
      <c r="J261" s="268">
        <f t="shared" si="84"/>
        <v>240</v>
      </c>
      <c r="K261" s="268">
        <f t="shared" si="81"/>
        <v>0</v>
      </c>
      <c r="L261" s="269">
        <f t="shared" si="82"/>
        <v>240</v>
      </c>
      <c r="M261" s="276">
        <v>0</v>
      </c>
      <c r="N261" s="29">
        <v>0</v>
      </c>
      <c r="O261" s="267">
        <f t="shared" si="88"/>
        <v>0</v>
      </c>
      <c r="P261" s="180">
        <v>0</v>
      </c>
      <c r="Q261" s="271">
        <v>0</v>
      </c>
      <c r="R261" s="273">
        <f t="shared" si="86"/>
        <v>0</v>
      </c>
      <c r="S261" s="186">
        <v>0</v>
      </c>
      <c r="T261" s="270">
        <v>0</v>
      </c>
      <c r="U261" s="274">
        <f t="shared" si="87"/>
        <v>0</v>
      </c>
      <c r="V261" s="272">
        <v>240</v>
      </c>
      <c r="W261" s="272">
        <v>0</v>
      </c>
      <c r="X261" s="275">
        <f t="shared" si="66"/>
        <v>240</v>
      </c>
    </row>
    <row r="262" spans="1:24" x14ac:dyDescent="0.35">
      <c r="A262" t="s">
        <v>333</v>
      </c>
      <c r="B262" t="s">
        <v>255</v>
      </c>
      <c r="C262">
        <v>115</v>
      </c>
      <c r="D262" t="s">
        <v>527</v>
      </c>
      <c r="E262" t="s">
        <v>299</v>
      </c>
      <c r="F262" t="str" cm="1">
        <f t="array" ref="F262">INDEX(SubList_ResAreas!$E$5:$E$332,MATCH(1,(B262=SubList_ResAreas!$B$5:$B$332)*(C262=SubList_ResAreas!$C$5:$C$332),0))</f>
        <v>Northern_California_Li_Battery</v>
      </c>
      <c r="G262" s="49">
        <f t="shared" si="83"/>
        <v>50</v>
      </c>
      <c r="H262" s="29">
        <f t="shared" si="79"/>
        <v>0</v>
      </c>
      <c r="I262" s="267">
        <f t="shared" si="80"/>
        <v>50</v>
      </c>
      <c r="J262" s="268">
        <f t="shared" si="84"/>
        <v>50</v>
      </c>
      <c r="K262" s="268">
        <f t="shared" si="81"/>
        <v>0</v>
      </c>
      <c r="L262" s="269">
        <f t="shared" si="82"/>
        <v>50</v>
      </c>
      <c r="M262" s="276">
        <v>0</v>
      </c>
      <c r="N262" s="29">
        <v>0</v>
      </c>
      <c r="O262" s="267">
        <f t="shared" si="88"/>
        <v>0</v>
      </c>
      <c r="P262" s="180">
        <v>0</v>
      </c>
      <c r="Q262" s="271">
        <v>0</v>
      </c>
      <c r="R262" s="273">
        <f t="shared" si="86"/>
        <v>0</v>
      </c>
      <c r="S262" s="186">
        <v>50</v>
      </c>
      <c r="T262" s="270">
        <v>0</v>
      </c>
      <c r="U262" s="274">
        <f t="shared" si="87"/>
        <v>50</v>
      </c>
      <c r="V262" s="272">
        <v>0</v>
      </c>
      <c r="W262" s="272">
        <v>0</v>
      </c>
      <c r="X262" s="275">
        <f t="shared" si="66"/>
        <v>0</v>
      </c>
    </row>
    <row r="263" spans="1:24" x14ac:dyDescent="0.35">
      <c r="A263" t="s">
        <v>322</v>
      </c>
      <c r="B263" t="s">
        <v>105</v>
      </c>
      <c r="C263">
        <v>230</v>
      </c>
      <c r="D263" t="s">
        <v>527</v>
      </c>
      <c r="E263" t="s">
        <v>299</v>
      </c>
      <c r="F263" t="str" cm="1">
        <f t="array" ref="F263">INDEX(SubList_ResAreas!$E$5:$E$332,MATCH(1,(B263=SubList_ResAreas!$B$5:$B$332)*(C263=SubList_ResAreas!$C$5:$C$332),0))</f>
        <v>Greater_LA_Li_Battery</v>
      </c>
      <c r="G263" s="49">
        <f t="shared" si="83"/>
        <v>80</v>
      </c>
      <c r="H263" s="29">
        <f t="shared" si="79"/>
        <v>0</v>
      </c>
      <c r="I263" s="267">
        <f t="shared" si="80"/>
        <v>80</v>
      </c>
      <c r="J263" s="268">
        <f t="shared" si="84"/>
        <v>70</v>
      </c>
      <c r="K263" s="268">
        <f t="shared" si="81"/>
        <v>0</v>
      </c>
      <c r="L263" s="269">
        <f t="shared" si="82"/>
        <v>70</v>
      </c>
      <c r="M263" s="276">
        <v>10</v>
      </c>
      <c r="N263" s="29">
        <v>0</v>
      </c>
      <c r="O263" s="267">
        <f t="shared" si="88"/>
        <v>10</v>
      </c>
      <c r="P263" s="180">
        <v>70</v>
      </c>
      <c r="Q263" s="271">
        <v>0</v>
      </c>
      <c r="R263" s="273">
        <f t="shared" si="86"/>
        <v>70</v>
      </c>
      <c r="S263" s="186">
        <v>0</v>
      </c>
      <c r="T263" s="270">
        <v>0</v>
      </c>
      <c r="U263" s="274">
        <f t="shared" si="87"/>
        <v>0</v>
      </c>
      <c r="V263" s="272">
        <v>0</v>
      </c>
      <c r="W263" s="272">
        <v>0</v>
      </c>
      <c r="X263" s="275">
        <f t="shared" si="66"/>
        <v>0</v>
      </c>
    </row>
    <row r="264" spans="1:24" x14ac:dyDescent="0.35">
      <c r="A264" t="s">
        <v>315</v>
      </c>
      <c r="B264" t="s">
        <v>205</v>
      </c>
      <c r="C264">
        <v>230</v>
      </c>
      <c r="D264" t="s">
        <v>527</v>
      </c>
      <c r="E264" t="s">
        <v>299</v>
      </c>
      <c r="F264" t="str" cm="1">
        <f t="array" ref="F264">INDEX(SubList_ResAreas!$E$5:$E$332,MATCH(1,(B264=SubList_ResAreas!$B$5:$B$332)*(C264=SubList_ResAreas!$C$5:$C$332),0))</f>
        <v>Southern_PGAE_Li_Battery</v>
      </c>
      <c r="G264" s="49">
        <f t="shared" si="83"/>
        <v>261.39999999999998</v>
      </c>
      <c r="H264" s="29">
        <f t="shared" si="79"/>
        <v>0</v>
      </c>
      <c r="I264" s="267">
        <f t="shared" si="80"/>
        <v>261.39999999999998</v>
      </c>
      <c r="J264" s="268">
        <f t="shared" si="84"/>
        <v>261.39999999999998</v>
      </c>
      <c r="K264" s="268">
        <f t="shared" si="81"/>
        <v>0</v>
      </c>
      <c r="L264" s="269">
        <f t="shared" si="82"/>
        <v>261.39999999999998</v>
      </c>
      <c r="M264" s="276">
        <v>0</v>
      </c>
      <c r="N264" s="29">
        <v>0</v>
      </c>
      <c r="O264" s="267">
        <f t="shared" si="88"/>
        <v>0</v>
      </c>
      <c r="P264" s="180">
        <v>0</v>
      </c>
      <c r="Q264" s="271">
        <v>0</v>
      </c>
      <c r="R264" s="273">
        <f t="shared" si="86"/>
        <v>0</v>
      </c>
      <c r="S264" s="186">
        <v>55.4</v>
      </c>
      <c r="T264" s="270">
        <v>0</v>
      </c>
      <c r="U264" s="274">
        <f t="shared" si="87"/>
        <v>55.4</v>
      </c>
      <c r="V264" s="272">
        <v>206</v>
      </c>
      <c r="W264" s="272">
        <v>0</v>
      </c>
      <c r="X264" s="275">
        <f t="shared" si="66"/>
        <v>206</v>
      </c>
    </row>
    <row r="265" spans="1:24" x14ac:dyDescent="0.35">
      <c r="A265" t="s">
        <v>326</v>
      </c>
      <c r="B265" t="s">
        <v>44</v>
      </c>
      <c r="C265">
        <v>500</v>
      </c>
      <c r="D265" t="s">
        <v>527</v>
      </c>
      <c r="E265" t="s">
        <v>299</v>
      </c>
      <c r="F265" t="str" cm="1">
        <f t="array" ref="F265">INDEX(SubList_ResAreas!$E$5:$E$332,MATCH(1,(B265=SubList_ResAreas!$B$5:$B$332)*(C265=SubList_ResAreas!$C$5:$C$332),0))</f>
        <v>Arizona_Li_Battery</v>
      </c>
      <c r="G265" s="49">
        <f t="shared" si="83"/>
        <v>277</v>
      </c>
      <c r="H265" s="29">
        <f t="shared" si="79"/>
        <v>0</v>
      </c>
      <c r="I265" s="267">
        <f t="shared" si="80"/>
        <v>277</v>
      </c>
      <c r="J265" s="268">
        <f t="shared" si="84"/>
        <v>277</v>
      </c>
      <c r="K265" s="268">
        <f t="shared" si="81"/>
        <v>0</v>
      </c>
      <c r="L265" s="269">
        <f t="shared" si="82"/>
        <v>277</v>
      </c>
      <c r="M265" s="276">
        <v>0</v>
      </c>
      <c r="N265" s="29">
        <v>0</v>
      </c>
      <c r="O265" s="267">
        <f t="shared" si="88"/>
        <v>0</v>
      </c>
      <c r="P265" s="180">
        <v>0</v>
      </c>
      <c r="Q265" s="271">
        <v>0</v>
      </c>
      <c r="R265" s="273">
        <f t="shared" si="86"/>
        <v>0</v>
      </c>
      <c r="S265" s="186">
        <v>20</v>
      </c>
      <c r="T265" s="270">
        <v>0</v>
      </c>
      <c r="U265" s="274">
        <f t="shared" si="87"/>
        <v>20</v>
      </c>
      <c r="V265" s="272">
        <v>257</v>
      </c>
      <c r="W265" s="272">
        <v>0</v>
      </c>
      <c r="X265" s="275">
        <f t="shared" si="66"/>
        <v>257</v>
      </c>
    </row>
    <row r="266" spans="1:24" x14ac:dyDescent="0.35">
      <c r="A266" t="s">
        <v>321</v>
      </c>
      <c r="B266" t="s">
        <v>191</v>
      </c>
      <c r="C266">
        <v>230</v>
      </c>
      <c r="D266" t="s">
        <v>527</v>
      </c>
      <c r="E266" t="s">
        <v>299</v>
      </c>
      <c r="F266" t="str" cm="1">
        <f t="array" ref="F266">INDEX(SubList_ResAreas!$E$5:$E$332,MATCH(1,(B266=SubList_ResAreas!$B$5:$B$332)*(C266=SubList_ResAreas!$C$5:$C$332),0))</f>
        <v>Southern_PGAE_Li_Battery</v>
      </c>
      <c r="G266" s="49">
        <f t="shared" si="83"/>
        <v>686</v>
      </c>
      <c r="H266" s="29">
        <f t="shared" si="79"/>
        <v>0</v>
      </c>
      <c r="I266" s="267">
        <f t="shared" si="80"/>
        <v>686</v>
      </c>
      <c r="J266" s="268">
        <f t="shared" si="84"/>
        <v>686</v>
      </c>
      <c r="K266" s="268">
        <f t="shared" si="81"/>
        <v>0</v>
      </c>
      <c r="L266" s="269">
        <f t="shared" si="82"/>
        <v>686</v>
      </c>
      <c r="M266" s="276">
        <v>0</v>
      </c>
      <c r="N266" s="29">
        <v>0</v>
      </c>
      <c r="O266" s="267">
        <f t="shared" si="88"/>
        <v>0</v>
      </c>
      <c r="P266" s="180">
        <v>0</v>
      </c>
      <c r="Q266" s="271">
        <v>0</v>
      </c>
      <c r="R266" s="273">
        <f t="shared" si="86"/>
        <v>0</v>
      </c>
      <c r="S266" s="186">
        <v>95</v>
      </c>
      <c r="T266" s="270">
        <v>0</v>
      </c>
      <c r="U266" s="274">
        <f t="shared" si="87"/>
        <v>95</v>
      </c>
      <c r="V266" s="272">
        <v>591</v>
      </c>
      <c r="W266" s="272">
        <v>0</v>
      </c>
      <c r="X266" s="275">
        <f t="shared" si="66"/>
        <v>591</v>
      </c>
    </row>
    <row r="267" spans="1:24" x14ac:dyDescent="0.35">
      <c r="A267" t="s">
        <v>321</v>
      </c>
      <c r="B267" t="s">
        <v>179</v>
      </c>
      <c r="C267">
        <v>230</v>
      </c>
      <c r="D267" t="s">
        <v>527</v>
      </c>
      <c r="E267" t="s">
        <v>299</v>
      </c>
      <c r="F267" t="str" cm="1">
        <f t="array" ref="F267">INDEX(SubList_ResAreas!$E$5:$E$332,MATCH(1,(B267=SubList_ResAreas!$B$5:$B$332)*(C267=SubList_ResAreas!$C$5:$C$332),0))</f>
        <v>Southern_PGAE_Li_Battery</v>
      </c>
      <c r="G267" s="49">
        <f t="shared" si="83"/>
        <v>606</v>
      </c>
      <c r="H267" s="29">
        <f t="shared" si="79"/>
        <v>0</v>
      </c>
      <c r="I267" s="267">
        <f t="shared" si="80"/>
        <v>606</v>
      </c>
      <c r="J267" s="268">
        <f t="shared" si="84"/>
        <v>596</v>
      </c>
      <c r="K267" s="268">
        <f t="shared" si="81"/>
        <v>0</v>
      </c>
      <c r="L267" s="269">
        <f t="shared" si="82"/>
        <v>596</v>
      </c>
      <c r="M267" s="276">
        <v>10</v>
      </c>
      <c r="N267" s="29">
        <v>0</v>
      </c>
      <c r="O267" s="267">
        <f t="shared" si="88"/>
        <v>10</v>
      </c>
      <c r="P267" s="180">
        <v>0</v>
      </c>
      <c r="Q267" s="271">
        <v>0</v>
      </c>
      <c r="R267" s="273">
        <f t="shared" si="86"/>
        <v>0</v>
      </c>
      <c r="S267" s="186">
        <v>68</v>
      </c>
      <c r="T267" s="270">
        <v>0</v>
      </c>
      <c r="U267" s="274">
        <f t="shared" si="87"/>
        <v>68</v>
      </c>
      <c r="V267" s="272">
        <v>528</v>
      </c>
      <c r="W267" s="272">
        <v>0</v>
      </c>
      <c r="X267" s="275">
        <f t="shared" si="66"/>
        <v>528</v>
      </c>
    </row>
    <row r="268" spans="1:24" x14ac:dyDescent="0.35">
      <c r="A268" t="s">
        <v>403</v>
      </c>
      <c r="B268" t="s">
        <v>406</v>
      </c>
      <c r="C268">
        <v>230</v>
      </c>
      <c r="D268" t="s">
        <v>527</v>
      </c>
      <c r="E268" t="s">
        <v>299</v>
      </c>
      <c r="F268" t="str" cm="1">
        <f t="array" ref="F268">INDEX(SubList_ResAreas!$E$5:$E$332,MATCH(1,(B268=SubList_ResAreas!$B$5:$B$332)*(C268=SubList_ResAreas!$C$5:$C$332),0))</f>
        <v>Imperial_Li_Battery</v>
      </c>
      <c r="G268" s="49">
        <f t="shared" si="83"/>
        <v>300</v>
      </c>
      <c r="H268" s="29">
        <f t="shared" si="79"/>
        <v>0</v>
      </c>
      <c r="I268" s="267">
        <f t="shared" si="80"/>
        <v>300</v>
      </c>
      <c r="J268" s="268">
        <f t="shared" si="84"/>
        <v>300</v>
      </c>
      <c r="K268" s="268">
        <f t="shared" si="81"/>
        <v>0</v>
      </c>
      <c r="L268" s="269">
        <f t="shared" si="82"/>
        <v>300</v>
      </c>
      <c r="M268" s="276">
        <v>0</v>
      </c>
      <c r="N268" s="29">
        <v>0</v>
      </c>
      <c r="O268" s="267">
        <f t="shared" si="88"/>
        <v>0</v>
      </c>
      <c r="P268" s="180">
        <v>0</v>
      </c>
      <c r="Q268" s="271">
        <v>0</v>
      </c>
      <c r="R268" s="273">
        <f t="shared" si="86"/>
        <v>0</v>
      </c>
      <c r="S268" s="186">
        <v>0</v>
      </c>
      <c r="T268" s="270">
        <v>0</v>
      </c>
      <c r="U268" s="274">
        <f t="shared" si="87"/>
        <v>0</v>
      </c>
      <c r="V268" s="272">
        <v>300</v>
      </c>
      <c r="W268" s="272">
        <v>0</v>
      </c>
      <c r="X268" s="275">
        <f t="shared" si="66"/>
        <v>300</v>
      </c>
    </row>
    <row r="269" spans="1:24" x14ac:dyDescent="0.35">
      <c r="A269" t="s">
        <v>318</v>
      </c>
      <c r="B269" t="s">
        <v>68</v>
      </c>
      <c r="C269">
        <v>230</v>
      </c>
      <c r="D269" t="s">
        <v>527</v>
      </c>
      <c r="E269" t="s">
        <v>299</v>
      </c>
      <c r="F269" t="str" cm="1">
        <f t="array" ref="F269">INDEX(SubList_ResAreas!$E$5:$E$332,MATCH(1,(B269=SubList_ResAreas!$B$5:$B$332)*(C269=SubList_ResAreas!$C$5:$C$332),0))</f>
        <v>Greater_LA_Li_Battery</v>
      </c>
      <c r="G269" s="49">
        <f t="shared" si="83"/>
        <v>300</v>
      </c>
      <c r="H269" s="29">
        <f t="shared" si="79"/>
        <v>0</v>
      </c>
      <c r="I269" s="267">
        <f t="shared" si="80"/>
        <v>300</v>
      </c>
      <c r="J269" s="268">
        <f t="shared" si="84"/>
        <v>300</v>
      </c>
      <c r="K269" s="268">
        <f t="shared" si="81"/>
        <v>0</v>
      </c>
      <c r="L269" s="269">
        <f t="shared" si="82"/>
        <v>300</v>
      </c>
      <c r="M269" s="276">
        <v>0</v>
      </c>
      <c r="N269" s="29">
        <v>0</v>
      </c>
      <c r="O269" s="267">
        <f t="shared" si="88"/>
        <v>0</v>
      </c>
      <c r="P269" s="180">
        <v>200</v>
      </c>
      <c r="Q269" s="271">
        <v>0</v>
      </c>
      <c r="R269" s="273">
        <f t="shared" si="86"/>
        <v>200</v>
      </c>
      <c r="S269" s="186">
        <v>100</v>
      </c>
      <c r="T269" s="270">
        <v>0</v>
      </c>
      <c r="U269" s="274">
        <f t="shared" si="87"/>
        <v>100</v>
      </c>
      <c r="V269" s="272">
        <v>0</v>
      </c>
      <c r="W269" s="272">
        <v>0</v>
      </c>
      <c r="X269" s="275">
        <f t="shared" si="66"/>
        <v>0</v>
      </c>
    </row>
    <row r="270" spans="1:24" x14ac:dyDescent="0.35">
      <c r="A270" t="s">
        <v>326</v>
      </c>
      <c r="B270" t="s">
        <v>37</v>
      </c>
      <c r="C270">
        <v>500</v>
      </c>
      <c r="D270" t="s">
        <v>527</v>
      </c>
      <c r="E270" t="s">
        <v>299</v>
      </c>
      <c r="F270" t="str" cm="1">
        <f t="array" ref="F270">INDEX(SubList_ResAreas!$E$5:$E$332,MATCH(1,(B270=SubList_ResAreas!$B$5:$B$332)*(C270=SubList_ResAreas!$C$5:$C$332),0))</f>
        <v>Arizona_Li_Battery</v>
      </c>
      <c r="G270" s="49">
        <f t="shared" si="83"/>
        <v>1149</v>
      </c>
      <c r="H270" s="29">
        <f t="shared" si="79"/>
        <v>0</v>
      </c>
      <c r="I270" s="267">
        <f t="shared" si="80"/>
        <v>1149</v>
      </c>
      <c r="J270" s="268">
        <f t="shared" si="84"/>
        <v>1149</v>
      </c>
      <c r="K270" s="268">
        <f t="shared" si="81"/>
        <v>0</v>
      </c>
      <c r="L270" s="269">
        <f t="shared" si="82"/>
        <v>1149</v>
      </c>
      <c r="M270" s="276">
        <v>0</v>
      </c>
      <c r="N270" s="29">
        <v>0</v>
      </c>
      <c r="O270" s="267">
        <f t="shared" si="88"/>
        <v>0</v>
      </c>
      <c r="P270" s="180">
        <v>0</v>
      </c>
      <c r="Q270" s="271">
        <v>0</v>
      </c>
      <c r="R270" s="273">
        <f t="shared" si="86"/>
        <v>0</v>
      </c>
      <c r="S270" s="186">
        <v>505</v>
      </c>
      <c r="T270" s="270">
        <v>0</v>
      </c>
      <c r="U270" s="274">
        <f t="shared" si="87"/>
        <v>505</v>
      </c>
      <c r="V270" s="272">
        <v>644</v>
      </c>
      <c r="W270" s="272">
        <v>0</v>
      </c>
      <c r="X270" s="275">
        <f t="shared" si="66"/>
        <v>644</v>
      </c>
    </row>
    <row r="271" spans="1:24" x14ac:dyDescent="0.35">
      <c r="A271" t="s">
        <v>333</v>
      </c>
      <c r="B271" t="s">
        <v>282</v>
      </c>
      <c r="C271">
        <v>115</v>
      </c>
      <c r="D271" t="s">
        <v>527</v>
      </c>
      <c r="E271" t="s">
        <v>299</v>
      </c>
      <c r="F271" t="str" cm="1">
        <f t="array" ref="F271">INDEX(SubList_ResAreas!$E$5:$E$332,MATCH(1,(B271=SubList_ResAreas!$B$5:$B$332)*(C271=SubList_ResAreas!$C$5:$C$332),0))</f>
        <v>Northern_California_Li_Battery</v>
      </c>
      <c r="G271" s="49">
        <f t="shared" si="83"/>
        <v>5</v>
      </c>
      <c r="H271" s="29">
        <f t="shared" si="79"/>
        <v>0</v>
      </c>
      <c r="I271" s="267">
        <f t="shared" si="80"/>
        <v>5</v>
      </c>
      <c r="J271" s="268">
        <f t="shared" si="84"/>
        <v>5</v>
      </c>
      <c r="K271" s="268">
        <f t="shared" si="81"/>
        <v>0</v>
      </c>
      <c r="L271" s="269">
        <f t="shared" si="82"/>
        <v>5</v>
      </c>
      <c r="M271" s="276">
        <v>0</v>
      </c>
      <c r="N271" s="29">
        <v>0</v>
      </c>
      <c r="O271" s="267">
        <f t="shared" si="88"/>
        <v>0</v>
      </c>
      <c r="P271" s="180">
        <v>0</v>
      </c>
      <c r="Q271" s="271">
        <v>0</v>
      </c>
      <c r="R271" s="273">
        <f t="shared" si="86"/>
        <v>0</v>
      </c>
      <c r="S271" s="186">
        <v>5</v>
      </c>
      <c r="T271" s="270">
        <v>0</v>
      </c>
      <c r="U271" s="274">
        <f t="shared" si="87"/>
        <v>5</v>
      </c>
      <c r="V271" s="272">
        <v>0</v>
      </c>
      <c r="W271" s="272">
        <v>0</v>
      </c>
      <c r="X271" s="275">
        <f t="shared" si="66"/>
        <v>0</v>
      </c>
    </row>
    <row r="272" spans="1:24" x14ac:dyDescent="0.35">
      <c r="A272" t="s">
        <v>326</v>
      </c>
      <c r="B272" t="s">
        <v>41</v>
      </c>
      <c r="C272">
        <v>230</v>
      </c>
      <c r="D272" t="s">
        <v>527</v>
      </c>
      <c r="E272" t="s">
        <v>299</v>
      </c>
      <c r="F272" t="str" cm="1">
        <f t="array" ref="F272">INDEX(SubList_ResAreas!$E$5:$E$332,MATCH(1,(B272=SubList_ResAreas!$B$5:$B$332)*(C272=SubList_ResAreas!$C$5:$C$332),0))</f>
        <v>Imperial_Li_Battery</v>
      </c>
      <c r="G272" s="49">
        <f t="shared" si="83"/>
        <v>150</v>
      </c>
      <c r="H272" s="29">
        <f t="shared" si="79"/>
        <v>0</v>
      </c>
      <c r="I272" s="267">
        <f t="shared" si="80"/>
        <v>150</v>
      </c>
      <c r="J272" s="268">
        <f t="shared" si="84"/>
        <v>150</v>
      </c>
      <c r="K272" s="268">
        <f t="shared" si="81"/>
        <v>0</v>
      </c>
      <c r="L272" s="269">
        <f t="shared" si="82"/>
        <v>150</v>
      </c>
      <c r="M272" s="276">
        <v>0</v>
      </c>
      <c r="N272" s="29">
        <v>0</v>
      </c>
      <c r="O272" s="267">
        <f t="shared" si="88"/>
        <v>0</v>
      </c>
      <c r="P272" s="180">
        <v>150</v>
      </c>
      <c r="Q272" s="271">
        <v>0</v>
      </c>
      <c r="R272" s="273">
        <f t="shared" si="86"/>
        <v>150</v>
      </c>
      <c r="S272" s="186">
        <v>0</v>
      </c>
      <c r="T272" s="270">
        <v>0</v>
      </c>
      <c r="U272" s="274">
        <f t="shared" si="87"/>
        <v>0</v>
      </c>
      <c r="V272" s="272">
        <v>0</v>
      </c>
      <c r="W272" s="272">
        <v>0</v>
      </c>
      <c r="X272" s="275">
        <f t="shared" si="66"/>
        <v>0</v>
      </c>
    </row>
    <row r="273" spans="1:24" x14ac:dyDescent="0.35">
      <c r="A273" t="s">
        <v>326</v>
      </c>
      <c r="B273" t="s">
        <v>29</v>
      </c>
      <c r="C273">
        <v>500</v>
      </c>
      <c r="D273" t="s">
        <v>527</v>
      </c>
      <c r="E273" t="s">
        <v>299</v>
      </c>
      <c r="F273" t="str" cm="1">
        <f t="array" ref="F273">INDEX(SubList_ResAreas!$E$5:$E$332,MATCH(1,(B273=SubList_ResAreas!$B$5:$B$332)*(C273=SubList_ResAreas!$C$5:$C$332),0))</f>
        <v>Imperial_Li_Battery</v>
      </c>
      <c r="G273" s="49">
        <f t="shared" si="83"/>
        <v>442</v>
      </c>
      <c r="H273" s="29">
        <f t="shared" si="79"/>
        <v>0</v>
      </c>
      <c r="I273" s="267">
        <f t="shared" si="80"/>
        <v>442</v>
      </c>
      <c r="J273" s="268">
        <f t="shared" si="84"/>
        <v>442</v>
      </c>
      <c r="K273" s="268">
        <f t="shared" si="81"/>
        <v>0</v>
      </c>
      <c r="L273" s="269">
        <f t="shared" si="82"/>
        <v>442</v>
      </c>
      <c r="M273" s="276">
        <v>0</v>
      </c>
      <c r="N273" s="29">
        <v>0</v>
      </c>
      <c r="O273" s="267">
        <f t="shared" si="88"/>
        <v>0</v>
      </c>
      <c r="P273" s="180">
        <v>0</v>
      </c>
      <c r="Q273" s="271">
        <v>0</v>
      </c>
      <c r="R273" s="273">
        <f t="shared" si="86"/>
        <v>0</v>
      </c>
      <c r="S273" s="186">
        <v>0</v>
      </c>
      <c r="T273" s="270">
        <v>0</v>
      </c>
      <c r="U273" s="274">
        <f t="shared" si="87"/>
        <v>0</v>
      </c>
      <c r="V273" s="272">
        <v>442</v>
      </c>
      <c r="W273" s="272">
        <v>0</v>
      </c>
      <c r="X273" s="275">
        <f t="shared" ref="X273:X336" si="89">V273+W273</f>
        <v>442</v>
      </c>
    </row>
    <row r="274" spans="1:24" x14ac:dyDescent="0.35">
      <c r="A274" t="s">
        <v>326</v>
      </c>
      <c r="B274" t="s">
        <v>29</v>
      </c>
      <c r="C274">
        <v>230</v>
      </c>
      <c r="D274" t="s">
        <v>527</v>
      </c>
      <c r="E274" t="s">
        <v>299</v>
      </c>
      <c r="F274" t="str" cm="1">
        <f t="array" ref="F274">INDEX(SubList_ResAreas!$E$5:$E$332,MATCH(1,(B274=SubList_ResAreas!$B$5:$B$332)*(C274=SubList_ResAreas!$C$5:$C$332),0))</f>
        <v>Imperial_Li_Battery</v>
      </c>
      <c r="G274" s="49">
        <f t="shared" si="83"/>
        <v>345</v>
      </c>
      <c r="H274" s="29">
        <f t="shared" si="79"/>
        <v>0</v>
      </c>
      <c r="I274" s="267">
        <f t="shared" si="80"/>
        <v>345</v>
      </c>
      <c r="J274" s="268">
        <f t="shared" si="84"/>
        <v>305</v>
      </c>
      <c r="K274" s="268">
        <f t="shared" si="81"/>
        <v>0</v>
      </c>
      <c r="L274" s="269">
        <f t="shared" si="82"/>
        <v>305</v>
      </c>
      <c r="M274" s="276">
        <v>40</v>
      </c>
      <c r="N274" s="29">
        <v>0</v>
      </c>
      <c r="O274" s="267">
        <f t="shared" si="88"/>
        <v>40</v>
      </c>
      <c r="P274" s="180">
        <v>305</v>
      </c>
      <c r="Q274" s="271">
        <v>0</v>
      </c>
      <c r="R274" s="273">
        <f t="shared" si="86"/>
        <v>305</v>
      </c>
      <c r="S274" s="186">
        <v>0</v>
      </c>
      <c r="T274" s="270">
        <v>0</v>
      </c>
      <c r="U274" s="274">
        <f t="shared" si="87"/>
        <v>0</v>
      </c>
      <c r="V274" s="272">
        <v>0</v>
      </c>
      <c r="W274" s="272">
        <v>0</v>
      </c>
      <c r="X274" s="275">
        <f t="shared" si="89"/>
        <v>0</v>
      </c>
    </row>
    <row r="275" spans="1:24" x14ac:dyDescent="0.35">
      <c r="A275" t="s">
        <v>329</v>
      </c>
      <c r="B275" t="s">
        <v>189</v>
      </c>
      <c r="C275">
        <v>230</v>
      </c>
      <c r="D275" t="s">
        <v>527</v>
      </c>
      <c r="E275" t="s">
        <v>299</v>
      </c>
      <c r="F275" t="str" cm="1">
        <f t="array" ref="F275">INDEX(SubList_ResAreas!$E$5:$E$332,MATCH(1,(B275=SubList_ResAreas!$B$5:$B$332)*(C275=SubList_ResAreas!$C$5:$C$332),0))</f>
        <v>Southern_NV_Eldorado_Li_Battery</v>
      </c>
      <c r="G275" s="49">
        <f t="shared" si="83"/>
        <v>268</v>
      </c>
      <c r="H275" s="29">
        <f t="shared" si="79"/>
        <v>0</v>
      </c>
      <c r="I275" s="267">
        <f t="shared" si="80"/>
        <v>268</v>
      </c>
      <c r="J275" s="268">
        <f t="shared" si="84"/>
        <v>268</v>
      </c>
      <c r="K275" s="268">
        <f t="shared" si="81"/>
        <v>0</v>
      </c>
      <c r="L275" s="269">
        <f t="shared" si="82"/>
        <v>268</v>
      </c>
      <c r="M275" s="276">
        <v>0</v>
      </c>
      <c r="N275" s="29">
        <v>0</v>
      </c>
      <c r="O275" s="267">
        <f t="shared" si="88"/>
        <v>0</v>
      </c>
      <c r="P275" s="180">
        <v>0</v>
      </c>
      <c r="Q275" s="271">
        <v>0</v>
      </c>
      <c r="R275" s="273">
        <f t="shared" si="86"/>
        <v>0</v>
      </c>
      <c r="S275" s="186">
        <v>150</v>
      </c>
      <c r="T275" s="270">
        <v>0</v>
      </c>
      <c r="U275" s="274">
        <f t="shared" si="87"/>
        <v>150</v>
      </c>
      <c r="V275" s="272">
        <v>118</v>
      </c>
      <c r="W275" s="272">
        <v>0</v>
      </c>
      <c r="X275" s="275">
        <f t="shared" si="89"/>
        <v>118</v>
      </c>
    </row>
    <row r="276" spans="1:24" x14ac:dyDescent="0.35">
      <c r="A276" t="s">
        <v>318</v>
      </c>
      <c r="B276" t="s">
        <v>59</v>
      </c>
      <c r="C276">
        <v>230</v>
      </c>
      <c r="D276" t="s">
        <v>527</v>
      </c>
      <c r="E276" t="s">
        <v>299</v>
      </c>
      <c r="F276" t="str" cm="1">
        <f t="array" ref="F276">INDEX(SubList_ResAreas!$E$5:$E$332,MATCH(1,(B276=SubList_ResAreas!$B$5:$B$332)*(C276=SubList_ResAreas!$C$5:$C$332),0))</f>
        <v>Greater_LA_Li_Battery</v>
      </c>
      <c r="G276" s="49">
        <f t="shared" si="83"/>
        <v>155</v>
      </c>
      <c r="H276" s="29">
        <f t="shared" si="79"/>
        <v>0</v>
      </c>
      <c r="I276" s="267">
        <f t="shared" si="80"/>
        <v>155</v>
      </c>
      <c r="J276" s="268">
        <f t="shared" si="84"/>
        <v>80</v>
      </c>
      <c r="K276" s="268">
        <f t="shared" si="81"/>
        <v>0</v>
      </c>
      <c r="L276" s="269">
        <f t="shared" si="82"/>
        <v>80</v>
      </c>
      <c r="M276" s="276">
        <v>75</v>
      </c>
      <c r="N276" s="29">
        <v>0</v>
      </c>
      <c r="O276" s="267">
        <f t="shared" si="88"/>
        <v>75</v>
      </c>
      <c r="P276" s="180">
        <v>80</v>
      </c>
      <c r="Q276" s="271">
        <v>0</v>
      </c>
      <c r="R276" s="273">
        <f t="shared" si="86"/>
        <v>80</v>
      </c>
      <c r="S276" s="186">
        <v>0</v>
      </c>
      <c r="T276" s="270">
        <v>0</v>
      </c>
      <c r="U276" s="274">
        <f t="shared" si="87"/>
        <v>0</v>
      </c>
      <c r="V276" s="272">
        <v>0</v>
      </c>
      <c r="W276" s="272">
        <v>0</v>
      </c>
      <c r="X276" s="275">
        <f t="shared" si="89"/>
        <v>0</v>
      </c>
    </row>
    <row r="277" spans="1:24" x14ac:dyDescent="0.35">
      <c r="A277" t="s">
        <v>321</v>
      </c>
      <c r="B277" t="s">
        <v>200</v>
      </c>
      <c r="C277">
        <v>230</v>
      </c>
      <c r="D277" t="s">
        <v>527</v>
      </c>
      <c r="E277" t="s">
        <v>299</v>
      </c>
      <c r="F277" t="str" cm="1">
        <f t="array" ref="F277">INDEX(SubList_ResAreas!$E$5:$E$332,MATCH(1,(B277=SubList_ResAreas!$B$5:$B$332)*(C277=SubList_ResAreas!$C$5:$C$332),0))</f>
        <v>Southern_PGAE_Li_Battery</v>
      </c>
      <c r="G277" s="49">
        <f t="shared" si="83"/>
        <v>300</v>
      </c>
      <c r="H277" s="29">
        <f t="shared" si="79"/>
        <v>0</v>
      </c>
      <c r="I277" s="267">
        <f t="shared" si="80"/>
        <v>300</v>
      </c>
      <c r="J277" s="268">
        <f t="shared" si="84"/>
        <v>300</v>
      </c>
      <c r="K277" s="268">
        <f t="shared" si="81"/>
        <v>0</v>
      </c>
      <c r="L277" s="269">
        <f t="shared" si="82"/>
        <v>300</v>
      </c>
      <c r="M277" s="276">
        <v>0</v>
      </c>
      <c r="N277" s="29">
        <v>0</v>
      </c>
      <c r="O277" s="267">
        <f t="shared" si="88"/>
        <v>0</v>
      </c>
      <c r="P277" s="180">
        <v>0</v>
      </c>
      <c r="Q277" s="271">
        <v>0</v>
      </c>
      <c r="R277" s="273">
        <f t="shared" si="86"/>
        <v>0</v>
      </c>
      <c r="S277" s="186">
        <v>0</v>
      </c>
      <c r="T277" s="270">
        <v>0</v>
      </c>
      <c r="U277" s="274">
        <f t="shared" si="87"/>
        <v>0</v>
      </c>
      <c r="V277" s="272">
        <v>300</v>
      </c>
      <c r="W277" s="272">
        <v>0</v>
      </c>
      <c r="X277" s="275">
        <f t="shared" si="89"/>
        <v>300</v>
      </c>
    </row>
    <row r="278" spans="1:24" x14ac:dyDescent="0.35">
      <c r="A278" t="s">
        <v>326</v>
      </c>
      <c r="B278" t="s">
        <v>35</v>
      </c>
      <c r="C278">
        <v>115</v>
      </c>
      <c r="D278" t="s">
        <v>527</v>
      </c>
      <c r="E278" t="s">
        <v>299</v>
      </c>
      <c r="F278" t="str" cm="1">
        <f t="array" ref="F278">INDEX(SubList_ResAreas!$E$5:$E$332,MATCH(1,(B278=SubList_ResAreas!$B$5:$B$332)*(C278=SubList_ResAreas!$C$5:$C$332),0))</f>
        <v>San_Diego_Li_Battery</v>
      </c>
      <c r="G278" s="49">
        <f t="shared" si="83"/>
        <v>30</v>
      </c>
      <c r="H278" s="29">
        <f t="shared" si="79"/>
        <v>0</v>
      </c>
      <c r="I278" s="267">
        <f t="shared" si="80"/>
        <v>30</v>
      </c>
      <c r="J278" s="268">
        <f t="shared" si="84"/>
        <v>10</v>
      </c>
      <c r="K278" s="268">
        <f t="shared" si="81"/>
        <v>0</v>
      </c>
      <c r="L278" s="269">
        <f t="shared" si="82"/>
        <v>10</v>
      </c>
      <c r="M278" s="276">
        <v>20</v>
      </c>
      <c r="N278" s="29">
        <v>0</v>
      </c>
      <c r="O278" s="267">
        <f t="shared" si="88"/>
        <v>20</v>
      </c>
      <c r="P278" s="180">
        <v>10</v>
      </c>
      <c r="Q278" s="271">
        <v>0</v>
      </c>
      <c r="R278" s="273">
        <f t="shared" si="86"/>
        <v>10</v>
      </c>
      <c r="S278" s="186">
        <v>0</v>
      </c>
      <c r="T278" s="270">
        <v>0</v>
      </c>
      <c r="U278" s="274">
        <f t="shared" si="87"/>
        <v>0</v>
      </c>
      <c r="V278" s="272">
        <v>0</v>
      </c>
      <c r="W278" s="272">
        <v>0</v>
      </c>
      <c r="X278" s="275">
        <f t="shared" si="89"/>
        <v>0</v>
      </c>
    </row>
    <row r="279" spans="1:24" x14ac:dyDescent="0.35">
      <c r="A279" t="s">
        <v>333</v>
      </c>
      <c r="B279" t="s">
        <v>228</v>
      </c>
      <c r="C279">
        <v>230</v>
      </c>
      <c r="D279" t="s">
        <v>527</v>
      </c>
      <c r="E279" t="s">
        <v>299</v>
      </c>
      <c r="F279" t="str" cm="1">
        <f t="array" ref="F279">INDEX(SubList_ResAreas!$E$5:$E$332,MATCH(1,(B279=SubList_ResAreas!$B$5:$B$332)*(C279=SubList_ResAreas!$C$5:$C$332),0))</f>
        <v>Northern_California_Li_Battery</v>
      </c>
      <c r="G279" s="49">
        <f t="shared" si="83"/>
        <v>100</v>
      </c>
      <c r="H279" s="29">
        <f t="shared" si="79"/>
        <v>0</v>
      </c>
      <c r="I279" s="267">
        <f t="shared" si="80"/>
        <v>100</v>
      </c>
      <c r="J279" s="268">
        <f t="shared" si="84"/>
        <v>100</v>
      </c>
      <c r="K279" s="268">
        <f t="shared" si="81"/>
        <v>0</v>
      </c>
      <c r="L279" s="269">
        <f t="shared" si="82"/>
        <v>100</v>
      </c>
      <c r="M279" s="276">
        <v>0</v>
      </c>
      <c r="N279" s="29">
        <v>0</v>
      </c>
      <c r="O279" s="267">
        <f t="shared" si="88"/>
        <v>0</v>
      </c>
      <c r="P279" s="180">
        <v>0</v>
      </c>
      <c r="Q279" s="271">
        <v>0</v>
      </c>
      <c r="R279" s="273">
        <f t="shared" si="86"/>
        <v>0</v>
      </c>
      <c r="S279" s="186">
        <v>0</v>
      </c>
      <c r="T279" s="270">
        <v>0</v>
      </c>
      <c r="U279" s="274">
        <f t="shared" si="87"/>
        <v>0</v>
      </c>
      <c r="V279" s="272">
        <v>100</v>
      </c>
      <c r="W279" s="272">
        <v>0</v>
      </c>
      <c r="X279" s="275">
        <f t="shared" si="89"/>
        <v>100</v>
      </c>
    </row>
    <row r="280" spans="1:24" x14ac:dyDescent="0.35">
      <c r="A280" t="s">
        <v>315</v>
      </c>
      <c r="B280" t="s">
        <v>151</v>
      </c>
      <c r="C280">
        <v>115</v>
      </c>
      <c r="D280" t="s">
        <v>527</v>
      </c>
      <c r="E280" t="s">
        <v>299</v>
      </c>
      <c r="F280" t="str" cm="1">
        <f t="array" ref="F280">INDEX(SubList_ResAreas!$E$5:$E$332,MATCH(1,(B280=SubList_ResAreas!$B$5:$B$332)*(C280=SubList_ResAreas!$C$5:$C$332),0))</f>
        <v>Southern_PGAE_Li_Battery</v>
      </c>
      <c r="G280" s="49">
        <f t="shared" si="83"/>
        <v>100</v>
      </c>
      <c r="H280" s="29">
        <f t="shared" si="79"/>
        <v>0</v>
      </c>
      <c r="I280" s="267">
        <f t="shared" si="80"/>
        <v>100</v>
      </c>
      <c r="J280" s="268">
        <f t="shared" si="84"/>
        <v>100</v>
      </c>
      <c r="K280" s="268">
        <f t="shared" si="81"/>
        <v>0</v>
      </c>
      <c r="L280" s="269">
        <f t="shared" si="82"/>
        <v>100</v>
      </c>
      <c r="M280" s="276">
        <v>0</v>
      </c>
      <c r="N280" s="29">
        <v>0</v>
      </c>
      <c r="O280" s="267">
        <f t="shared" si="88"/>
        <v>0</v>
      </c>
      <c r="P280" s="180">
        <v>0</v>
      </c>
      <c r="Q280" s="271">
        <v>0</v>
      </c>
      <c r="R280" s="273">
        <f t="shared" si="86"/>
        <v>0</v>
      </c>
      <c r="S280" s="186">
        <v>0</v>
      </c>
      <c r="T280" s="270">
        <v>0</v>
      </c>
      <c r="U280" s="274">
        <f t="shared" si="87"/>
        <v>0</v>
      </c>
      <c r="V280" s="272">
        <v>100</v>
      </c>
      <c r="W280" s="272">
        <v>0</v>
      </c>
      <c r="X280" s="275">
        <f t="shared" si="89"/>
        <v>100</v>
      </c>
    </row>
    <row r="281" spans="1:24" x14ac:dyDescent="0.35">
      <c r="A281" t="s">
        <v>315</v>
      </c>
      <c r="B281" t="s">
        <v>143</v>
      </c>
      <c r="C281">
        <v>115</v>
      </c>
      <c r="D281" t="s">
        <v>527</v>
      </c>
      <c r="E281" t="s">
        <v>299</v>
      </c>
      <c r="F281" t="str" cm="1">
        <f t="array" ref="F281">INDEX(SubList_ResAreas!$E$5:$E$332,MATCH(1,(B281=SubList_ResAreas!$B$5:$B$332)*(C281=SubList_ResAreas!$C$5:$C$332),0))</f>
        <v>Southern_PGAE_Li_Battery</v>
      </c>
      <c r="G281" s="49">
        <f t="shared" si="83"/>
        <v>300</v>
      </c>
      <c r="H281" s="29">
        <f t="shared" si="79"/>
        <v>0</v>
      </c>
      <c r="I281" s="267">
        <f t="shared" si="80"/>
        <v>300</v>
      </c>
      <c r="J281" s="268">
        <f t="shared" si="84"/>
        <v>300</v>
      </c>
      <c r="K281" s="268">
        <f t="shared" si="81"/>
        <v>0</v>
      </c>
      <c r="L281" s="269">
        <f t="shared" si="82"/>
        <v>300</v>
      </c>
      <c r="M281" s="276">
        <v>0</v>
      </c>
      <c r="N281" s="29">
        <v>0</v>
      </c>
      <c r="O281" s="267">
        <f t="shared" si="88"/>
        <v>0</v>
      </c>
      <c r="P281" s="180">
        <v>0</v>
      </c>
      <c r="Q281" s="271">
        <v>0</v>
      </c>
      <c r="R281" s="273">
        <f t="shared" si="86"/>
        <v>0</v>
      </c>
      <c r="S281" s="186">
        <v>0</v>
      </c>
      <c r="T281" s="270">
        <v>0</v>
      </c>
      <c r="U281" s="274">
        <f t="shared" si="87"/>
        <v>0</v>
      </c>
      <c r="V281" s="272">
        <v>300</v>
      </c>
      <c r="W281" s="272">
        <v>0</v>
      </c>
      <c r="X281" s="275">
        <f t="shared" si="89"/>
        <v>300</v>
      </c>
    </row>
    <row r="282" spans="1:24" x14ac:dyDescent="0.35">
      <c r="A282" t="s">
        <v>341</v>
      </c>
      <c r="B282" t="s">
        <v>120</v>
      </c>
      <c r="C282">
        <v>230</v>
      </c>
      <c r="D282" t="s">
        <v>527</v>
      </c>
      <c r="E282" t="s">
        <v>299</v>
      </c>
      <c r="F282" t="str" cm="1">
        <f t="array" ref="F282">INDEX(SubList_ResAreas!$E$5:$E$332,MATCH(1,(B282=SubList_ResAreas!$B$5:$B$332)*(C282=SubList_ResAreas!$C$5:$C$332),0))</f>
        <v>Greater_Kramer_Li_Battery</v>
      </c>
      <c r="G282" s="49">
        <f t="shared" ref="G282:G345" si="90">SUM(J282+M282)</f>
        <v>700</v>
      </c>
      <c r="H282" s="29">
        <f t="shared" ref="H282:H345" si="91">SUM(K282+N282)</f>
        <v>0</v>
      </c>
      <c r="I282" s="267">
        <f t="shared" ref="I282:I345" si="92">G282+H282</f>
        <v>700</v>
      </c>
      <c r="J282" s="268">
        <f t="shared" ref="J282:J345" si="93">SUM(P282,S282,V282)</f>
        <v>700</v>
      </c>
      <c r="K282" s="268">
        <f t="shared" ref="K282:K345" si="94">SUM(Q282,T282,W282)</f>
        <v>0</v>
      </c>
      <c r="L282" s="269">
        <f t="shared" ref="L282:L345" si="95">J282+K282</f>
        <v>700</v>
      </c>
      <c r="M282" s="276">
        <v>0</v>
      </c>
      <c r="N282" s="29">
        <v>0</v>
      </c>
      <c r="O282" s="267">
        <f t="shared" si="88"/>
        <v>0</v>
      </c>
      <c r="P282" s="180">
        <v>525</v>
      </c>
      <c r="Q282" s="271">
        <v>0</v>
      </c>
      <c r="R282" s="273">
        <f t="shared" si="86"/>
        <v>525</v>
      </c>
      <c r="S282" s="186">
        <v>175</v>
      </c>
      <c r="T282" s="270">
        <v>0</v>
      </c>
      <c r="U282" s="274">
        <f t="shared" si="87"/>
        <v>175</v>
      </c>
      <c r="V282" s="272">
        <v>0</v>
      </c>
      <c r="W282" s="272">
        <v>0</v>
      </c>
      <c r="X282" s="275">
        <f t="shared" si="89"/>
        <v>0</v>
      </c>
    </row>
    <row r="283" spans="1:24" x14ac:dyDescent="0.35">
      <c r="A283" t="s">
        <v>341</v>
      </c>
      <c r="B283" t="s">
        <v>120</v>
      </c>
      <c r="C283">
        <v>115</v>
      </c>
      <c r="D283" t="s">
        <v>527</v>
      </c>
      <c r="E283" t="s">
        <v>299</v>
      </c>
      <c r="F283" t="str" cm="1">
        <f t="array" ref="F283">INDEX(SubList_ResAreas!$E$5:$E$332,MATCH(1,(B283=SubList_ResAreas!$B$5:$B$332)*(C283=SubList_ResAreas!$C$5:$C$332),0))</f>
        <v>Greater_Kramer_Li_Battery</v>
      </c>
      <c r="G283" s="49">
        <f t="shared" si="90"/>
        <v>75</v>
      </c>
      <c r="H283" s="29">
        <f t="shared" si="91"/>
        <v>0</v>
      </c>
      <c r="I283" s="267">
        <f t="shared" si="92"/>
        <v>75</v>
      </c>
      <c r="J283" s="268">
        <f t="shared" si="93"/>
        <v>75</v>
      </c>
      <c r="K283" s="268">
        <f t="shared" si="94"/>
        <v>0</v>
      </c>
      <c r="L283" s="269">
        <f t="shared" si="95"/>
        <v>75</v>
      </c>
      <c r="M283" s="276">
        <v>0</v>
      </c>
      <c r="N283" s="29">
        <v>0</v>
      </c>
      <c r="O283" s="267">
        <f t="shared" si="88"/>
        <v>0</v>
      </c>
      <c r="P283" s="180">
        <v>75</v>
      </c>
      <c r="Q283" s="271">
        <v>0</v>
      </c>
      <c r="R283" s="273">
        <f t="shared" si="86"/>
        <v>75</v>
      </c>
      <c r="S283" s="186">
        <v>0</v>
      </c>
      <c r="T283" s="270">
        <v>0</v>
      </c>
      <c r="U283" s="274">
        <f t="shared" si="87"/>
        <v>0</v>
      </c>
      <c r="V283" s="272">
        <v>0</v>
      </c>
      <c r="W283" s="272">
        <v>0</v>
      </c>
      <c r="X283" s="275">
        <f t="shared" si="89"/>
        <v>0</v>
      </c>
    </row>
    <row r="284" spans="1:24" x14ac:dyDescent="0.35">
      <c r="A284" t="s">
        <v>318</v>
      </c>
      <c r="B284" t="s">
        <v>82</v>
      </c>
      <c r="C284">
        <v>230</v>
      </c>
      <c r="D284" t="s">
        <v>527</v>
      </c>
      <c r="E284" t="s">
        <v>299</v>
      </c>
      <c r="F284" t="str" cm="1">
        <f t="array" ref="F284">INDEX(SubList_ResAreas!$E$5:$E$332,MATCH(1,(B284=SubList_ResAreas!$B$5:$B$332)*(C284=SubList_ResAreas!$C$5:$C$332),0))</f>
        <v>Greater_LA_Li_Battery</v>
      </c>
      <c r="G284" s="49">
        <f t="shared" si="90"/>
        <v>500</v>
      </c>
      <c r="H284" s="29">
        <f t="shared" si="91"/>
        <v>0</v>
      </c>
      <c r="I284" s="267">
        <f t="shared" si="92"/>
        <v>500</v>
      </c>
      <c r="J284" s="268">
        <f t="shared" si="93"/>
        <v>500</v>
      </c>
      <c r="K284" s="268">
        <f t="shared" si="94"/>
        <v>0</v>
      </c>
      <c r="L284" s="269">
        <f t="shared" si="95"/>
        <v>500</v>
      </c>
      <c r="M284" s="276">
        <v>0</v>
      </c>
      <c r="N284" s="29">
        <v>0</v>
      </c>
      <c r="O284" s="267">
        <f t="shared" si="88"/>
        <v>0</v>
      </c>
      <c r="P284" s="180">
        <v>100</v>
      </c>
      <c r="Q284" s="271">
        <v>0</v>
      </c>
      <c r="R284" s="273">
        <f t="shared" ref="R284:R347" si="96">P284+Q284</f>
        <v>100</v>
      </c>
      <c r="S284" s="186">
        <v>400</v>
      </c>
      <c r="T284" s="270">
        <v>0</v>
      </c>
      <c r="U284" s="274">
        <f t="shared" ref="U284:U347" si="97">S284+T284</f>
        <v>400</v>
      </c>
      <c r="V284" s="272">
        <v>0</v>
      </c>
      <c r="W284" s="272">
        <v>0</v>
      </c>
      <c r="X284" s="275">
        <f t="shared" si="89"/>
        <v>0</v>
      </c>
    </row>
    <row r="285" spans="1:24" x14ac:dyDescent="0.35">
      <c r="A285" t="s">
        <v>333</v>
      </c>
      <c r="B285" t="s">
        <v>248</v>
      </c>
      <c r="C285">
        <v>230</v>
      </c>
      <c r="D285" t="s">
        <v>527</v>
      </c>
      <c r="E285" t="s">
        <v>299</v>
      </c>
      <c r="F285" t="str" cm="1">
        <f t="array" ref="F285">INDEX(SubList_ResAreas!$E$5:$E$332,MATCH(1,(B285=SubList_ResAreas!$B$5:$B$332)*(C285=SubList_ResAreas!$C$5:$C$332),0))</f>
        <v>Northern_California_Li_Battery</v>
      </c>
      <c r="G285" s="49">
        <f t="shared" si="90"/>
        <v>44.725000000000001</v>
      </c>
      <c r="H285" s="29">
        <f t="shared" si="91"/>
        <v>0</v>
      </c>
      <c r="I285" s="267">
        <f t="shared" si="92"/>
        <v>44.725000000000001</v>
      </c>
      <c r="J285" s="268">
        <f t="shared" si="93"/>
        <v>44.725000000000001</v>
      </c>
      <c r="K285" s="268">
        <f t="shared" si="94"/>
        <v>0</v>
      </c>
      <c r="L285" s="269">
        <f t="shared" si="95"/>
        <v>44.725000000000001</v>
      </c>
      <c r="M285" s="276">
        <v>0</v>
      </c>
      <c r="N285" s="29">
        <v>0</v>
      </c>
      <c r="O285" s="267">
        <f t="shared" ref="O285:O348" si="98">M285+N285</f>
        <v>0</v>
      </c>
      <c r="P285" s="180">
        <v>44.725000000000001</v>
      </c>
      <c r="Q285" s="271">
        <v>0</v>
      </c>
      <c r="R285" s="273">
        <f t="shared" si="96"/>
        <v>44.725000000000001</v>
      </c>
      <c r="S285" s="186">
        <v>0</v>
      </c>
      <c r="T285" s="270">
        <v>0</v>
      </c>
      <c r="U285" s="274">
        <f t="shared" si="97"/>
        <v>0</v>
      </c>
      <c r="V285" s="272">
        <v>0</v>
      </c>
      <c r="W285" s="272">
        <v>0</v>
      </c>
      <c r="X285" s="275">
        <f t="shared" si="89"/>
        <v>0</v>
      </c>
    </row>
    <row r="286" spans="1:24" x14ac:dyDescent="0.35">
      <c r="A286" t="s">
        <v>315</v>
      </c>
      <c r="B286" t="s">
        <v>133</v>
      </c>
      <c r="C286">
        <v>115</v>
      </c>
      <c r="D286" t="s">
        <v>527</v>
      </c>
      <c r="E286" t="s">
        <v>299</v>
      </c>
      <c r="F286" t="str" cm="1">
        <f t="array" ref="F286">INDEX(SubList_ResAreas!$E$5:$E$332,MATCH(1,(B286=SubList_ResAreas!$B$5:$B$332)*(C286=SubList_ResAreas!$C$5:$C$332),0))</f>
        <v>Southern_PGAE_Li_Battery</v>
      </c>
      <c r="G286" s="49">
        <f t="shared" si="90"/>
        <v>215</v>
      </c>
      <c r="H286" s="29">
        <f t="shared" si="91"/>
        <v>0</v>
      </c>
      <c r="I286" s="267">
        <f t="shared" si="92"/>
        <v>215</v>
      </c>
      <c r="J286" s="268">
        <f t="shared" si="93"/>
        <v>215</v>
      </c>
      <c r="K286" s="268">
        <f t="shared" si="94"/>
        <v>0</v>
      </c>
      <c r="L286" s="269">
        <f t="shared" si="95"/>
        <v>215</v>
      </c>
      <c r="M286" s="276">
        <v>0</v>
      </c>
      <c r="N286" s="29">
        <v>0</v>
      </c>
      <c r="O286" s="267">
        <f t="shared" si="98"/>
        <v>0</v>
      </c>
      <c r="P286" s="180">
        <v>0</v>
      </c>
      <c r="Q286" s="271">
        <v>0</v>
      </c>
      <c r="R286" s="273">
        <f t="shared" si="96"/>
        <v>0</v>
      </c>
      <c r="S286" s="186">
        <v>95</v>
      </c>
      <c r="T286" s="270">
        <v>0</v>
      </c>
      <c r="U286" s="274">
        <f t="shared" si="97"/>
        <v>95</v>
      </c>
      <c r="V286" s="272">
        <v>120</v>
      </c>
      <c r="W286" s="272">
        <v>0</v>
      </c>
      <c r="X286" s="275">
        <f t="shared" si="89"/>
        <v>120</v>
      </c>
    </row>
    <row r="287" spans="1:24" x14ac:dyDescent="0.35">
      <c r="A287" t="s">
        <v>329</v>
      </c>
      <c r="B287" t="s">
        <v>198</v>
      </c>
      <c r="C287">
        <v>138</v>
      </c>
      <c r="D287" t="s">
        <v>527</v>
      </c>
      <c r="E287" t="s">
        <v>299</v>
      </c>
      <c r="F287" t="str" cm="1">
        <f t="array" ref="F287">INDEX(SubList_ResAreas!$E$5:$E$332,MATCH(1,(B287=SubList_ResAreas!$B$5:$B$332)*(C287=SubList_ResAreas!$C$5:$C$332),0))</f>
        <v>Southern_NV_Eldorado_Li_Battery</v>
      </c>
      <c r="G287" s="49">
        <f t="shared" si="90"/>
        <v>200</v>
      </c>
      <c r="H287" s="29">
        <f t="shared" si="91"/>
        <v>0</v>
      </c>
      <c r="I287" s="267">
        <f t="shared" si="92"/>
        <v>200</v>
      </c>
      <c r="J287" s="268">
        <f t="shared" si="93"/>
        <v>200</v>
      </c>
      <c r="K287" s="268">
        <f t="shared" si="94"/>
        <v>0</v>
      </c>
      <c r="L287" s="269">
        <f t="shared" si="95"/>
        <v>200</v>
      </c>
      <c r="M287" s="276">
        <v>0</v>
      </c>
      <c r="N287" s="29">
        <v>0</v>
      </c>
      <c r="O287" s="267">
        <f t="shared" si="98"/>
        <v>0</v>
      </c>
      <c r="P287" s="180">
        <v>0</v>
      </c>
      <c r="Q287" s="271">
        <v>0</v>
      </c>
      <c r="R287" s="273">
        <f t="shared" si="96"/>
        <v>0</v>
      </c>
      <c r="S287" s="186">
        <v>200</v>
      </c>
      <c r="T287" s="270">
        <v>0</v>
      </c>
      <c r="U287" s="274">
        <f t="shared" si="97"/>
        <v>200</v>
      </c>
      <c r="V287" s="272">
        <v>0</v>
      </c>
      <c r="W287" s="272">
        <v>0</v>
      </c>
      <c r="X287" s="275">
        <f t="shared" si="89"/>
        <v>0</v>
      </c>
    </row>
    <row r="288" spans="1:24" x14ac:dyDescent="0.35">
      <c r="A288" t="s">
        <v>321</v>
      </c>
      <c r="B288" t="s">
        <v>213</v>
      </c>
      <c r="C288">
        <v>115</v>
      </c>
      <c r="D288" t="s">
        <v>527</v>
      </c>
      <c r="E288" t="s">
        <v>299</v>
      </c>
      <c r="F288" t="str" cm="1">
        <f t="array" ref="F288">INDEX(SubList_ResAreas!$E$5:$E$332,MATCH(1,(B288=SubList_ResAreas!$B$5:$B$332)*(C288=SubList_ResAreas!$C$5:$C$332),0))</f>
        <v>Southern_PGAE_Li_Battery</v>
      </c>
      <c r="G288" s="49">
        <f t="shared" si="90"/>
        <v>42</v>
      </c>
      <c r="H288" s="29">
        <f t="shared" si="91"/>
        <v>0</v>
      </c>
      <c r="I288" s="267">
        <f t="shared" si="92"/>
        <v>42</v>
      </c>
      <c r="J288" s="268">
        <f t="shared" si="93"/>
        <v>42</v>
      </c>
      <c r="K288" s="268">
        <f t="shared" si="94"/>
        <v>0</v>
      </c>
      <c r="L288" s="269">
        <f t="shared" si="95"/>
        <v>42</v>
      </c>
      <c r="M288" s="276">
        <v>0</v>
      </c>
      <c r="N288" s="29">
        <v>0</v>
      </c>
      <c r="O288" s="267">
        <f t="shared" si="98"/>
        <v>0</v>
      </c>
      <c r="P288" s="180">
        <v>0</v>
      </c>
      <c r="Q288" s="271">
        <v>0</v>
      </c>
      <c r="R288" s="273">
        <f t="shared" si="96"/>
        <v>0</v>
      </c>
      <c r="S288" s="186">
        <v>0</v>
      </c>
      <c r="T288" s="270">
        <v>0</v>
      </c>
      <c r="U288" s="274">
        <f t="shared" si="97"/>
        <v>0</v>
      </c>
      <c r="V288" s="272">
        <v>42</v>
      </c>
      <c r="W288" s="272">
        <v>0</v>
      </c>
      <c r="X288" s="275">
        <f t="shared" si="89"/>
        <v>42</v>
      </c>
    </row>
    <row r="289" spans="1:24" x14ac:dyDescent="0.35">
      <c r="A289" t="s">
        <v>318</v>
      </c>
      <c r="B289" t="s">
        <v>74</v>
      </c>
      <c r="C289">
        <v>230</v>
      </c>
      <c r="D289" t="s">
        <v>527</v>
      </c>
      <c r="E289" t="s">
        <v>299</v>
      </c>
      <c r="F289" t="str" cm="1">
        <f t="array" ref="F289">INDEX(SubList_ResAreas!$E$5:$E$332,MATCH(1,(B289=SubList_ResAreas!$B$5:$B$332)*(C289=SubList_ResAreas!$C$5:$C$332),0))</f>
        <v>Greater_LA_Li_Battery</v>
      </c>
      <c r="G289" s="49">
        <f t="shared" si="90"/>
        <v>175</v>
      </c>
      <c r="H289" s="29">
        <f t="shared" si="91"/>
        <v>0</v>
      </c>
      <c r="I289" s="267">
        <f t="shared" si="92"/>
        <v>175</v>
      </c>
      <c r="J289" s="268">
        <f t="shared" si="93"/>
        <v>175</v>
      </c>
      <c r="K289" s="268">
        <f t="shared" si="94"/>
        <v>0</v>
      </c>
      <c r="L289" s="269">
        <f t="shared" si="95"/>
        <v>175</v>
      </c>
      <c r="M289" s="276">
        <v>0</v>
      </c>
      <c r="N289" s="29">
        <v>0</v>
      </c>
      <c r="O289" s="267">
        <f t="shared" si="98"/>
        <v>0</v>
      </c>
      <c r="P289" s="180">
        <v>175</v>
      </c>
      <c r="Q289" s="271">
        <v>0</v>
      </c>
      <c r="R289" s="273">
        <f t="shared" si="96"/>
        <v>175</v>
      </c>
      <c r="S289" s="186">
        <v>0</v>
      </c>
      <c r="T289" s="270">
        <v>0</v>
      </c>
      <c r="U289" s="274">
        <f t="shared" si="97"/>
        <v>0</v>
      </c>
      <c r="V289" s="272">
        <v>0</v>
      </c>
      <c r="W289" s="272">
        <v>0</v>
      </c>
      <c r="X289" s="275">
        <f t="shared" si="89"/>
        <v>0</v>
      </c>
    </row>
    <row r="290" spans="1:24" x14ac:dyDescent="0.35">
      <c r="A290" t="s">
        <v>321</v>
      </c>
      <c r="B290" t="s">
        <v>210</v>
      </c>
      <c r="C290">
        <v>230</v>
      </c>
      <c r="D290" t="s">
        <v>527</v>
      </c>
      <c r="E290" t="s">
        <v>299</v>
      </c>
      <c r="F290" t="str" cm="1">
        <f t="array" ref="F290">INDEX(SubList_ResAreas!$E$5:$E$332,MATCH(1,(B290=SubList_ResAreas!$B$5:$B$332)*(C290=SubList_ResAreas!$C$5:$C$332),0))</f>
        <v>Southern_PGAE_Li_Battery</v>
      </c>
      <c r="G290" s="49">
        <f t="shared" si="90"/>
        <v>100</v>
      </c>
      <c r="H290" s="29">
        <f t="shared" si="91"/>
        <v>0</v>
      </c>
      <c r="I290" s="267">
        <f t="shared" si="92"/>
        <v>100</v>
      </c>
      <c r="J290" s="268">
        <f t="shared" si="93"/>
        <v>100</v>
      </c>
      <c r="K290" s="268">
        <f t="shared" si="94"/>
        <v>0</v>
      </c>
      <c r="L290" s="269">
        <f t="shared" si="95"/>
        <v>100</v>
      </c>
      <c r="M290" s="276">
        <v>0</v>
      </c>
      <c r="N290" s="29">
        <v>0</v>
      </c>
      <c r="O290" s="267">
        <f t="shared" si="98"/>
        <v>0</v>
      </c>
      <c r="P290" s="180">
        <v>0</v>
      </c>
      <c r="Q290" s="271">
        <v>0</v>
      </c>
      <c r="R290" s="273">
        <f t="shared" si="96"/>
        <v>0</v>
      </c>
      <c r="S290" s="186">
        <v>100</v>
      </c>
      <c r="T290" s="270">
        <v>0</v>
      </c>
      <c r="U290" s="274">
        <f t="shared" si="97"/>
        <v>100</v>
      </c>
      <c r="V290" s="272">
        <v>0</v>
      </c>
      <c r="W290" s="272">
        <v>0</v>
      </c>
      <c r="X290" s="275">
        <f t="shared" si="89"/>
        <v>0</v>
      </c>
    </row>
    <row r="291" spans="1:24" x14ac:dyDescent="0.35">
      <c r="A291" t="s">
        <v>359</v>
      </c>
      <c r="B291" t="s">
        <v>210</v>
      </c>
      <c r="C291">
        <v>500</v>
      </c>
      <c r="D291" t="s">
        <v>527</v>
      </c>
      <c r="E291" t="s">
        <v>299</v>
      </c>
      <c r="F291" t="str" cm="1">
        <f t="array" ref="F291">INDEX(SubList_ResAreas!$E$5:$E$332,MATCH(1,(B291=SubList_ResAreas!$B$5:$B$332)*(C291=SubList_ResAreas!$C$5:$C$332),0))</f>
        <v>Southern_PGAE_Li_Battery</v>
      </c>
      <c r="G291" s="49">
        <f t="shared" si="90"/>
        <v>150</v>
      </c>
      <c r="H291" s="29">
        <f t="shared" si="91"/>
        <v>0</v>
      </c>
      <c r="I291" s="267">
        <f t="shared" si="92"/>
        <v>150</v>
      </c>
      <c r="J291" s="268">
        <f t="shared" si="93"/>
        <v>150</v>
      </c>
      <c r="K291" s="268">
        <f t="shared" si="94"/>
        <v>0</v>
      </c>
      <c r="L291" s="269">
        <f t="shared" si="95"/>
        <v>150</v>
      </c>
      <c r="M291" s="276">
        <v>0</v>
      </c>
      <c r="N291" s="29">
        <v>0</v>
      </c>
      <c r="O291" s="267">
        <f t="shared" si="98"/>
        <v>0</v>
      </c>
      <c r="P291" s="180">
        <v>0</v>
      </c>
      <c r="Q291" s="271">
        <v>0</v>
      </c>
      <c r="R291" s="273">
        <f t="shared" si="96"/>
        <v>0</v>
      </c>
      <c r="S291" s="186">
        <v>0</v>
      </c>
      <c r="T291" s="270">
        <v>0</v>
      </c>
      <c r="U291" s="274">
        <f t="shared" si="97"/>
        <v>0</v>
      </c>
      <c r="V291" s="272">
        <v>150</v>
      </c>
      <c r="W291" s="272">
        <v>0</v>
      </c>
      <c r="X291" s="275">
        <f t="shared" si="89"/>
        <v>150</v>
      </c>
    </row>
    <row r="292" spans="1:24" x14ac:dyDescent="0.35">
      <c r="A292" t="s">
        <v>333</v>
      </c>
      <c r="B292" t="s">
        <v>221</v>
      </c>
      <c r="C292">
        <v>115</v>
      </c>
      <c r="D292" t="s">
        <v>527</v>
      </c>
      <c r="E292" t="s">
        <v>299</v>
      </c>
      <c r="F292" t="str" cm="1">
        <f t="array" ref="F292">INDEX(SubList_ResAreas!$E$5:$E$332,MATCH(1,(B292=SubList_ResAreas!$B$5:$B$332)*(C292=SubList_ResAreas!$C$5:$C$332),0))</f>
        <v>Northern_California_Li_Battery</v>
      </c>
      <c r="G292" s="49">
        <f t="shared" si="90"/>
        <v>200</v>
      </c>
      <c r="H292" s="29">
        <f t="shared" si="91"/>
        <v>0</v>
      </c>
      <c r="I292" s="267">
        <f t="shared" si="92"/>
        <v>200</v>
      </c>
      <c r="J292" s="268">
        <f t="shared" si="93"/>
        <v>200</v>
      </c>
      <c r="K292" s="268">
        <f t="shared" si="94"/>
        <v>0</v>
      </c>
      <c r="L292" s="269">
        <f t="shared" si="95"/>
        <v>200</v>
      </c>
      <c r="M292" s="276">
        <v>0</v>
      </c>
      <c r="N292" s="29">
        <v>0</v>
      </c>
      <c r="O292" s="267">
        <f t="shared" si="98"/>
        <v>0</v>
      </c>
      <c r="P292" s="180">
        <v>0</v>
      </c>
      <c r="Q292" s="271">
        <v>0</v>
      </c>
      <c r="R292" s="273">
        <f t="shared" si="96"/>
        <v>0</v>
      </c>
      <c r="S292" s="186">
        <v>200</v>
      </c>
      <c r="T292" s="270">
        <v>0</v>
      </c>
      <c r="U292" s="274">
        <f t="shared" si="97"/>
        <v>200</v>
      </c>
      <c r="V292" s="272">
        <v>0</v>
      </c>
      <c r="W292" s="272">
        <v>0</v>
      </c>
      <c r="X292" s="275">
        <f t="shared" si="89"/>
        <v>0</v>
      </c>
    </row>
    <row r="293" spans="1:24" x14ac:dyDescent="0.35">
      <c r="A293" t="s">
        <v>341</v>
      </c>
      <c r="B293" t="s">
        <v>101</v>
      </c>
      <c r="C293">
        <v>230</v>
      </c>
      <c r="D293" t="s">
        <v>527</v>
      </c>
      <c r="E293" t="s">
        <v>299</v>
      </c>
      <c r="F293" t="str" cm="1">
        <f t="array" ref="F293">INDEX(SubList_ResAreas!$E$5:$E$332,MATCH(1,(B293=SubList_ResAreas!$B$5:$B$332)*(C293=SubList_ResAreas!$C$5:$C$332),0))</f>
        <v>Greater_Kramer_Li_Battery</v>
      </c>
      <c r="G293" s="49">
        <f t="shared" si="90"/>
        <v>150</v>
      </c>
      <c r="H293" s="29">
        <f t="shared" si="91"/>
        <v>0</v>
      </c>
      <c r="I293" s="267">
        <f t="shared" si="92"/>
        <v>150</v>
      </c>
      <c r="J293" s="268">
        <f t="shared" si="93"/>
        <v>150</v>
      </c>
      <c r="K293" s="268">
        <f t="shared" si="94"/>
        <v>0</v>
      </c>
      <c r="L293" s="269">
        <f t="shared" si="95"/>
        <v>150</v>
      </c>
      <c r="M293" s="276">
        <v>0</v>
      </c>
      <c r="N293" s="29">
        <v>0</v>
      </c>
      <c r="O293" s="267">
        <f t="shared" si="98"/>
        <v>0</v>
      </c>
      <c r="P293" s="180">
        <v>0</v>
      </c>
      <c r="Q293" s="271">
        <v>0</v>
      </c>
      <c r="R293" s="273">
        <f t="shared" si="96"/>
        <v>0</v>
      </c>
      <c r="S293" s="186">
        <v>0</v>
      </c>
      <c r="T293" s="270">
        <v>0</v>
      </c>
      <c r="U293" s="274">
        <f t="shared" si="97"/>
        <v>0</v>
      </c>
      <c r="V293" s="272">
        <v>150</v>
      </c>
      <c r="W293" s="272">
        <v>0</v>
      </c>
      <c r="X293" s="275">
        <f t="shared" si="89"/>
        <v>150</v>
      </c>
    </row>
    <row r="294" spans="1:24" x14ac:dyDescent="0.35">
      <c r="A294" t="s">
        <v>322</v>
      </c>
      <c r="B294" t="s">
        <v>138</v>
      </c>
      <c r="C294">
        <v>230</v>
      </c>
      <c r="D294" t="s">
        <v>527</v>
      </c>
      <c r="E294" t="s">
        <v>299</v>
      </c>
      <c r="F294" t="str" cm="1">
        <f t="array" ref="F294">INDEX(SubList_ResAreas!$E$5:$E$332,MATCH(1,(B294=SubList_ResAreas!$B$5:$B$332)*(C294=SubList_ResAreas!$C$5:$C$332),0))</f>
        <v>Tehachapi_Li_Battery</v>
      </c>
      <c r="G294" s="49">
        <f t="shared" si="90"/>
        <v>300</v>
      </c>
      <c r="H294" s="29">
        <f t="shared" si="91"/>
        <v>0</v>
      </c>
      <c r="I294" s="267">
        <f t="shared" si="92"/>
        <v>300</v>
      </c>
      <c r="J294" s="268">
        <f t="shared" si="93"/>
        <v>300</v>
      </c>
      <c r="K294" s="268">
        <f t="shared" si="94"/>
        <v>0</v>
      </c>
      <c r="L294" s="269">
        <f t="shared" si="95"/>
        <v>300</v>
      </c>
      <c r="M294" s="276">
        <v>0</v>
      </c>
      <c r="N294" s="29">
        <v>0</v>
      </c>
      <c r="O294" s="267">
        <f t="shared" si="98"/>
        <v>0</v>
      </c>
      <c r="P294" s="180">
        <v>0</v>
      </c>
      <c r="Q294" s="271">
        <v>0</v>
      </c>
      <c r="R294" s="273">
        <f t="shared" si="96"/>
        <v>0</v>
      </c>
      <c r="S294" s="186">
        <v>0</v>
      </c>
      <c r="T294" s="270">
        <v>0</v>
      </c>
      <c r="U294" s="274">
        <f t="shared" si="97"/>
        <v>0</v>
      </c>
      <c r="V294" s="272">
        <v>300</v>
      </c>
      <c r="W294" s="272">
        <v>0</v>
      </c>
      <c r="X294" s="275">
        <f t="shared" si="89"/>
        <v>300</v>
      </c>
    </row>
    <row r="295" spans="1:24" x14ac:dyDescent="0.35">
      <c r="A295" t="s">
        <v>322</v>
      </c>
      <c r="B295" t="s">
        <v>95</v>
      </c>
      <c r="C295">
        <v>230</v>
      </c>
      <c r="D295" t="s">
        <v>527</v>
      </c>
      <c r="E295" t="s">
        <v>299</v>
      </c>
      <c r="F295" t="str" cm="1">
        <f t="array" ref="F295">INDEX(SubList_ResAreas!$E$5:$E$332,MATCH(1,(B295=SubList_ResAreas!$B$5:$B$332)*(C295=SubList_ResAreas!$C$5:$C$332),0))</f>
        <v>Greater_LA_Li_Battery</v>
      </c>
      <c r="G295" s="49">
        <f t="shared" si="90"/>
        <v>150</v>
      </c>
      <c r="H295" s="29">
        <f t="shared" si="91"/>
        <v>0</v>
      </c>
      <c r="I295" s="267">
        <f t="shared" si="92"/>
        <v>150</v>
      </c>
      <c r="J295" s="268">
        <f t="shared" si="93"/>
        <v>150</v>
      </c>
      <c r="K295" s="268">
        <f t="shared" si="94"/>
        <v>0</v>
      </c>
      <c r="L295" s="269">
        <f t="shared" si="95"/>
        <v>150</v>
      </c>
      <c r="M295" s="276">
        <v>0</v>
      </c>
      <c r="N295" s="29">
        <v>0</v>
      </c>
      <c r="O295" s="267">
        <f t="shared" si="98"/>
        <v>0</v>
      </c>
      <c r="P295" s="180">
        <v>0</v>
      </c>
      <c r="Q295" s="271">
        <v>0</v>
      </c>
      <c r="R295" s="273">
        <f t="shared" si="96"/>
        <v>0</v>
      </c>
      <c r="S295" s="186">
        <v>0</v>
      </c>
      <c r="T295" s="270">
        <v>0</v>
      </c>
      <c r="U295" s="274">
        <f t="shared" si="97"/>
        <v>0</v>
      </c>
      <c r="V295" s="272">
        <v>150</v>
      </c>
      <c r="W295" s="272">
        <v>0</v>
      </c>
      <c r="X295" s="275">
        <f t="shared" si="89"/>
        <v>150</v>
      </c>
    </row>
    <row r="296" spans="1:24" x14ac:dyDescent="0.35">
      <c r="A296" t="s">
        <v>321</v>
      </c>
      <c r="B296" t="s">
        <v>417</v>
      </c>
      <c r="C296">
        <v>500</v>
      </c>
      <c r="D296" t="s">
        <v>527</v>
      </c>
      <c r="E296" t="s">
        <v>299</v>
      </c>
      <c r="F296" t="str" cm="1">
        <f t="array" ref="F296">INDEX(SubList_ResAreas!$E$5:$E$332,MATCH(1,(B296=SubList_ResAreas!$B$5:$B$332)*(C296=SubList_ResAreas!$C$5:$C$332),0))</f>
        <v>Southern_PGAE_Li_Battery</v>
      </c>
      <c r="G296" s="49">
        <f t="shared" si="90"/>
        <v>751</v>
      </c>
      <c r="H296" s="29">
        <f t="shared" si="91"/>
        <v>0</v>
      </c>
      <c r="I296" s="267">
        <f t="shared" si="92"/>
        <v>751</v>
      </c>
      <c r="J296" s="268">
        <f t="shared" si="93"/>
        <v>751</v>
      </c>
      <c r="K296" s="268">
        <f t="shared" si="94"/>
        <v>0</v>
      </c>
      <c r="L296" s="269">
        <f t="shared" si="95"/>
        <v>751</v>
      </c>
      <c r="M296" s="276">
        <v>0</v>
      </c>
      <c r="N296" s="29">
        <v>0</v>
      </c>
      <c r="O296" s="267">
        <f t="shared" si="98"/>
        <v>0</v>
      </c>
      <c r="P296" s="180">
        <v>0</v>
      </c>
      <c r="Q296" s="271">
        <v>0</v>
      </c>
      <c r="R296" s="273">
        <f t="shared" si="96"/>
        <v>0</v>
      </c>
      <c r="S296" s="186">
        <v>0</v>
      </c>
      <c r="T296" s="270">
        <v>0</v>
      </c>
      <c r="U296" s="274">
        <f t="shared" si="97"/>
        <v>0</v>
      </c>
      <c r="V296" s="272">
        <v>751</v>
      </c>
      <c r="W296" s="272">
        <v>0</v>
      </c>
      <c r="X296" s="275">
        <f t="shared" si="89"/>
        <v>751</v>
      </c>
    </row>
    <row r="297" spans="1:24" x14ac:dyDescent="0.35">
      <c r="A297" t="s">
        <v>333</v>
      </c>
      <c r="B297" t="s">
        <v>223</v>
      </c>
      <c r="C297">
        <v>115</v>
      </c>
      <c r="D297" t="s">
        <v>527</v>
      </c>
      <c r="E297" t="s">
        <v>299</v>
      </c>
      <c r="F297" t="str" cm="1">
        <f t="array" ref="F297">INDEX(SubList_ResAreas!$E$5:$E$332,MATCH(1,(B297=SubList_ResAreas!$B$5:$B$332)*(C297=SubList_ResAreas!$C$5:$C$332),0))</f>
        <v>Northern_California_Li_Battery</v>
      </c>
      <c r="G297" s="49">
        <f t="shared" si="90"/>
        <v>354.62</v>
      </c>
      <c r="H297" s="29">
        <f t="shared" si="91"/>
        <v>0</v>
      </c>
      <c r="I297" s="267">
        <f t="shared" si="92"/>
        <v>354.62</v>
      </c>
      <c r="J297" s="268">
        <f t="shared" si="93"/>
        <v>354.62</v>
      </c>
      <c r="K297" s="268">
        <f t="shared" si="94"/>
        <v>0</v>
      </c>
      <c r="L297" s="269">
        <f t="shared" si="95"/>
        <v>354.62</v>
      </c>
      <c r="M297" s="276">
        <v>0</v>
      </c>
      <c r="N297" s="29">
        <v>0</v>
      </c>
      <c r="O297" s="267">
        <f t="shared" si="98"/>
        <v>0</v>
      </c>
      <c r="P297" s="180">
        <v>4.62</v>
      </c>
      <c r="Q297" s="271">
        <v>0</v>
      </c>
      <c r="R297" s="273">
        <f t="shared" si="96"/>
        <v>4.62</v>
      </c>
      <c r="S297" s="186">
        <v>250</v>
      </c>
      <c r="T297" s="270">
        <v>0</v>
      </c>
      <c r="U297" s="274">
        <f t="shared" si="97"/>
        <v>250</v>
      </c>
      <c r="V297" s="272">
        <v>100</v>
      </c>
      <c r="W297" s="272">
        <v>0</v>
      </c>
      <c r="X297" s="275">
        <f t="shared" si="89"/>
        <v>100</v>
      </c>
    </row>
    <row r="298" spans="1:24" x14ac:dyDescent="0.35">
      <c r="A298" t="s">
        <v>333</v>
      </c>
      <c r="B298" t="s">
        <v>239</v>
      </c>
      <c r="C298">
        <v>115</v>
      </c>
      <c r="D298" t="s">
        <v>527</v>
      </c>
      <c r="E298" t="s">
        <v>299</v>
      </c>
      <c r="F298" t="str" cm="1">
        <f t="array" ref="F298">INDEX(SubList_ResAreas!$E$5:$E$332,MATCH(1,(B298=SubList_ResAreas!$B$5:$B$332)*(C298=SubList_ResAreas!$C$5:$C$332),0))</f>
        <v>Northern_California_Li_Battery</v>
      </c>
      <c r="G298" s="49">
        <f t="shared" si="90"/>
        <v>20</v>
      </c>
      <c r="H298" s="29">
        <f t="shared" si="91"/>
        <v>0</v>
      </c>
      <c r="I298" s="267">
        <f t="shared" si="92"/>
        <v>20</v>
      </c>
      <c r="J298" s="268">
        <f t="shared" si="93"/>
        <v>20</v>
      </c>
      <c r="K298" s="268">
        <f t="shared" si="94"/>
        <v>0</v>
      </c>
      <c r="L298" s="269">
        <f t="shared" si="95"/>
        <v>20</v>
      </c>
      <c r="M298" s="276">
        <v>0</v>
      </c>
      <c r="N298" s="29">
        <v>0</v>
      </c>
      <c r="O298" s="267">
        <f t="shared" si="98"/>
        <v>0</v>
      </c>
      <c r="P298" s="180">
        <v>0</v>
      </c>
      <c r="Q298" s="271">
        <v>0</v>
      </c>
      <c r="R298" s="273">
        <f t="shared" si="96"/>
        <v>0</v>
      </c>
      <c r="S298" s="186">
        <v>20</v>
      </c>
      <c r="T298" s="270">
        <v>0</v>
      </c>
      <c r="U298" s="274">
        <f t="shared" si="97"/>
        <v>20</v>
      </c>
      <c r="V298" s="272">
        <v>0</v>
      </c>
      <c r="W298" s="272">
        <v>0</v>
      </c>
      <c r="X298" s="275">
        <f t="shared" si="89"/>
        <v>0</v>
      </c>
    </row>
    <row r="299" spans="1:24" x14ac:dyDescent="0.35">
      <c r="A299" t="s">
        <v>321</v>
      </c>
      <c r="B299" t="s">
        <v>194</v>
      </c>
      <c r="C299">
        <v>230</v>
      </c>
      <c r="D299" t="s">
        <v>527</v>
      </c>
      <c r="E299" t="s">
        <v>299</v>
      </c>
      <c r="F299" t="str" cm="1">
        <f t="array" ref="F299">INDEX(SubList_ResAreas!$E$5:$E$332,MATCH(1,(B299=SubList_ResAreas!$B$5:$B$332)*(C299=SubList_ResAreas!$C$5:$C$332),0))</f>
        <v>Southern_PGAE_Li_Battery</v>
      </c>
      <c r="G299" s="49">
        <f t="shared" si="90"/>
        <v>751</v>
      </c>
      <c r="H299" s="29">
        <f t="shared" si="91"/>
        <v>0</v>
      </c>
      <c r="I299" s="267">
        <f t="shared" si="92"/>
        <v>751</v>
      </c>
      <c r="J299" s="268">
        <f t="shared" si="93"/>
        <v>751</v>
      </c>
      <c r="K299" s="268">
        <f t="shared" si="94"/>
        <v>0</v>
      </c>
      <c r="L299" s="269">
        <f t="shared" si="95"/>
        <v>751</v>
      </c>
      <c r="M299" s="276">
        <v>0</v>
      </c>
      <c r="N299" s="29">
        <v>0</v>
      </c>
      <c r="O299" s="267">
        <f t="shared" si="98"/>
        <v>0</v>
      </c>
      <c r="P299" s="180">
        <v>0</v>
      </c>
      <c r="Q299" s="271">
        <v>0</v>
      </c>
      <c r="R299" s="273">
        <f t="shared" si="96"/>
        <v>0</v>
      </c>
      <c r="S299" s="186">
        <v>0</v>
      </c>
      <c r="T299" s="270">
        <v>0</v>
      </c>
      <c r="U299" s="274">
        <f t="shared" si="97"/>
        <v>0</v>
      </c>
      <c r="V299" s="272">
        <v>751</v>
      </c>
      <c r="W299" s="272">
        <v>0</v>
      </c>
      <c r="X299" s="275">
        <f t="shared" si="89"/>
        <v>751</v>
      </c>
    </row>
    <row r="300" spans="1:24" x14ac:dyDescent="0.35">
      <c r="A300" t="s">
        <v>321</v>
      </c>
      <c r="B300" t="s">
        <v>192</v>
      </c>
      <c r="C300">
        <v>230</v>
      </c>
      <c r="D300" t="s">
        <v>527</v>
      </c>
      <c r="E300" t="s">
        <v>299</v>
      </c>
      <c r="F300" t="str" cm="1">
        <f t="array" ref="F300">INDEX(SubList_ResAreas!$E$5:$E$332,MATCH(1,(B300=SubList_ResAreas!$B$5:$B$332)*(C300=SubList_ResAreas!$C$5:$C$332),0))</f>
        <v>Southern_PGAE_Li_Battery</v>
      </c>
      <c r="G300" s="49">
        <f t="shared" si="90"/>
        <v>631</v>
      </c>
      <c r="H300" s="29">
        <f t="shared" si="91"/>
        <v>0</v>
      </c>
      <c r="I300" s="267">
        <f t="shared" si="92"/>
        <v>631</v>
      </c>
      <c r="J300" s="268">
        <f t="shared" si="93"/>
        <v>631</v>
      </c>
      <c r="K300" s="268">
        <f t="shared" si="94"/>
        <v>0</v>
      </c>
      <c r="L300" s="269">
        <f t="shared" si="95"/>
        <v>631</v>
      </c>
      <c r="M300" s="276">
        <v>0</v>
      </c>
      <c r="N300" s="29">
        <v>0</v>
      </c>
      <c r="O300" s="267">
        <f t="shared" si="98"/>
        <v>0</v>
      </c>
      <c r="P300" s="180">
        <v>0</v>
      </c>
      <c r="Q300" s="271">
        <v>0</v>
      </c>
      <c r="R300" s="273">
        <f t="shared" si="96"/>
        <v>0</v>
      </c>
      <c r="S300" s="186">
        <v>0</v>
      </c>
      <c r="T300" s="270">
        <v>0</v>
      </c>
      <c r="U300" s="274">
        <f t="shared" si="97"/>
        <v>0</v>
      </c>
      <c r="V300" s="272">
        <v>631</v>
      </c>
      <c r="W300" s="272">
        <v>0</v>
      </c>
      <c r="X300" s="275">
        <f t="shared" si="89"/>
        <v>631</v>
      </c>
    </row>
    <row r="301" spans="1:24" x14ac:dyDescent="0.35">
      <c r="A301" t="s">
        <v>315</v>
      </c>
      <c r="B301" t="s">
        <v>121</v>
      </c>
      <c r="C301">
        <v>115</v>
      </c>
      <c r="D301" t="s">
        <v>527</v>
      </c>
      <c r="E301" t="s">
        <v>299</v>
      </c>
      <c r="F301" t="str" cm="1">
        <f t="array" ref="F301">INDEX(SubList_ResAreas!$E$5:$E$332,MATCH(1,(B301=SubList_ResAreas!$B$5:$B$332)*(C301=SubList_ResAreas!$C$5:$C$332),0))</f>
        <v>Southern_PGAE_Li_Battery</v>
      </c>
      <c r="G301" s="49">
        <f t="shared" si="90"/>
        <v>350</v>
      </c>
      <c r="H301" s="29">
        <f t="shared" si="91"/>
        <v>0</v>
      </c>
      <c r="I301" s="267">
        <f t="shared" si="92"/>
        <v>350</v>
      </c>
      <c r="J301" s="268">
        <f t="shared" si="93"/>
        <v>350</v>
      </c>
      <c r="K301" s="268">
        <f t="shared" si="94"/>
        <v>0</v>
      </c>
      <c r="L301" s="269">
        <f t="shared" si="95"/>
        <v>350</v>
      </c>
      <c r="M301" s="276">
        <v>0</v>
      </c>
      <c r="N301" s="29">
        <v>0</v>
      </c>
      <c r="O301" s="267">
        <f t="shared" si="98"/>
        <v>0</v>
      </c>
      <c r="P301" s="180">
        <v>0</v>
      </c>
      <c r="Q301" s="271">
        <v>0</v>
      </c>
      <c r="R301" s="273">
        <f t="shared" si="96"/>
        <v>0</v>
      </c>
      <c r="S301" s="186">
        <v>50</v>
      </c>
      <c r="T301" s="270">
        <v>0</v>
      </c>
      <c r="U301" s="274">
        <f t="shared" si="97"/>
        <v>50</v>
      </c>
      <c r="V301" s="272">
        <v>300</v>
      </c>
      <c r="W301" s="272">
        <v>0</v>
      </c>
      <c r="X301" s="275">
        <f t="shared" si="89"/>
        <v>300</v>
      </c>
    </row>
    <row r="302" spans="1:24" x14ac:dyDescent="0.35">
      <c r="A302" t="s">
        <v>315</v>
      </c>
      <c r="B302" t="s">
        <v>121</v>
      </c>
      <c r="C302">
        <v>230</v>
      </c>
      <c r="D302" t="s">
        <v>527</v>
      </c>
      <c r="E302" t="s">
        <v>299</v>
      </c>
      <c r="F302" t="str" cm="1">
        <f t="array" ref="F302">INDEX(SubList_ResAreas!$E$5:$E$332,MATCH(1,(B302=SubList_ResAreas!$B$5:$B$332)*(C302=SubList_ResAreas!$C$5:$C$332),0))</f>
        <v>Southern_PGAE_Li_Battery</v>
      </c>
      <c r="G302" s="49">
        <f t="shared" si="90"/>
        <v>99.700999999999993</v>
      </c>
      <c r="H302" s="29">
        <f t="shared" si="91"/>
        <v>0</v>
      </c>
      <c r="I302" s="267">
        <f t="shared" si="92"/>
        <v>99.700999999999993</v>
      </c>
      <c r="J302" s="268">
        <f t="shared" si="93"/>
        <v>99.700999999999993</v>
      </c>
      <c r="K302" s="268">
        <f t="shared" si="94"/>
        <v>0</v>
      </c>
      <c r="L302" s="269">
        <f t="shared" si="95"/>
        <v>99.700999999999993</v>
      </c>
      <c r="M302" s="276">
        <v>0</v>
      </c>
      <c r="N302" s="29">
        <v>0</v>
      </c>
      <c r="O302" s="267">
        <f t="shared" si="98"/>
        <v>0</v>
      </c>
      <c r="P302" s="180">
        <v>99.7</v>
      </c>
      <c r="Q302" s="271">
        <v>0</v>
      </c>
      <c r="R302" s="273">
        <f t="shared" si="96"/>
        <v>99.7</v>
      </c>
      <c r="S302" s="186">
        <v>9.9999999999716982E-4</v>
      </c>
      <c r="T302" s="270">
        <v>0</v>
      </c>
      <c r="U302" s="274">
        <f t="shared" si="97"/>
        <v>9.9999999999716982E-4</v>
      </c>
      <c r="V302" s="272">
        <v>0</v>
      </c>
      <c r="W302" s="272">
        <v>0</v>
      </c>
      <c r="X302" s="275">
        <f t="shared" si="89"/>
        <v>0</v>
      </c>
    </row>
    <row r="303" spans="1:24" x14ac:dyDescent="0.35">
      <c r="A303" t="s">
        <v>333</v>
      </c>
      <c r="B303" t="s">
        <v>215</v>
      </c>
      <c r="C303">
        <v>230</v>
      </c>
      <c r="D303" t="s">
        <v>527</v>
      </c>
      <c r="E303" t="s">
        <v>299</v>
      </c>
      <c r="F303" t="str" cm="1">
        <f t="array" ref="F303">INDEX(SubList_ResAreas!$E$5:$E$332,MATCH(1,(B303=SubList_ResAreas!$B$5:$B$332)*(C303=SubList_ResAreas!$C$5:$C$332),0))</f>
        <v>Northern_California_Li_Battery</v>
      </c>
      <c r="G303" s="49">
        <f t="shared" si="90"/>
        <v>306.65999999999997</v>
      </c>
      <c r="H303" s="29">
        <f t="shared" si="91"/>
        <v>0</v>
      </c>
      <c r="I303" s="267">
        <f t="shared" si="92"/>
        <v>306.65999999999997</v>
      </c>
      <c r="J303" s="268">
        <f t="shared" si="93"/>
        <v>306.65999999999997</v>
      </c>
      <c r="K303" s="268">
        <f t="shared" si="94"/>
        <v>0</v>
      </c>
      <c r="L303" s="269">
        <f t="shared" si="95"/>
        <v>306.65999999999997</v>
      </c>
      <c r="M303" s="276">
        <v>0</v>
      </c>
      <c r="N303" s="29">
        <v>0</v>
      </c>
      <c r="O303" s="267">
        <f t="shared" si="98"/>
        <v>0</v>
      </c>
      <c r="P303" s="180">
        <v>75</v>
      </c>
      <c r="Q303" s="271">
        <v>0</v>
      </c>
      <c r="R303" s="273">
        <f t="shared" si="96"/>
        <v>75</v>
      </c>
      <c r="S303" s="186">
        <v>231.66</v>
      </c>
      <c r="T303" s="270">
        <v>0</v>
      </c>
      <c r="U303" s="274">
        <f t="shared" si="97"/>
        <v>231.66</v>
      </c>
      <c r="V303" s="272">
        <v>0</v>
      </c>
      <c r="W303" s="272">
        <v>0</v>
      </c>
      <c r="X303" s="275">
        <f t="shared" si="89"/>
        <v>0</v>
      </c>
    </row>
    <row r="304" spans="1:24" x14ac:dyDescent="0.35">
      <c r="A304" t="s">
        <v>333</v>
      </c>
      <c r="B304" t="s">
        <v>215</v>
      </c>
      <c r="C304">
        <v>500</v>
      </c>
      <c r="D304" t="s">
        <v>527</v>
      </c>
      <c r="E304" t="s">
        <v>299</v>
      </c>
      <c r="F304" t="str" cm="1">
        <f t="array" ref="F304">INDEX(SubList_ResAreas!$E$5:$E$332,MATCH(1,(B304=SubList_ResAreas!$B$5:$B$332)*(C304=SubList_ResAreas!$C$5:$C$332),0))</f>
        <v>Northern_California_Li_Battery</v>
      </c>
      <c r="G304" s="49">
        <f t="shared" si="90"/>
        <v>300</v>
      </c>
      <c r="H304" s="29">
        <f t="shared" si="91"/>
        <v>0</v>
      </c>
      <c r="I304" s="267">
        <f t="shared" si="92"/>
        <v>300</v>
      </c>
      <c r="J304" s="268">
        <f t="shared" si="93"/>
        <v>300</v>
      </c>
      <c r="K304" s="268">
        <f t="shared" si="94"/>
        <v>0</v>
      </c>
      <c r="L304" s="269">
        <f t="shared" si="95"/>
        <v>300</v>
      </c>
      <c r="M304" s="276">
        <v>0</v>
      </c>
      <c r="N304" s="29">
        <v>0</v>
      </c>
      <c r="O304" s="267">
        <f t="shared" si="98"/>
        <v>0</v>
      </c>
      <c r="P304" s="180">
        <v>0</v>
      </c>
      <c r="Q304" s="271">
        <v>0</v>
      </c>
      <c r="R304" s="273">
        <f t="shared" si="96"/>
        <v>0</v>
      </c>
      <c r="S304" s="186">
        <v>0</v>
      </c>
      <c r="T304" s="270">
        <v>0</v>
      </c>
      <c r="U304" s="274">
        <f t="shared" si="97"/>
        <v>0</v>
      </c>
      <c r="V304" s="272">
        <v>300</v>
      </c>
      <c r="W304" s="272">
        <v>0</v>
      </c>
      <c r="X304" s="275">
        <f t="shared" si="89"/>
        <v>300</v>
      </c>
    </row>
    <row r="305" spans="1:24" x14ac:dyDescent="0.35">
      <c r="A305" t="s">
        <v>315</v>
      </c>
      <c r="B305" t="s">
        <v>148</v>
      </c>
      <c r="C305">
        <v>230</v>
      </c>
      <c r="D305" t="s">
        <v>527</v>
      </c>
      <c r="E305" t="s">
        <v>299</v>
      </c>
      <c r="F305" t="str" cm="1">
        <f t="array" ref="F305">INDEX(SubList_ResAreas!$E$5:$E$332,MATCH(1,(B305=SubList_ResAreas!$B$5:$B$332)*(C305=SubList_ResAreas!$C$5:$C$332),0))</f>
        <v>Southern_PGAE_Li_Battery</v>
      </c>
      <c r="G305" s="49">
        <f t="shared" si="90"/>
        <v>92</v>
      </c>
      <c r="H305" s="29">
        <f t="shared" si="91"/>
        <v>0</v>
      </c>
      <c r="I305" s="267">
        <f t="shared" si="92"/>
        <v>92</v>
      </c>
      <c r="J305" s="268">
        <f t="shared" si="93"/>
        <v>92</v>
      </c>
      <c r="K305" s="268">
        <f t="shared" si="94"/>
        <v>0</v>
      </c>
      <c r="L305" s="269">
        <f t="shared" si="95"/>
        <v>92</v>
      </c>
      <c r="M305" s="276">
        <v>0</v>
      </c>
      <c r="N305" s="29">
        <v>0</v>
      </c>
      <c r="O305" s="267">
        <f t="shared" si="98"/>
        <v>0</v>
      </c>
      <c r="P305" s="180">
        <v>92</v>
      </c>
      <c r="Q305" s="271">
        <v>0</v>
      </c>
      <c r="R305" s="273">
        <f t="shared" si="96"/>
        <v>92</v>
      </c>
      <c r="S305" s="186">
        <v>0</v>
      </c>
      <c r="T305" s="270">
        <v>0</v>
      </c>
      <c r="U305" s="274">
        <f t="shared" si="97"/>
        <v>0</v>
      </c>
      <c r="V305" s="272">
        <v>0</v>
      </c>
      <c r="W305" s="272">
        <v>0</v>
      </c>
      <c r="X305" s="275">
        <f t="shared" si="89"/>
        <v>0</v>
      </c>
    </row>
    <row r="306" spans="1:24" x14ac:dyDescent="0.35">
      <c r="A306" t="s">
        <v>315</v>
      </c>
      <c r="B306" t="s">
        <v>148</v>
      </c>
      <c r="C306">
        <v>500</v>
      </c>
      <c r="D306" t="s">
        <v>527</v>
      </c>
      <c r="E306" t="s">
        <v>299</v>
      </c>
      <c r="F306" t="str" cm="1">
        <f t="array" ref="F306">INDEX(SubList_ResAreas!$E$5:$E$332,MATCH(1,(B306=SubList_ResAreas!$B$5:$B$332)*(C306=SubList_ResAreas!$C$5:$C$332),0))</f>
        <v>Southern_PGAE_Li_Battery</v>
      </c>
      <c r="G306" s="49">
        <f t="shared" si="90"/>
        <v>650</v>
      </c>
      <c r="H306" s="29">
        <f t="shared" si="91"/>
        <v>0</v>
      </c>
      <c r="I306" s="267">
        <f t="shared" si="92"/>
        <v>650</v>
      </c>
      <c r="J306" s="268">
        <f t="shared" si="93"/>
        <v>650</v>
      </c>
      <c r="K306" s="268">
        <f t="shared" si="94"/>
        <v>0</v>
      </c>
      <c r="L306" s="269">
        <f t="shared" si="95"/>
        <v>650</v>
      </c>
      <c r="M306" s="276">
        <v>0</v>
      </c>
      <c r="N306" s="29">
        <v>0</v>
      </c>
      <c r="O306" s="267">
        <f t="shared" si="98"/>
        <v>0</v>
      </c>
      <c r="P306" s="180">
        <v>0</v>
      </c>
      <c r="Q306" s="271">
        <v>0</v>
      </c>
      <c r="R306" s="273">
        <f t="shared" si="96"/>
        <v>0</v>
      </c>
      <c r="S306" s="186">
        <v>650</v>
      </c>
      <c r="T306" s="270">
        <v>0</v>
      </c>
      <c r="U306" s="274">
        <f t="shared" si="97"/>
        <v>650</v>
      </c>
      <c r="V306" s="272">
        <v>0</v>
      </c>
      <c r="W306" s="272">
        <v>0</v>
      </c>
      <c r="X306" s="275">
        <f t="shared" si="89"/>
        <v>0</v>
      </c>
    </row>
    <row r="307" spans="1:24" x14ac:dyDescent="0.35">
      <c r="A307" t="s">
        <v>326</v>
      </c>
      <c r="B307" t="s">
        <v>27</v>
      </c>
      <c r="C307">
        <v>230</v>
      </c>
      <c r="D307" t="s">
        <v>527</v>
      </c>
      <c r="E307" t="s">
        <v>299</v>
      </c>
      <c r="F307" t="str" cm="1">
        <f t="array" ref="F307">INDEX(SubList_ResAreas!$E$5:$E$332,MATCH(1,(B307=SubList_ResAreas!$B$5:$B$332)*(C307=SubList_ResAreas!$C$5:$C$332),0))</f>
        <v>San_Diego_Li_Battery</v>
      </c>
      <c r="G307" s="49">
        <f t="shared" si="90"/>
        <v>10</v>
      </c>
      <c r="H307" s="29">
        <f t="shared" si="91"/>
        <v>0</v>
      </c>
      <c r="I307" s="267">
        <f t="shared" si="92"/>
        <v>10</v>
      </c>
      <c r="J307" s="268">
        <f t="shared" si="93"/>
        <v>10</v>
      </c>
      <c r="K307" s="268">
        <f t="shared" si="94"/>
        <v>0</v>
      </c>
      <c r="L307" s="269">
        <f t="shared" si="95"/>
        <v>10</v>
      </c>
      <c r="M307" s="276">
        <v>0</v>
      </c>
      <c r="N307" s="29">
        <v>0</v>
      </c>
      <c r="O307" s="267">
        <f t="shared" si="98"/>
        <v>0</v>
      </c>
      <c r="P307" s="180">
        <v>10</v>
      </c>
      <c r="Q307" s="271">
        <v>0</v>
      </c>
      <c r="R307" s="273">
        <f t="shared" si="96"/>
        <v>10</v>
      </c>
      <c r="S307" s="186">
        <v>0</v>
      </c>
      <c r="T307" s="270">
        <v>0</v>
      </c>
      <c r="U307" s="274">
        <f t="shared" si="97"/>
        <v>0</v>
      </c>
      <c r="V307" s="272">
        <v>0</v>
      </c>
      <c r="W307" s="272">
        <v>0</v>
      </c>
      <c r="X307" s="275">
        <f t="shared" si="89"/>
        <v>0</v>
      </c>
    </row>
    <row r="308" spans="1:24" x14ac:dyDescent="0.35">
      <c r="A308" t="s">
        <v>318</v>
      </c>
      <c r="B308" t="s">
        <v>85</v>
      </c>
      <c r="C308">
        <v>230</v>
      </c>
      <c r="D308" t="s">
        <v>527</v>
      </c>
      <c r="E308" t="s">
        <v>299</v>
      </c>
      <c r="F308" t="str" cm="1">
        <f t="array" ref="F308">INDEX(SubList_ResAreas!$E$5:$E$332,MATCH(1,(B308=SubList_ResAreas!$B$5:$B$332)*(C308=SubList_ResAreas!$C$5:$C$332),0))</f>
        <v>Greater_LA_Li_Battery</v>
      </c>
      <c r="G308" s="49">
        <f t="shared" si="90"/>
        <v>300</v>
      </c>
      <c r="H308" s="29">
        <f t="shared" si="91"/>
        <v>0</v>
      </c>
      <c r="I308" s="267">
        <f t="shared" si="92"/>
        <v>300</v>
      </c>
      <c r="J308" s="268">
        <f t="shared" si="93"/>
        <v>300</v>
      </c>
      <c r="K308" s="268">
        <f t="shared" si="94"/>
        <v>0</v>
      </c>
      <c r="L308" s="269">
        <f t="shared" si="95"/>
        <v>300</v>
      </c>
      <c r="M308" s="276">
        <v>0</v>
      </c>
      <c r="N308" s="29">
        <v>0</v>
      </c>
      <c r="O308" s="267">
        <f t="shared" si="98"/>
        <v>0</v>
      </c>
      <c r="P308" s="180">
        <v>85</v>
      </c>
      <c r="Q308" s="271">
        <v>0</v>
      </c>
      <c r="R308" s="273">
        <f t="shared" si="96"/>
        <v>85</v>
      </c>
      <c r="S308" s="186">
        <v>215</v>
      </c>
      <c r="T308" s="270">
        <v>0</v>
      </c>
      <c r="U308" s="274">
        <f t="shared" si="97"/>
        <v>215</v>
      </c>
      <c r="V308" s="272">
        <v>0</v>
      </c>
      <c r="W308" s="272">
        <v>0</v>
      </c>
      <c r="X308" s="275">
        <f t="shared" si="89"/>
        <v>0</v>
      </c>
    </row>
    <row r="309" spans="1:24" x14ac:dyDescent="0.35">
      <c r="A309" t="s">
        <v>326</v>
      </c>
      <c r="B309" t="s">
        <v>33</v>
      </c>
      <c r="C309">
        <v>230</v>
      </c>
      <c r="D309" t="s">
        <v>527</v>
      </c>
      <c r="E309" t="s">
        <v>299</v>
      </c>
      <c r="F309" t="str" cm="1">
        <f t="array" ref="F309">INDEX(SubList_ResAreas!$E$5:$E$332,MATCH(1,(B309=SubList_ResAreas!$B$5:$B$332)*(C309=SubList_ResAreas!$C$5:$C$332),0))</f>
        <v>San_Diego_Li_Battery</v>
      </c>
      <c r="G309" s="49">
        <f t="shared" si="90"/>
        <v>10</v>
      </c>
      <c r="H309" s="29">
        <f t="shared" si="91"/>
        <v>0</v>
      </c>
      <c r="I309" s="267">
        <f t="shared" si="92"/>
        <v>10</v>
      </c>
      <c r="J309" s="268">
        <f t="shared" si="93"/>
        <v>10</v>
      </c>
      <c r="K309" s="268">
        <f t="shared" si="94"/>
        <v>0</v>
      </c>
      <c r="L309" s="269">
        <f t="shared" si="95"/>
        <v>10</v>
      </c>
      <c r="M309" s="276">
        <v>0</v>
      </c>
      <c r="N309" s="29">
        <v>0</v>
      </c>
      <c r="O309" s="267">
        <f t="shared" si="98"/>
        <v>0</v>
      </c>
      <c r="P309" s="180">
        <v>10</v>
      </c>
      <c r="Q309" s="271">
        <v>0</v>
      </c>
      <c r="R309" s="273">
        <f t="shared" si="96"/>
        <v>10</v>
      </c>
      <c r="S309" s="186">
        <v>0</v>
      </c>
      <c r="T309" s="270">
        <v>0</v>
      </c>
      <c r="U309" s="274">
        <f t="shared" si="97"/>
        <v>0</v>
      </c>
      <c r="V309" s="272">
        <v>0</v>
      </c>
      <c r="W309" s="272">
        <v>0</v>
      </c>
      <c r="X309" s="275">
        <f t="shared" si="89"/>
        <v>0</v>
      </c>
    </row>
    <row r="310" spans="1:24" x14ac:dyDescent="0.35">
      <c r="A310" t="s">
        <v>326</v>
      </c>
      <c r="B310" t="s">
        <v>33</v>
      </c>
      <c r="C310">
        <v>138</v>
      </c>
      <c r="D310" t="s">
        <v>527</v>
      </c>
      <c r="E310" t="s">
        <v>299</v>
      </c>
      <c r="F310" t="str" cm="1">
        <f t="array" ref="F310">INDEX(SubList_ResAreas!$E$5:$E$332,MATCH(1,(B310=SubList_ResAreas!$B$5:$B$332)*(C310=SubList_ResAreas!$C$5:$C$332),0))</f>
        <v>San_Diego_Li_Battery</v>
      </c>
      <c r="G310" s="49">
        <f t="shared" si="90"/>
        <v>50</v>
      </c>
      <c r="H310" s="29">
        <f t="shared" si="91"/>
        <v>0</v>
      </c>
      <c r="I310" s="267">
        <f t="shared" si="92"/>
        <v>50</v>
      </c>
      <c r="J310" s="268">
        <f t="shared" si="93"/>
        <v>50</v>
      </c>
      <c r="K310" s="268">
        <f t="shared" si="94"/>
        <v>0</v>
      </c>
      <c r="L310" s="269">
        <f t="shared" si="95"/>
        <v>50</v>
      </c>
      <c r="M310" s="276">
        <v>0</v>
      </c>
      <c r="N310" s="29">
        <v>0</v>
      </c>
      <c r="O310" s="267">
        <f t="shared" si="98"/>
        <v>0</v>
      </c>
      <c r="P310" s="180">
        <v>50</v>
      </c>
      <c r="Q310" s="271">
        <v>0</v>
      </c>
      <c r="R310" s="273">
        <f t="shared" si="96"/>
        <v>50</v>
      </c>
      <c r="S310" s="186">
        <v>0</v>
      </c>
      <c r="T310" s="270">
        <v>0</v>
      </c>
      <c r="U310" s="274">
        <f t="shared" si="97"/>
        <v>0</v>
      </c>
      <c r="V310" s="272">
        <v>0</v>
      </c>
      <c r="W310" s="272">
        <v>0</v>
      </c>
      <c r="X310" s="275">
        <f t="shared" si="89"/>
        <v>0</v>
      </c>
    </row>
    <row r="311" spans="1:24" x14ac:dyDescent="0.35">
      <c r="A311" t="s">
        <v>329</v>
      </c>
      <c r="B311" t="s">
        <v>126</v>
      </c>
      <c r="C311">
        <v>500</v>
      </c>
      <c r="D311" t="s">
        <v>527</v>
      </c>
      <c r="E311" t="s">
        <v>299</v>
      </c>
      <c r="F311" t="str" cm="1">
        <f t="array" ref="F311">INDEX(SubList_ResAreas!$E$5:$E$332,MATCH(1,(B311=SubList_ResAreas!$B$5:$B$332)*(C311=SubList_ResAreas!$C$5:$C$332),0))</f>
        <v>Southern_NV_Eldorado_Li_Battery</v>
      </c>
      <c r="G311" s="49">
        <f t="shared" si="90"/>
        <v>700</v>
      </c>
      <c r="H311" s="29">
        <f t="shared" si="91"/>
        <v>0</v>
      </c>
      <c r="I311" s="267">
        <f t="shared" si="92"/>
        <v>700</v>
      </c>
      <c r="J311" s="268">
        <f t="shared" si="93"/>
        <v>700</v>
      </c>
      <c r="K311" s="268">
        <f t="shared" si="94"/>
        <v>0</v>
      </c>
      <c r="L311" s="269">
        <f t="shared" si="95"/>
        <v>700</v>
      </c>
      <c r="M311" s="276">
        <v>0</v>
      </c>
      <c r="N311" s="29">
        <v>0</v>
      </c>
      <c r="O311" s="267">
        <f t="shared" si="98"/>
        <v>0</v>
      </c>
      <c r="P311" s="180">
        <v>0</v>
      </c>
      <c r="Q311" s="271">
        <v>0</v>
      </c>
      <c r="R311" s="273">
        <f t="shared" si="96"/>
        <v>0</v>
      </c>
      <c r="S311" s="186">
        <v>700</v>
      </c>
      <c r="T311" s="270">
        <v>0</v>
      </c>
      <c r="U311" s="274">
        <f t="shared" si="97"/>
        <v>700</v>
      </c>
      <c r="V311" s="272">
        <v>0</v>
      </c>
      <c r="W311" s="272">
        <v>0</v>
      </c>
      <c r="X311" s="275">
        <f t="shared" si="89"/>
        <v>0</v>
      </c>
    </row>
    <row r="312" spans="1:24" x14ac:dyDescent="0.35">
      <c r="A312" t="s">
        <v>322</v>
      </c>
      <c r="B312" t="s">
        <v>97</v>
      </c>
      <c r="C312">
        <v>230</v>
      </c>
      <c r="D312" t="s">
        <v>527</v>
      </c>
      <c r="E312" t="s">
        <v>299</v>
      </c>
      <c r="F312" t="str" cm="1">
        <f t="array" ref="F312">INDEX(SubList_ResAreas!$E$5:$E$332,MATCH(1,(B312=SubList_ResAreas!$B$5:$B$332)*(C312=SubList_ResAreas!$C$5:$C$332),0))</f>
        <v>Greater_LA_Li_Battery</v>
      </c>
      <c r="G312" s="49">
        <f t="shared" si="90"/>
        <v>627</v>
      </c>
      <c r="H312" s="29">
        <f t="shared" si="91"/>
        <v>0</v>
      </c>
      <c r="I312" s="267">
        <f t="shared" si="92"/>
        <v>627</v>
      </c>
      <c r="J312" s="268">
        <f t="shared" si="93"/>
        <v>627</v>
      </c>
      <c r="K312" s="268">
        <f t="shared" si="94"/>
        <v>0</v>
      </c>
      <c r="L312" s="269">
        <f t="shared" si="95"/>
        <v>627</v>
      </c>
      <c r="M312" s="276">
        <v>0</v>
      </c>
      <c r="N312" s="29">
        <v>0</v>
      </c>
      <c r="O312" s="267">
        <f t="shared" si="98"/>
        <v>0</v>
      </c>
      <c r="P312" s="180">
        <v>134.9</v>
      </c>
      <c r="Q312" s="271">
        <v>0</v>
      </c>
      <c r="R312" s="273">
        <f t="shared" si="96"/>
        <v>134.9</v>
      </c>
      <c r="S312" s="186">
        <v>312.10000000000002</v>
      </c>
      <c r="T312" s="270">
        <v>0</v>
      </c>
      <c r="U312" s="274">
        <f t="shared" si="97"/>
        <v>312.10000000000002</v>
      </c>
      <c r="V312" s="272">
        <v>180</v>
      </c>
      <c r="W312" s="272">
        <v>0</v>
      </c>
      <c r="X312" s="275">
        <f t="shared" si="89"/>
        <v>180</v>
      </c>
    </row>
    <row r="313" spans="1:24" x14ac:dyDescent="0.35">
      <c r="A313" t="s">
        <v>321</v>
      </c>
      <c r="B313" t="s">
        <v>377</v>
      </c>
      <c r="C313">
        <v>500</v>
      </c>
      <c r="D313" t="s">
        <v>527</v>
      </c>
      <c r="E313" t="s">
        <v>299</v>
      </c>
      <c r="F313" t="str" cm="1">
        <f t="array" ref="F313">INDEX(SubList_ResAreas!$E$5:$E$332,MATCH(1,(B313=SubList_ResAreas!$B$5:$B$332)*(C313=SubList_ResAreas!$C$5:$C$332),0))</f>
        <v>Southern_PGAE_Li_Battery</v>
      </c>
      <c r="G313" s="49">
        <f t="shared" si="90"/>
        <v>850</v>
      </c>
      <c r="H313" s="29">
        <f t="shared" si="91"/>
        <v>0</v>
      </c>
      <c r="I313" s="267">
        <f t="shared" si="92"/>
        <v>850</v>
      </c>
      <c r="J313" s="268">
        <f t="shared" si="93"/>
        <v>450</v>
      </c>
      <c r="K313" s="268">
        <f t="shared" si="94"/>
        <v>0</v>
      </c>
      <c r="L313" s="269">
        <f t="shared" si="95"/>
        <v>450</v>
      </c>
      <c r="M313" s="276">
        <v>400</v>
      </c>
      <c r="N313" s="29">
        <v>0</v>
      </c>
      <c r="O313" s="267">
        <f t="shared" si="98"/>
        <v>400</v>
      </c>
      <c r="P313" s="180">
        <v>350</v>
      </c>
      <c r="Q313" s="271">
        <v>0</v>
      </c>
      <c r="R313" s="273">
        <f t="shared" si="96"/>
        <v>350</v>
      </c>
      <c r="S313" s="186">
        <v>0</v>
      </c>
      <c r="T313" s="270">
        <v>0</v>
      </c>
      <c r="U313" s="274">
        <f t="shared" si="97"/>
        <v>0</v>
      </c>
      <c r="V313" s="272">
        <v>100</v>
      </c>
      <c r="W313" s="272">
        <v>0</v>
      </c>
      <c r="X313" s="275">
        <f t="shared" si="89"/>
        <v>100</v>
      </c>
    </row>
    <row r="314" spans="1:24" x14ac:dyDescent="0.35">
      <c r="A314" t="s">
        <v>321</v>
      </c>
      <c r="B314" t="s">
        <v>377</v>
      </c>
      <c r="C314">
        <v>230</v>
      </c>
      <c r="D314" t="s">
        <v>527</v>
      </c>
      <c r="E314" t="s">
        <v>299</v>
      </c>
      <c r="F314" t="str" cm="1">
        <f t="array" ref="F314">INDEX(SubList_ResAreas!$E$5:$E$332,MATCH(1,(B314=SubList_ResAreas!$B$5:$B$332)*(C314=SubList_ResAreas!$C$5:$C$332),0))</f>
        <v>Southern_PGAE_Li_Battery</v>
      </c>
      <c r="G314" s="49">
        <f t="shared" si="90"/>
        <v>192.5</v>
      </c>
      <c r="H314" s="29">
        <f t="shared" si="91"/>
        <v>0</v>
      </c>
      <c r="I314" s="267">
        <f t="shared" si="92"/>
        <v>192.5</v>
      </c>
      <c r="J314" s="268">
        <f t="shared" si="93"/>
        <v>10</v>
      </c>
      <c r="K314" s="268">
        <f t="shared" si="94"/>
        <v>0</v>
      </c>
      <c r="L314" s="269">
        <f t="shared" si="95"/>
        <v>10</v>
      </c>
      <c r="M314" s="276">
        <v>182.5</v>
      </c>
      <c r="N314" s="29">
        <v>0</v>
      </c>
      <c r="O314" s="267">
        <f t="shared" si="98"/>
        <v>182.5</v>
      </c>
      <c r="P314" s="180">
        <v>10</v>
      </c>
      <c r="Q314" s="271">
        <v>0</v>
      </c>
      <c r="R314" s="273">
        <f t="shared" si="96"/>
        <v>10</v>
      </c>
      <c r="S314" s="186">
        <v>0</v>
      </c>
      <c r="T314" s="270">
        <v>0</v>
      </c>
      <c r="U314" s="274">
        <f t="shared" si="97"/>
        <v>0</v>
      </c>
      <c r="V314" s="272">
        <v>0</v>
      </c>
      <c r="W314" s="272">
        <v>0</v>
      </c>
      <c r="X314" s="275">
        <f t="shared" si="89"/>
        <v>0</v>
      </c>
    </row>
    <row r="315" spans="1:24" x14ac:dyDescent="0.35">
      <c r="A315" t="s">
        <v>315</v>
      </c>
      <c r="B315" t="s">
        <v>134</v>
      </c>
      <c r="C315">
        <v>230</v>
      </c>
      <c r="D315" t="s">
        <v>527</v>
      </c>
      <c r="E315" t="s">
        <v>299</v>
      </c>
      <c r="F315" t="str" cm="1">
        <f t="array" ref="F315">INDEX(SubList_ResAreas!$E$5:$E$332,MATCH(1,(B315=SubList_ResAreas!$B$5:$B$332)*(C315=SubList_ResAreas!$C$5:$C$332),0))</f>
        <v>Southern_PGAE_Li_Battery</v>
      </c>
      <c r="G315" s="49">
        <f t="shared" si="90"/>
        <v>375</v>
      </c>
      <c r="H315" s="29">
        <f t="shared" si="91"/>
        <v>0</v>
      </c>
      <c r="I315" s="267">
        <f t="shared" si="92"/>
        <v>375</v>
      </c>
      <c r="J315" s="268">
        <f t="shared" si="93"/>
        <v>169.8</v>
      </c>
      <c r="K315" s="268">
        <f t="shared" si="94"/>
        <v>0</v>
      </c>
      <c r="L315" s="269">
        <f t="shared" si="95"/>
        <v>169.8</v>
      </c>
      <c r="M315" s="276">
        <v>205.2</v>
      </c>
      <c r="N315" s="29">
        <v>0</v>
      </c>
      <c r="O315" s="267">
        <f t="shared" si="98"/>
        <v>205.2</v>
      </c>
      <c r="P315" s="180">
        <v>169.8</v>
      </c>
      <c r="Q315" s="271">
        <v>0</v>
      </c>
      <c r="R315" s="273">
        <f t="shared" si="96"/>
        <v>169.8</v>
      </c>
      <c r="S315" s="186">
        <v>0</v>
      </c>
      <c r="T315" s="270">
        <v>0</v>
      </c>
      <c r="U315" s="274">
        <f t="shared" si="97"/>
        <v>0</v>
      </c>
      <c r="V315" s="272">
        <v>0</v>
      </c>
      <c r="W315" s="272">
        <v>0</v>
      </c>
      <c r="X315" s="275">
        <f t="shared" si="89"/>
        <v>0</v>
      </c>
    </row>
    <row r="316" spans="1:24" x14ac:dyDescent="0.35">
      <c r="A316" t="s">
        <v>315</v>
      </c>
      <c r="B316" t="s">
        <v>100</v>
      </c>
      <c r="C316">
        <v>115</v>
      </c>
      <c r="D316" t="s">
        <v>527</v>
      </c>
      <c r="E316" t="s">
        <v>299</v>
      </c>
      <c r="F316" t="str" cm="1">
        <f t="array" ref="F316">INDEX(SubList_ResAreas!$E$5:$E$332,MATCH(1,(B316=SubList_ResAreas!$B$5:$B$332)*(C316=SubList_ResAreas!$C$5:$C$332),0))</f>
        <v>Southern_PGAE_Li_Battery</v>
      </c>
      <c r="G316" s="49">
        <f t="shared" si="90"/>
        <v>20</v>
      </c>
      <c r="H316" s="29">
        <f t="shared" si="91"/>
        <v>0</v>
      </c>
      <c r="I316" s="267">
        <f t="shared" si="92"/>
        <v>20</v>
      </c>
      <c r="J316" s="268">
        <f t="shared" si="93"/>
        <v>20</v>
      </c>
      <c r="K316" s="268">
        <f t="shared" si="94"/>
        <v>0</v>
      </c>
      <c r="L316" s="269">
        <f t="shared" si="95"/>
        <v>20</v>
      </c>
      <c r="M316" s="276">
        <v>0</v>
      </c>
      <c r="N316" s="29">
        <v>0</v>
      </c>
      <c r="O316" s="267">
        <f t="shared" si="98"/>
        <v>0</v>
      </c>
      <c r="P316" s="180">
        <v>20</v>
      </c>
      <c r="Q316" s="271">
        <v>0</v>
      </c>
      <c r="R316" s="273">
        <f t="shared" si="96"/>
        <v>20</v>
      </c>
      <c r="S316" s="186">
        <v>0</v>
      </c>
      <c r="T316" s="270">
        <v>0</v>
      </c>
      <c r="U316" s="274">
        <f t="shared" si="97"/>
        <v>0</v>
      </c>
      <c r="V316" s="272">
        <v>0</v>
      </c>
      <c r="W316" s="272">
        <v>0</v>
      </c>
      <c r="X316" s="275">
        <f t="shared" si="89"/>
        <v>0</v>
      </c>
    </row>
    <row r="317" spans="1:24" x14ac:dyDescent="0.35">
      <c r="A317" t="s">
        <v>326</v>
      </c>
      <c r="B317" t="s">
        <v>21</v>
      </c>
      <c r="C317">
        <v>230</v>
      </c>
      <c r="D317" t="s">
        <v>527</v>
      </c>
      <c r="E317" t="s">
        <v>299</v>
      </c>
      <c r="F317" t="str" cm="1">
        <f t="array" ref="F317">INDEX(SubList_ResAreas!$E$5:$E$332,MATCH(1,(B317=SubList_ResAreas!$B$5:$B$332)*(C317=SubList_ResAreas!$C$5:$C$332),0))</f>
        <v>San_Diego_Li_Battery</v>
      </c>
      <c r="G317" s="49">
        <f t="shared" si="90"/>
        <v>250</v>
      </c>
      <c r="H317" s="29">
        <f t="shared" si="91"/>
        <v>0</v>
      </c>
      <c r="I317" s="267">
        <f t="shared" si="92"/>
        <v>250</v>
      </c>
      <c r="J317" s="268">
        <f t="shared" si="93"/>
        <v>75</v>
      </c>
      <c r="K317" s="268">
        <f t="shared" si="94"/>
        <v>0</v>
      </c>
      <c r="L317" s="269">
        <f t="shared" si="95"/>
        <v>75</v>
      </c>
      <c r="M317" s="276">
        <v>175</v>
      </c>
      <c r="N317" s="29">
        <v>0</v>
      </c>
      <c r="O317" s="267">
        <f t="shared" si="98"/>
        <v>175</v>
      </c>
      <c r="P317" s="180">
        <v>75</v>
      </c>
      <c r="Q317" s="271">
        <v>0</v>
      </c>
      <c r="R317" s="273">
        <f t="shared" si="96"/>
        <v>75</v>
      </c>
      <c r="S317" s="186">
        <v>0</v>
      </c>
      <c r="T317" s="270">
        <v>0</v>
      </c>
      <c r="U317" s="274">
        <f t="shared" si="97"/>
        <v>0</v>
      </c>
      <c r="V317" s="272">
        <v>0</v>
      </c>
      <c r="W317" s="272">
        <v>0</v>
      </c>
      <c r="X317" s="275">
        <f t="shared" si="89"/>
        <v>0</v>
      </c>
    </row>
    <row r="318" spans="1:24" x14ac:dyDescent="0.35">
      <c r="A318" t="s">
        <v>318</v>
      </c>
      <c r="B318" t="s">
        <v>93</v>
      </c>
      <c r="C318">
        <v>230</v>
      </c>
      <c r="D318" t="s">
        <v>527</v>
      </c>
      <c r="E318" t="s">
        <v>299</v>
      </c>
      <c r="F318" t="str" cm="1">
        <f t="array" ref="F318">INDEX(SubList_ResAreas!$E$5:$E$332,MATCH(1,(B318=SubList_ResAreas!$B$5:$B$332)*(C318=SubList_ResAreas!$C$5:$C$332),0))</f>
        <v>Greater_LA_Li_Battery</v>
      </c>
      <c r="G318" s="49">
        <f t="shared" si="90"/>
        <v>123.68</v>
      </c>
      <c r="H318" s="29">
        <f t="shared" si="91"/>
        <v>0</v>
      </c>
      <c r="I318" s="267">
        <f t="shared" si="92"/>
        <v>123.68</v>
      </c>
      <c r="J318" s="268">
        <f t="shared" si="93"/>
        <v>123.68</v>
      </c>
      <c r="K318" s="268">
        <f t="shared" si="94"/>
        <v>0</v>
      </c>
      <c r="L318" s="269">
        <f t="shared" si="95"/>
        <v>123.68</v>
      </c>
      <c r="M318" s="276">
        <v>0</v>
      </c>
      <c r="N318" s="29">
        <v>0</v>
      </c>
      <c r="O318" s="267">
        <f t="shared" si="98"/>
        <v>0</v>
      </c>
      <c r="P318" s="180">
        <v>123.68</v>
      </c>
      <c r="Q318" s="271">
        <v>0</v>
      </c>
      <c r="R318" s="273">
        <f t="shared" si="96"/>
        <v>123.68</v>
      </c>
      <c r="S318" s="186">
        <v>0</v>
      </c>
      <c r="T318" s="270">
        <v>0</v>
      </c>
      <c r="U318" s="274">
        <f t="shared" si="97"/>
        <v>0</v>
      </c>
      <c r="V318" s="272">
        <v>0</v>
      </c>
      <c r="W318" s="272">
        <v>0</v>
      </c>
      <c r="X318" s="275">
        <f t="shared" si="89"/>
        <v>0</v>
      </c>
    </row>
    <row r="319" spans="1:24" x14ac:dyDescent="0.35">
      <c r="A319" t="s">
        <v>333</v>
      </c>
      <c r="B319" t="s">
        <v>273</v>
      </c>
      <c r="C319">
        <v>230</v>
      </c>
      <c r="D319" t="s">
        <v>527</v>
      </c>
      <c r="E319" t="s">
        <v>299</v>
      </c>
      <c r="F319" t="str" cm="1">
        <f t="array" ref="F319">INDEX(SubList_ResAreas!$E$5:$E$332,MATCH(1,(B319=SubList_ResAreas!$B$5:$B$332)*(C319=SubList_ResAreas!$C$5:$C$332),0))</f>
        <v>Northern_California_Li_Battery</v>
      </c>
      <c r="G319" s="49">
        <f t="shared" si="90"/>
        <v>120</v>
      </c>
      <c r="H319" s="29">
        <f t="shared" si="91"/>
        <v>0</v>
      </c>
      <c r="I319" s="267">
        <f t="shared" si="92"/>
        <v>120</v>
      </c>
      <c r="J319" s="268">
        <f t="shared" si="93"/>
        <v>120</v>
      </c>
      <c r="K319" s="268">
        <f t="shared" si="94"/>
        <v>0</v>
      </c>
      <c r="L319" s="269">
        <f t="shared" si="95"/>
        <v>120</v>
      </c>
      <c r="M319" s="276">
        <v>0</v>
      </c>
      <c r="N319" s="29">
        <v>0</v>
      </c>
      <c r="O319" s="267">
        <f t="shared" si="98"/>
        <v>0</v>
      </c>
      <c r="P319" s="180">
        <v>0</v>
      </c>
      <c r="Q319" s="271">
        <v>0</v>
      </c>
      <c r="R319" s="273">
        <f t="shared" si="96"/>
        <v>0</v>
      </c>
      <c r="S319" s="186">
        <v>0</v>
      </c>
      <c r="T319" s="270">
        <v>0</v>
      </c>
      <c r="U319" s="274">
        <f t="shared" si="97"/>
        <v>0</v>
      </c>
      <c r="V319" s="272">
        <v>120</v>
      </c>
      <c r="W319" s="272">
        <v>0</v>
      </c>
      <c r="X319" s="275">
        <f t="shared" si="89"/>
        <v>120</v>
      </c>
    </row>
    <row r="320" spans="1:24" x14ac:dyDescent="0.35">
      <c r="A320" t="s">
        <v>321</v>
      </c>
      <c r="B320" t="s">
        <v>197</v>
      </c>
      <c r="C320">
        <v>230</v>
      </c>
      <c r="D320" t="s">
        <v>527</v>
      </c>
      <c r="E320" t="s">
        <v>299</v>
      </c>
      <c r="F320" t="str" cm="1">
        <f t="array" ref="F320">INDEX(SubList_ResAreas!$E$5:$E$332,MATCH(1,(B320=SubList_ResAreas!$B$5:$B$332)*(C320=SubList_ResAreas!$C$5:$C$332),0))</f>
        <v>Southern_PGAE_Li_Battery</v>
      </c>
      <c r="G320" s="49">
        <f t="shared" si="90"/>
        <v>710</v>
      </c>
      <c r="H320" s="29">
        <f t="shared" si="91"/>
        <v>0</v>
      </c>
      <c r="I320" s="267">
        <f t="shared" si="92"/>
        <v>710</v>
      </c>
      <c r="J320" s="268">
        <f t="shared" si="93"/>
        <v>710</v>
      </c>
      <c r="K320" s="268">
        <f t="shared" si="94"/>
        <v>0</v>
      </c>
      <c r="L320" s="269">
        <f t="shared" si="95"/>
        <v>710</v>
      </c>
      <c r="M320" s="276">
        <v>0</v>
      </c>
      <c r="N320" s="29">
        <v>0</v>
      </c>
      <c r="O320" s="267">
        <f t="shared" si="98"/>
        <v>0</v>
      </c>
      <c r="P320" s="180">
        <v>0</v>
      </c>
      <c r="Q320" s="271">
        <v>0</v>
      </c>
      <c r="R320" s="273">
        <f t="shared" si="96"/>
        <v>0</v>
      </c>
      <c r="S320" s="186">
        <v>170</v>
      </c>
      <c r="T320" s="270">
        <v>0</v>
      </c>
      <c r="U320" s="274">
        <f t="shared" si="97"/>
        <v>170</v>
      </c>
      <c r="V320" s="272">
        <v>540</v>
      </c>
      <c r="W320" s="272">
        <v>0</v>
      </c>
      <c r="X320" s="275">
        <f t="shared" si="89"/>
        <v>540</v>
      </c>
    </row>
    <row r="321" spans="1:24" x14ac:dyDescent="0.35">
      <c r="A321" t="s">
        <v>322</v>
      </c>
      <c r="B321" t="s">
        <v>104</v>
      </c>
      <c r="C321">
        <v>230</v>
      </c>
      <c r="D321" t="s">
        <v>527</v>
      </c>
      <c r="E321" t="s">
        <v>299</v>
      </c>
      <c r="F321" t="str" cm="1">
        <f t="array" ref="F321">INDEX(SubList_ResAreas!$E$5:$E$332,MATCH(1,(B321=SubList_ResAreas!$B$5:$B$332)*(C321=SubList_ResAreas!$C$5:$C$332),0))</f>
        <v>Greater_LA_Li_Battery</v>
      </c>
      <c r="G321" s="49">
        <f t="shared" si="90"/>
        <v>245</v>
      </c>
      <c r="H321" s="29">
        <f t="shared" si="91"/>
        <v>0</v>
      </c>
      <c r="I321" s="267">
        <f t="shared" si="92"/>
        <v>245</v>
      </c>
      <c r="J321" s="268">
        <f t="shared" si="93"/>
        <v>245</v>
      </c>
      <c r="K321" s="268">
        <f t="shared" si="94"/>
        <v>0</v>
      </c>
      <c r="L321" s="269">
        <f t="shared" si="95"/>
        <v>245</v>
      </c>
      <c r="M321" s="276">
        <v>0</v>
      </c>
      <c r="N321" s="29">
        <v>0</v>
      </c>
      <c r="O321" s="267">
        <f t="shared" si="98"/>
        <v>0</v>
      </c>
      <c r="P321" s="180">
        <v>95</v>
      </c>
      <c r="Q321" s="271">
        <v>0</v>
      </c>
      <c r="R321" s="273">
        <f t="shared" si="96"/>
        <v>95</v>
      </c>
      <c r="S321" s="186">
        <v>0</v>
      </c>
      <c r="T321" s="270">
        <v>0</v>
      </c>
      <c r="U321" s="274">
        <f t="shared" si="97"/>
        <v>0</v>
      </c>
      <c r="V321" s="272">
        <v>150</v>
      </c>
      <c r="W321" s="272">
        <v>0</v>
      </c>
      <c r="X321" s="275">
        <f t="shared" si="89"/>
        <v>150</v>
      </c>
    </row>
    <row r="322" spans="1:24" x14ac:dyDescent="0.35">
      <c r="A322" t="s">
        <v>322</v>
      </c>
      <c r="B322" t="s">
        <v>119</v>
      </c>
      <c r="C322">
        <v>230</v>
      </c>
      <c r="D322" t="s">
        <v>527</v>
      </c>
      <c r="E322" t="s">
        <v>299</v>
      </c>
      <c r="F322" t="str" cm="1">
        <f t="array" ref="F322">INDEX(SubList_ResAreas!$E$5:$E$332,MATCH(1,(B322=SubList_ResAreas!$B$5:$B$332)*(C322=SubList_ResAreas!$C$5:$C$332),0))</f>
        <v>Tehachapi_Li_Battery</v>
      </c>
      <c r="G322" s="49">
        <f t="shared" si="90"/>
        <v>60</v>
      </c>
      <c r="H322" s="29">
        <f t="shared" si="91"/>
        <v>0</v>
      </c>
      <c r="I322" s="267">
        <f t="shared" si="92"/>
        <v>60</v>
      </c>
      <c r="J322" s="268">
        <f t="shared" si="93"/>
        <v>60</v>
      </c>
      <c r="K322" s="268">
        <f t="shared" si="94"/>
        <v>0</v>
      </c>
      <c r="L322" s="269">
        <f t="shared" si="95"/>
        <v>60</v>
      </c>
      <c r="M322" s="276">
        <v>0</v>
      </c>
      <c r="N322" s="29">
        <v>0</v>
      </c>
      <c r="O322" s="267">
        <f t="shared" si="98"/>
        <v>0</v>
      </c>
      <c r="P322" s="180">
        <v>0</v>
      </c>
      <c r="Q322" s="271">
        <v>0</v>
      </c>
      <c r="R322" s="273">
        <f t="shared" si="96"/>
        <v>0</v>
      </c>
      <c r="S322" s="186">
        <v>60</v>
      </c>
      <c r="T322" s="270">
        <v>0</v>
      </c>
      <c r="U322" s="274">
        <f t="shared" si="97"/>
        <v>60</v>
      </c>
      <c r="V322" s="272">
        <v>0</v>
      </c>
      <c r="W322" s="272">
        <v>0</v>
      </c>
      <c r="X322" s="275">
        <f t="shared" si="89"/>
        <v>0</v>
      </c>
    </row>
    <row r="323" spans="1:24" x14ac:dyDescent="0.35">
      <c r="A323" t="s">
        <v>333</v>
      </c>
      <c r="B323" t="s">
        <v>268</v>
      </c>
      <c r="C323">
        <v>115</v>
      </c>
      <c r="D323" t="s">
        <v>527</v>
      </c>
      <c r="E323" t="s">
        <v>299</v>
      </c>
      <c r="F323" t="str" cm="1">
        <f t="array" ref="F323">INDEX(SubList_ResAreas!$E$5:$E$332,MATCH(1,(B323=SubList_ResAreas!$B$5:$B$332)*(C323=SubList_ResAreas!$C$5:$C$332),0))</f>
        <v>Northern_California_Li_Battery</v>
      </c>
      <c r="G323" s="49">
        <f t="shared" si="90"/>
        <v>5</v>
      </c>
      <c r="H323" s="29">
        <f t="shared" si="91"/>
        <v>0</v>
      </c>
      <c r="I323" s="267">
        <f t="shared" si="92"/>
        <v>5</v>
      </c>
      <c r="J323" s="268">
        <f t="shared" si="93"/>
        <v>0</v>
      </c>
      <c r="K323" s="268">
        <f t="shared" si="94"/>
        <v>0</v>
      </c>
      <c r="L323" s="269">
        <f t="shared" si="95"/>
        <v>0</v>
      </c>
      <c r="M323" s="276">
        <v>5</v>
      </c>
      <c r="N323" s="29">
        <v>0</v>
      </c>
      <c r="O323" s="267">
        <f t="shared" si="98"/>
        <v>5</v>
      </c>
      <c r="P323" s="180">
        <v>0</v>
      </c>
      <c r="Q323" s="271">
        <v>0</v>
      </c>
      <c r="R323" s="273">
        <f t="shared" si="96"/>
        <v>0</v>
      </c>
      <c r="S323" s="186">
        <v>0</v>
      </c>
      <c r="T323" s="270">
        <v>0</v>
      </c>
      <c r="U323" s="274">
        <f t="shared" si="97"/>
        <v>0</v>
      </c>
      <c r="V323" s="272">
        <v>0</v>
      </c>
      <c r="W323" s="272">
        <v>0</v>
      </c>
      <c r="X323" s="275">
        <f t="shared" si="89"/>
        <v>0</v>
      </c>
    </row>
    <row r="324" spans="1:24" x14ac:dyDescent="0.35">
      <c r="A324" t="s">
        <v>326</v>
      </c>
      <c r="B324" t="s">
        <v>36</v>
      </c>
      <c r="C324">
        <v>138</v>
      </c>
      <c r="D324" t="s">
        <v>527</v>
      </c>
      <c r="E324" t="s">
        <v>299</v>
      </c>
      <c r="F324" t="str" cm="1">
        <f t="array" ref="F324">INDEX(SubList_ResAreas!$E$5:$E$332,MATCH(1,(B324=SubList_ResAreas!$B$5:$B$332)*(C324=SubList_ResAreas!$C$5:$C$332),0))</f>
        <v>San_Diego_Li_Battery</v>
      </c>
      <c r="G324" s="49">
        <f t="shared" si="90"/>
        <v>30</v>
      </c>
      <c r="H324" s="29">
        <f t="shared" si="91"/>
        <v>0</v>
      </c>
      <c r="I324" s="267">
        <f t="shared" si="92"/>
        <v>30</v>
      </c>
      <c r="J324" s="268">
        <f t="shared" si="93"/>
        <v>0</v>
      </c>
      <c r="K324" s="268">
        <f t="shared" si="94"/>
        <v>0</v>
      </c>
      <c r="L324" s="269">
        <f t="shared" si="95"/>
        <v>0</v>
      </c>
      <c r="M324" s="276">
        <v>30</v>
      </c>
      <c r="N324" s="29">
        <v>0</v>
      </c>
      <c r="O324" s="267">
        <f t="shared" si="98"/>
        <v>30</v>
      </c>
      <c r="P324" s="180">
        <v>0</v>
      </c>
      <c r="Q324" s="271">
        <v>0</v>
      </c>
      <c r="R324" s="273">
        <f t="shared" si="96"/>
        <v>0</v>
      </c>
      <c r="S324" s="186">
        <v>0</v>
      </c>
      <c r="T324" s="270">
        <v>0</v>
      </c>
      <c r="U324" s="274">
        <f t="shared" si="97"/>
        <v>0</v>
      </c>
      <c r="V324" s="272">
        <v>0</v>
      </c>
      <c r="W324" s="272">
        <v>0</v>
      </c>
      <c r="X324" s="275">
        <f t="shared" si="89"/>
        <v>0</v>
      </c>
    </row>
    <row r="325" spans="1:24" x14ac:dyDescent="0.35">
      <c r="A325" t="s">
        <v>341</v>
      </c>
      <c r="B325" t="s">
        <v>115</v>
      </c>
      <c r="C325">
        <v>230</v>
      </c>
      <c r="D325" t="s">
        <v>527</v>
      </c>
      <c r="E325" t="s">
        <v>299</v>
      </c>
      <c r="F325" t="str" cm="1">
        <f t="array" ref="F325">INDEX(SubList_ResAreas!$E$5:$E$332,MATCH(1,(B325=SubList_ResAreas!$B$5:$B$332)*(C325=SubList_ResAreas!$C$5:$C$332),0))</f>
        <v>Greater_Kramer_Li_Battery</v>
      </c>
      <c r="G325" s="49">
        <f t="shared" si="90"/>
        <v>125</v>
      </c>
      <c r="H325" s="29">
        <f t="shared" si="91"/>
        <v>0</v>
      </c>
      <c r="I325" s="267">
        <f t="shared" si="92"/>
        <v>125</v>
      </c>
      <c r="J325" s="268">
        <f t="shared" si="93"/>
        <v>125</v>
      </c>
      <c r="K325" s="268">
        <f t="shared" si="94"/>
        <v>0</v>
      </c>
      <c r="L325" s="269">
        <f t="shared" si="95"/>
        <v>125</v>
      </c>
      <c r="M325" s="276">
        <v>0</v>
      </c>
      <c r="N325" s="29">
        <v>0</v>
      </c>
      <c r="O325" s="267">
        <f t="shared" si="98"/>
        <v>0</v>
      </c>
      <c r="P325" s="180">
        <v>0</v>
      </c>
      <c r="Q325" s="271">
        <v>0</v>
      </c>
      <c r="R325" s="273">
        <f t="shared" si="96"/>
        <v>0</v>
      </c>
      <c r="S325" s="186">
        <v>125</v>
      </c>
      <c r="T325" s="270">
        <v>0</v>
      </c>
      <c r="U325" s="274">
        <f t="shared" si="97"/>
        <v>125</v>
      </c>
      <c r="V325" s="272">
        <v>0</v>
      </c>
      <c r="W325" s="272">
        <v>0</v>
      </c>
      <c r="X325" s="275">
        <f t="shared" si="89"/>
        <v>0</v>
      </c>
    </row>
    <row r="326" spans="1:24" x14ac:dyDescent="0.35">
      <c r="A326" t="s">
        <v>333</v>
      </c>
      <c r="B326" t="s">
        <v>241</v>
      </c>
      <c r="C326">
        <v>230</v>
      </c>
      <c r="D326" t="s">
        <v>527</v>
      </c>
      <c r="E326" t="s">
        <v>299</v>
      </c>
      <c r="F326" t="str" cm="1">
        <f t="array" ref="F326">INDEX(SubList_ResAreas!$E$5:$E$332,MATCH(1,(B326=SubList_ResAreas!$B$5:$B$332)*(C326=SubList_ResAreas!$C$5:$C$332),0))</f>
        <v>Northern_California_Li_Battery</v>
      </c>
      <c r="G326" s="49">
        <f t="shared" si="90"/>
        <v>200</v>
      </c>
      <c r="H326" s="29">
        <f t="shared" si="91"/>
        <v>0</v>
      </c>
      <c r="I326" s="267">
        <f t="shared" si="92"/>
        <v>200</v>
      </c>
      <c r="J326" s="268">
        <f t="shared" si="93"/>
        <v>0</v>
      </c>
      <c r="K326" s="268">
        <f t="shared" si="94"/>
        <v>0</v>
      </c>
      <c r="L326" s="269">
        <f t="shared" si="95"/>
        <v>0</v>
      </c>
      <c r="M326" s="276">
        <v>200</v>
      </c>
      <c r="N326" s="29">
        <v>0</v>
      </c>
      <c r="O326" s="267">
        <f t="shared" si="98"/>
        <v>200</v>
      </c>
      <c r="P326" s="180">
        <v>0</v>
      </c>
      <c r="Q326" s="271">
        <v>0</v>
      </c>
      <c r="R326" s="273">
        <f t="shared" si="96"/>
        <v>0</v>
      </c>
      <c r="S326" s="186">
        <v>0</v>
      </c>
      <c r="T326" s="270">
        <v>0</v>
      </c>
      <c r="U326" s="274">
        <f t="shared" si="97"/>
        <v>0</v>
      </c>
      <c r="V326" s="272">
        <v>0</v>
      </c>
      <c r="W326" s="272">
        <v>0</v>
      </c>
      <c r="X326" s="275">
        <f t="shared" si="89"/>
        <v>0</v>
      </c>
    </row>
    <row r="327" spans="1:24" x14ac:dyDescent="0.35">
      <c r="A327" t="s">
        <v>333</v>
      </c>
      <c r="B327" t="s">
        <v>253</v>
      </c>
      <c r="C327">
        <v>115</v>
      </c>
      <c r="D327" t="s">
        <v>527</v>
      </c>
      <c r="E327" t="s">
        <v>299</v>
      </c>
      <c r="F327" t="str" cm="1">
        <f t="array" ref="F327">INDEX(SubList_ResAreas!$E$5:$E$332,MATCH(1,(B327=SubList_ResAreas!$B$5:$B$332)*(C327=SubList_ResAreas!$C$5:$C$332),0))</f>
        <v>Northern_California_Li_Battery</v>
      </c>
      <c r="G327" s="49">
        <f t="shared" si="90"/>
        <v>3</v>
      </c>
      <c r="H327" s="29">
        <f t="shared" si="91"/>
        <v>0</v>
      </c>
      <c r="I327" s="267">
        <f t="shared" si="92"/>
        <v>3</v>
      </c>
      <c r="J327" s="268">
        <f t="shared" si="93"/>
        <v>0</v>
      </c>
      <c r="K327" s="268">
        <f t="shared" si="94"/>
        <v>0</v>
      </c>
      <c r="L327" s="269">
        <f t="shared" si="95"/>
        <v>0</v>
      </c>
      <c r="M327" s="276">
        <v>3</v>
      </c>
      <c r="N327" s="29">
        <v>0</v>
      </c>
      <c r="O327" s="267">
        <f t="shared" si="98"/>
        <v>3</v>
      </c>
      <c r="P327" s="180">
        <v>0</v>
      </c>
      <c r="Q327" s="271">
        <v>0</v>
      </c>
      <c r="R327" s="273">
        <f t="shared" si="96"/>
        <v>0</v>
      </c>
      <c r="S327" s="186">
        <v>0</v>
      </c>
      <c r="T327" s="270">
        <v>0</v>
      </c>
      <c r="U327" s="274">
        <f t="shared" si="97"/>
        <v>0</v>
      </c>
      <c r="V327" s="272">
        <v>0</v>
      </c>
      <c r="W327" s="272">
        <v>0</v>
      </c>
      <c r="X327" s="275">
        <f t="shared" si="89"/>
        <v>0</v>
      </c>
    </row>
    <row r="328" spans="1:24" x14ac:dyDescent="0.35">
      <c r="A328" t="s">
        <v>322</v>
      </c>
      <c r="B328" t="s">
        <v>182</v>
      </c>
      <c r="C328">
        <v>230</v>
      </c>
      <c r="D328" t="s">
        <v>527</v>
      </c>
      <c r="E328" t="s">
        <v>299</v>
      </c>
      <c r="F328" t="str" cm="1">
        <f t="array" ref="F328">INDEX(SubList_ResAreas!$E$5:$E$332,MATCH(1,(B328=SubList_ResAreas!$B$5:$B$332)*(C328=SubList_ResAreas!$C$5:$C$332),0))</f>
        <v>Tehachapi_Li_Battery</v>
      </c>
      <c r="G328" s="49">
        <f t="shared" si="90"/>
        <v>240</v>
      </c>
      <c r="H328" s="29">
        <f t="shared" si="91"/>
        <v>0</v>
      </c>
      <c r="I328" s="267">
        <f t="shared" si="92"/>
        <v>240</v>
      </c>
      <c r="J328" s="268">
        <f t="shared" si="93"/>
        <v>240</v>
      </c>
      <c r="K328" s="268">
        <f t="shared" si="94"/>
        <v>0</v>
      </c>
      <c r="L328" s="269">
        <f t="shared" si="95"/>
        <v>240</v>
      </c>
      <c r="M328" s="276">
        <v>0</v>
      </c>
      <c r="N328" s="29">
        <v>0</v>
      </c>
      <c r="O328" s="267">
        <f t="shared" si="98"/>
        <v>0</v>
      </c>
      <c r="P328" s="180">
        <v>0</v>
      </c>
      <c r="Q328" s="271">
        <v>0</v>
      </c>
      <c r="R328" s="273">
        <f t="shared" si="96"/>
        <v>0</v>
      </c>
      <c r="S328" s="186">
        <v>0</v>
      </c>
      <c r="T328" s="270">
        <v>0</v>
      </c>
      <c r="U328" s="274">
        <f t="shared" si="97"/>
        <v>0</v>
      </c>
      <c r="V328" s="272">
        <v>240</v>
      </c>
      <c r="W328" s="272">
        <v>0</v>
      </c>
      <c r="X328" s="275">
        <f t="shared" si="89"/>
        <v>240</v>
      </c>
    </row>
    <row r="329" spans="1:24" x14ac:dyDescent="0.35">
      <c r="A329" t="s">
        <v>348</v>
      </c>
      <c r="B329" t="s">
        <v>58</v>
      </c>
      <c r="C329">
        <v>500</v>
      </c>
      <c r="D329" t="s">
        <v>527</v>
      </c>
      <c r="E329" t="s">
        <v>299</v>
      </c>
      <c r="F329" t="str" cm="1">
        <f t="array" ref="F329">INDEX(SubList_ResAreas!$E$5:$E$332,MATCH(1,(B329=SubList_ResAreas!$B$5:$B$332)*(C329=SubList_ResAreas!$C$5:$C$332),0))</f>
        <v>Riverside_Li_Battery</v>
      </c>
      <c r="G329" s="49">
        <f t="shared" si="90"/>
        <v>700</v>
      </c>
      <c r="H329" s="29">
        <f t="shared" si="91"/>
        <v>0</v>
      </c>
      <c r="I329" s="267">
        <f t="shared" si="92"/>
        <v>700</v>
      </c>
      <c r="J329" s="268">
        <f t="shared" si="93"/>
        <v>700</v>
      </c>
      <c r="K329" s="268">
        <f t="shared" si="94"/>
        <v>0</v>
      </c>
      <c r="L329" s="269">
        <f t="shared" si="95"/>
        <v>700</v>
      </c>
      <c r="M329" s="276">
        <v>0</v>
      </c>
      <c r="N329" s="29">
        <v>0</v>
      </c>
      <c r="O329" s="267">
        <f t="shared" si="98"/>
        <v>0</v>
      </c>
      <c r="P329" s="180">
        <v>500</v>
      </c>
      <c r="Q329" s="271">
        <v>0</v>
      </c>
      <c r="R329" s="273">
        <f t="shared" si="96"/>
        <v>500</v>
      </c>
      <c r="S329" s="186">
        <v>0</v>
      </c>
      <c r="T329" s="270">
        <v>0</v>
      </c>
      <c r="U329" s="274">
        <f t="shared" si="97"/>
        <v>0</v>
      </c>
      <c r="V329" s="272">
        <v>200</v>
      </c>
      <c r="W329" s="272">
        <v>0</v>
      </c>
      <c r="X329" s="275">
        <f t="shared" si="89"/>
        <v>200</v>
      </c>
    </row>
    <row r="330" spans="1:24" x14ac:dyDescent="0.35">
      <c r="A330" t="s">
        <v>348</v>
      </c>
      <c r="B330" t="s">
        <v>58</v>
      </c>
      <c r="C330">
        <v>230</v>
      </c>
      <c r="D330" t="s">
        <v>527</v>
      </c>
      <c r="E330" t="s">
        <v>299</v>
      </c>
      <c r="F330" t="str" cm="1">
        <f t="array" ref="F330">INDEX(SubList_ResAreas!$E$5:$E$332,MATCH(1,(B330=SubList_ResAreas!$B$5:$B$332)*(C330=SubList_ResAreas!$C$5:$C$332),0))</f>
        <v>Riverside_Li_Battery</v>
      </c>
      <c r="G330" s="49">
        <f t="shared" si="90"/>
        <v>1345.003576626716</v>
      </c>
      <c r="H330" s="29">
        <f t="shared" si="91"/>
        <v>0</v>
      </c>
      <c r="I330" s="267">
        <f t="shared" si="92"/>
        <v>1345.003576626716</v>
      </c>
      <c r="J330" s="268">
        <f t="shared" si="93"/>
        <v>1030.003576626716</v>
      </c>
      <c r="K330" s="268">
        <f t="shared" si="94"/>
        <v>0</v>
      </c>
      <c r="L330" s="269">
        <f t="shared" si="95"/>
        <v>1030.003576626716</v>
      </c>
      <c r="M330" s="276">
        <v>315</v>
      </c>
      <c r="N330" s="29">
        <v>0</v>
      </c>
      <c r="O330" s="267">
        <f t="shared" si="98"/>
        <v>315</v>
      </c>
      <c r="P330" s="180">
        <v>866</v>
      </c>
      <c r="Q330" s="271">
        <v>0</v>
      </c>
      <c r="R330" s="273">
        <f t="shared" si="96"/>
        <v>866</v>
      </c>
      <c r="S330" s="186">
        <v>64.003576626716153</v>
      </c>
      <c r="T330" s="270">
        <v>0</v>
      </c>
      <c r="U330" s="274">
        <f t="shared" si="97"/>
        <v>64.003576626716153</v>
      </c>
      <c r="V330" s="272">
        <v>100</v>
      </c>
      <c r="W330" s="272">
        <v>0</v>
      </c>
      <c r="X330" s="275">
        <f t="shared" si="89"/>
        <v>100</v>
      </c>
    </row>
    <row r="331" spans="1:24" x14ac:dyDescent="0.35">
      <c r="A331" t="s">
        <v>315</v>
      </c>
      <c r="B331" t="s">
        <v>146</v>
      </c>
      <c r="C331">
        <v>115</v>
      </c>
      <c r="D331" t="s">
        <v>527</v>
      </c>
      <c r="E331" t="s">
        <v>299</v>
      </c>
      <c r="F331" t="str" cm="1">
        <f t="array" ref="F331">INDEX(SubList_ResAreas!$E$5:$E$332,MATCH(1,(B331=SubList_ResAreas!$B$5:$B$332)*(C331=SubList_ResAreas!$C$5:$C$332),0))</f>
        <v>Southern_PGAE_Li_Battery</v>
      </c>
      <c r="G331" s="49">
        <f t="shared" si="90"/>
        <v>300</v>
      </c>
      <c r="H331" s="29">
        <f t="shared" si="91"/>
        <v>0</v>
      </c>
      <c r="I331" s="267">
        <f t="shared" si="92"/>
        <v>300</v>
      </c>
      <c r="J331" s="268">
        <f t="shared" si="93"/>
        <v>300</v>
      </c>
      <c r="K331" s="268">
        <f t="shared" si="94"/>
        <v>0</v>
      </c>
      <c r="L331" s="269">
        <f t="shared" si="95"/>
        <v>300</v>
      </c>
      <c r="M331" s="276">
        <v>0</v>
      </c>
      <c r="N331" s="29">
        <v>0</v>
      </c>
      <c r="O331" s="267">
        <f t="shared" si="98"/>
        <v>0</v>
      </c>
      <c r="P331" s="180">
        <v>0</v>
      </c>
      <c r="Q331" s="271">
        <v>0</v>
      </c>
      <c r="R331" s="273">
        <f t="shared" si="96"/>
        <v>0</v>
      </c>
      <c r="S331" s="186">
        <v>0</v>
      </c>
      <c r="T331" s="270">
        <v>0</v>
      </c>
      <c r="U331" s="274">
        <f t="shared" si="97"/>
        <v>0</v>
      </c>
      <c r="V331" s="272">
        <v>300</v>
      </c>
      <c r="W331" s="272">
        <v>0</v>
      </c>
      <c r="X331" s="275">
        <f t="shared" si="89"/>
        <v>300</v>
      </c>
    </row>
    <row r="332" spans="1:24" x14ac:dyDescent="0.35">
      <c r="A332" t="s">
        <v>333</v>
      </c>
      <c r="B332" t="s">
        <v>279</v>
      </c>
      <c r="C332">
        <v>115</v>
      </c>
      <c r="D332" t="s">
        <v>527</v>
      </c>
      <c r="E332" t="s">
        <v>299</v>
      </c>
      <c r="F332" t="str" cm="1">
        <f t="array" ref="F332">INDEX(SubList_ResAreas!$E$5:$E$332,MATCH(1,(B332=SubList_ResAreas!$B$5:$B$332)*(C332=SubList_ResAreas!$C$5:$C$332),0))</f>
        <v>Northern_California_Li_Battery</v>
      </c>
      <c r="G332" s="49">
        <f t="shared" si="90"/>
        <v>55</v>
      </c>
      <c r="H332" s="29">
        <f t="shared" si="91"/>
        <v>0</v>
      </c>
      <c r="I332" s="267">
        <f t="shared" si="92"/>
        <v>55</v>
      </c>
      <c r="J332" s="268">
        <f t="shared" si="93"/>
        <v>55</v>
      </c>
      <c r="K332" s="268">
        <f t="shared" si="94"/>
        <v>0</v>
      </c>
      <c r="L332" s="269">
        <f t="shared" si="95"/>
        <v>55</v>
      </c>
      <c r="M332" s="276">
        <v>0</v>
      </c>
      <c r="N332" s="29">
        <v>0</v>
      </c>
      <c r="O332" s="267">
        <f t="shared" si="98"/>
        <v>0</v>
      </c>
      <c r="P332" s="180">
        <v>55</v>
      </c>
      <c r="Q332" s="271">
        <v>0</v>
      </c>
      <c r="R332" s="273">
        <f t="shared" si="96"/>
        <v>55</v>
      </c>
      <c r="S332" s="186">
        <v>0</v>
      </c>
      <c r="T332" s="270">
        <v>0</v>
      </c>
      <c r="U332" s="274">
        <f t="shared" si="97"/>
        <v>0</v>
      </c>
      <c r="V332" s="272">
        <v>0</v>
      </c>
      <c r="W332" s="272">
        <v>0</v>
      </c>
      <c r="X332" s="275">
        <f t="shared" si="89"/>
        <v>0</v>
      </c>
    </row>
    <row r="333" spans="1:24" x14ac:dyDescent="0.35">
      <c r="A333" t="s">
        <v>315</v>
      </c>
      <c r="B333" t="s">
        <v>152</v>
      </c>
      <c r="C333">
        <v>115</v>
      </c>
      <c r="D333" t="s">
        <v>527</v>
      </c>
      <c r="E333" t="s">
        <v>299</v>
      </c>
      <c r="F333" t="str" cm="1">
        <f t="array" ref="F333">INDEX(SubList_ResAreas!$E$5:$E$332,MATCH(1,(B333=SubList_ResAreas!$B$5:$B$332)*(C333=SubList_ResAreas!$C$5:$C$332),0))</f>
        <v>Southern_PGAE_Li_Battery</v>
      </c>
      <c r="G333" s="49">
        <f t="shared" si="90"/>
        <v>55</v>
      </c>
      <c r="H333" s="29">
        <f t="shared" si="91"/>
        <v>0</v>
      </c>
      <c r="I333" s="267">
        <f t="shared" si="92"/>
        <v>55</v>
      </c>
      <c r="J333" s="268">
        <f t="shared" si="93"/>
        <v>55</v>
      </c>
      <c r="K333" s="268">
        <f t="shared" si="94"/>
        <v>0</v>
      </c>
      <c r="L333" s="269">
        <f t="shared" si="95"/>
        <v>55</v>
      </c>
      <c r="M333" s="276">
        <v>0</v>
      </c>
      <c r="N333" s="29">
        <v>0</v>
      </c>
      <c r="O333" s="267">
        <f t="shared" si="98"/>
        <v>0</v>
      </c>
      <c r="P333" s="180">
        <v>0</v>
      </c>
      <c r="Q333" s="271">
        <v>0</v>
      </c>
      <c r="R333" s="273">
        <f t="shared" si="96"/>
        <v>0</v>
      </c>
      <c r="S333" s="186">
        <v>55</v>
      </c>
      <c r="T333" s="270">
        <v>0</v>
      </c>
      <c r="U333" s="274">
        <f t="shared" si="97"/>
        <v>55</v>
      </c>
      <c r="V333" s="272">
        <v>0</v>
      </c>
      <c r="W333" s="272">
        <v>0</v>
      </c>
      <c r="X333" s="275">
        <f t="shared" si="89"/>
        <v>0</v>
      </c>
    </row>
    <row r="334" spans="1:24" x14ac:dyDescent="0.35">
      <c r="A334" t="s">
        <v>318</v>
      </c>
      <c r="B334" t="s">
        <v>92</v>
      </c>
      <c r="C334">
        <v>230</v>
      </c>
      <c r="D334" t="s">
        <v>527</v>
      </c>
      <c r="E334" t="s">
        <v>299</v>
      </c>
      <c r="F334" t="str" cm="1">
        <f t="array" ref="F334">INDEX(SubList_ResAreas!$E$5:$E$332,MATCH(1,(B334=SubList_ResAreas!$B$5:$B$332)*(C334=SubList_ResAreas!$C$5:$C$332),0))</f>
        <v>Greater_LA_Li_Battery</v>
      </c>
      <c r="G334" s="49">
        <f t="shared" si="90"/>
        <v>50</v>
      </c>
      <c r="H334" s="29">
        <f t="shared" si="91"/>
        <v>0</v>
      </c>
      <c r="I334" s="267">
        <f t="shared" si="92"/>
        <v>50</v>
      </c>
      <c r="J334" s="268">
        <f t="shared" si="93"/>
        <v>50</v>
      </c>
      <c r="K334" s="268">
        <f t="shared" si="94"/>
        <v>0</v>
      </c>
      <c r="L334" s="269">
        <f t="shared" si="95"/>
        <v>50</v>
      </c>
      <c r="M334" s="276">
        <v>0</v>
      </c>
      <c r="N334" s="29">
        <v>0</v>
      </c>
      <c r="O334" s="267">
        <f t="shared" si="98"/>
        <v>0</v>
      </c>
      <c r="P334" s="180">
        <v>0</v>
      </c>
      <c r="Q334" s="271">
        <v>0</v>
      </c>
      <c r="R334" s="273">
        <f t="shared" si="96"/>
        <v>0</v>
      </c>
      <c r="S334" s="186">
        <v>50</v>
      </c>
      <c r="T334" s="270">
        <v>0</v>
      </c>
      <c r="U334" s="274">
        <f t="shared" si="97"/>
        <v>50</v>
      </c>
      <c r="V334" s="272">
        <v>0</v>
      </c>
      <c r="W334" s="272">
        <v>0</v>
      </c>
      <c r="X334" s="275">
        <f t="shared" si="89"/>
        <v>0</v>
      </c>
    </row>
    <row r="335" spans="1:24" x14ac:dyDescent="0.35">
      <c r="A335" t="s">
        <v>333</v>
      </c>
      <c r="B335" t="s">
        <v>263</v>
      </c>
      <c r="C335">
        <v>230</v>
      </c>
      <c r="D335" t="s">
        <v>527</v>
      </c>
      <c r="E335" t="s">
        <v>299</v>
      </c>
      <c r="F335" t="str" cm="1">
        <f t="array" ref="F335">INDEX(SubList_ResAreas!$E$5:$E$332,MATCH(1,(B335=SubList_ResAreas!$B$5:$B$332)*(C335=SubList_ResAreas!$C$5:$C$332),0))</f>
        <v>Northern_California_Li_Battery</v>
      </c>
      <c r="G335" s="49">
        <f t="shared" si="90"/>
        <v>215</v>
      </c>
      <c r="H335" s="29">
        <f t="shared" si="91"/>
        <v>0</v>
      </c>
      <c r="I335" s="267">
        <f t="shared" si="92"/>
        <v>215</v>
      </c>
      <c r="J335" s="268">
        <f t="shared" si="93"/>
        <v>215</v>
      </c>
      <c r="K335" s="268">
        <f t="shared" si="94"/>
        <v>0</v>
      </c>
      <c r="L335" s="269">
        <f t="shared" si="95"/>
        <v>215</v>
      </c>
      <c r="M335" s="276">
        <v>0</v>
      </c>
      <c r="N335" s="29">
        <v>0</v>
      </c>
      <c r="O335" s="267">
        <f t="shared" si="98"/>
        <v>0</v>
      </c>
      <c r="P335" s="180">
        <v>0</v>
      </c>
      <c r="Q335" s="271">
        <v>0</v>
      </c>
      <c r="R335" s="273">
        <f t="shared" si="96"/>
        <v>0</v>
      </c>
      <c r="S335" s="186">
        <v>0</v>
      </c>
      <c r="T335" s="270">
        <v>0</v>
      </c>
      <c r="U335" s="274">
        <f t="shared" si="97"/>
        <v>0</v>
      </c>
      <c r="V335" s="272">
        <v>215</v>
      </c>
      <c r="W335" s="272">
        <v>0</v>
      </c>
      <c r="X335" s="275">
        <f t="shared" si="89"/>
        <v>215</v>
      </c>
    </row>
    <row r="336" spans="1:24" x14ac:dyDescent="0.35">
      <c r="A336" t="s">
        <v>333</v>
      </c>
      <c r="B336" t="s">
        <v>226</v>
      </c>
      <c r="C336">
        <v>115</v>
      </c>
      <c r="D336" t="s">
        <v>527</v>
      </c>
      <c r="E336" t="s">
        <v>299</v>
      </c>
      <c r="F336" t="str" cm="1">
        <f t="array" ref="F336">INDEX(SubList_ResAreas!$E$5:$E$332,MATCH(1,(B336=SubList_ResAreas!$B$5:$B$332)*(C336=SubList_ResAreas!$C$5:$C$332),0))</f>
        <v>Northern_California_Li_Battery</v>
      </c>
      <c r="G336" s="49">
        <f t="shared" si="90"/>
        <v>100</v>
      </c>
      <c r="H336" s="29">
        <f t="shared" si="91"/>
        <v>0</v>
      </c>
      <c r="I336" s="267">
        <f t="shared" si="92"/>
        <v>100</v>
      </c>
      <c r="J336" s="268">
        <f t="shared" si="93"/>
        <v>100</v>
      </c>
      <c r="K336" s="268">
        <f t="shared" si="94"/>
        <v>0</v>
      </c>
      <c r="L336" s="269">
        <f t="shared" si="95"/>
        <v>100</v>
      </c>
      <c r="M336" s="276">
        <v>0</v>
      </c>
      <c r="N336" s="29">
        <v>0</v>
      </c>
      <c r="O336" s="267">
        <f t="shared" si="98"/>
        <v>0</v>
      </c>
      <c r="P336" s="180">
        <v>0</v>
      </c>
      <c r="Q336" s="271">
        <v>0</v>
      </c>
      <c r="R336" s="273">
        <f t="shared" si="96"/>
        <v>0</v>
      </c>
      <c r="S336" s="186">
        <v>100</v>
      </c>
      <c r="T336" s="270">
        <v>0</v>
      </c>
      <c r="U336" s="274">
        <f t="shared" si="97"/>
        <v>100</v>
      </c>
      <c r="V336" s="272">
        <v>0</v>
      </c>
      <c r="W336" s="272">
        <v>0</v>
      </c>
      <c r="X336" s="275">
        <f t="shared" si="89"/>
        <v>0</v>
      </c>
    </row>
    <row r="337" spans="1:24" x14ac:dyDescent="0.35">
      <c r="A337" t="s">
        <v>341</v>
      </c>
      <c r="B337" t="s">
        <v>109</v>
      </c>
      <c r="C337">
        <v>115</v>
      </c>
      <c r="D337" t="s">
        <v>527</v>
      </c>
      <c r="E337" t="s">
        <v>299</v>
      </c>
      <c r="F337" t="str" cm="1">
        <f t="array" ref="F337">INDEX(SubList_ResAreas!$E$5:$E$332,MATCH(1,(B337=SubList_ResAreas!$B$5:$B$332)*(C337=SubList_ResAreas!$C$5:$C$332),0))</f>
        <v>Greater_Kramer_Li_Battery</v>
      </c>
      <c r="G337" s="49">
        <f t="shared" si="90"/>
        <v>149.94</v>
      </c>
      <c r="H337" s="29">
        <f t="shared" si="91"/>
        <v>0</v>
      </c>
      <c r="I337" s="267">
        <f t="shared" si="92"/>
        <v>149.94</v>
      </c>
      <c r="J337" s="268">
        <f t="shared" si="93"/>
        <v>149.94</v>
      </c>
      <c r="K337" s="268">
        <f t="shared" si="94"/>
        <v>0</v>
      </c>
      <c r="L337" s="269">
        <f t="shared" si="95"/>
        <v>149.94</v>
      </c>
      <c r="M337" s="276">
        <v>0</v>
      </c>
      <c r="N337" s="29">
        <v>0</v>
      </c>
      <c r="O337" s="267">
        <f t="shared" si="98"/>
        <v>0</v>
      </c>
      <c r="P337" s="180">
        <v>100</v>
      </c>
      <c r="Q337" s="271">
        <v>0</v>
      </c>
      <c r="R337" s="273">
        <f t="shared" si="96"/>
        <v>100</v>
      </c>
      <c r="S337" s="186">
        <v>49.94</v>
      </c>
      <c r="T337" s="270">
        <v>0</v>
      </c>
      <c r="U337" s="274">
        <f t="shared" si="97"/>
        <v>49.94</v>
      </c>
      <c r="V337" s="272">
        <v>0</v>
      </c>
      <c r="W337" s="272">
        <v>0</v>
      </c>
      <c r="X337" s="275">
        <f t="shared" ref="X337:X382" si="99">V337+W337</f>
        <v>0</v>
      </c>
    </row>
    <row r="338" spans="1:24" x14ac:dyDescent="0.35">
      <c r="A338" t="s">
        <v>326</v>
      </c>
      <c r="B338" t="s">
        <v>43</v>
      </c>
      <c r="C338">
        <v>230</v>
      </c>
      <c r="D338" t="s">
        <v>527</v>
      </c>
      <c r="E338" t="s">
        <v>299</v>
      </c>
      <c r="F338" t="str" cm="1">
        <f t="array" ref="F338">INDEX(SubList_ResAreas!$E$5:$E$332,MATCH(1,(B338=SubList_ResAreas!$B$5:$B$332)*(C338=SubList_ResAreas!$C$5:$C$332),0))</f>
        <v>San_Diego_Li_Battery</v>
      </c>
      <c r="G338" s="49">
        <f t="shared" si="90"/>
        <v>200</v>
      </c>
      <c r="H338" s="29">
        <f t="shared" si="91"/>
        <v>0</v>
      </c>
      <c r="I338" s="267">
        <f t="shared" si="92"/>
        <v>200</v>
      </c>
      <c r="J338" s="268">
        <f t="shared" si="93"/>
        <v>180</v>
      </c>
      <c r="K338" s="268">
        <f t="shared" si="94"/>
        <v>0</v>
      </c>
      <c r="L338" s="269">
        <f t="shared" si="95"/>
        <v>180</v>
      </c>
      <c r="M338" s="276">
        <v>20</v>
      </c>
      <c r="N338" s="29">
        <v>0</v>
      </c>
      <c r="O338" s="267">
        <f t="shared" si="98"/>
        <v>20</v>
      </c>
      <c r="P338" s="180">
        <v>60</v>
      </c>
      <c r="Q338" s="271">
        <v>0</v>
      </c>
      <c r="R338" s="273">
        <f t="shared" si="96"/>
        <v>60</v>
      </c>
      <c r="S338" s="186">
        <v>0</v>
      </c>
      <c r="T338" s="270">
        <v>0</v>
      </c>
      <c r="U338" s="274">
        <f t="shared" si="97"/>
        <v>0</v>
      </c>
      <c r="V338" s="272">
        <v>120</v>
      </c>
      <c r="W338" s="272">
        <v>0</v>
      </c>
      <c r="X338" s="275">
        <f t="shared" si="99"/>
        <v>120</v>
      </c>
    </row>
    <row r="339" spans="1:24" x14ac:dyDescent="0.35">
      <c r="A339" t="s">
        <v>322</v>
      </c>
      <c r="B339" t="s">
        <v>98</v>
      </c>
      <c r="C339">
        <v>230</v>
      </c>
      <c r="D339" t="s">
        <v>527</v>
      </c>
      <c r="E339" t="s">
        <v>299</v>
      </c>
      <c r="F339" t="str" cm="1">
        <f t="array" ref="F339">INDEX(SubList_ResAreas!$E$5:$E$332,MATCH(1,(B339=SubList_ResAreas!$B$5:$B$332)*(C339=SubList_ResAreas!$C$5:$C$332),0))</f>
        <v>Greater_LA_Li_Battery</v>
      </c>
      <c r="G339" s="49">
        <f t="shared" si="90"/>
        <v>441</v>
      </c>
      <c r="H339" s="29">
        <f t="shared" si="91"/>
        <v>0</v>
      </c>
      <c r="I339" s="267">
        <f t="shared" si="92"/>
        <v>441</v>
      </c>
      <c r="J339" s="268">
        <f t="shared" si="93"/>
        <v>330</v>
      </c>
      <c r="K339" s="268">
        <f t="shared" si="94"/>
        <v>0</v>
      </c>
      <c r="L339" s="269">
        <f t="shared" si="95"/>
        <v>330</v>
      </c>
      <c r="M339" s="276">
        <v>111</v>
      </c>
      <c r="N339" s="29">
        <v>0</v>
      </c>
      <c r="O339" s="267">
        <f t="shared" si="98"/>
        <v>111</v>
      </c>
      <c r="P339" s="180">
        <v>30</v>
      </c>
      <c r="Q339" s="271">
        <v>0</v>
      </c>
      <c r="R339" s="273">
        <f t="shared" si="96"/>
        <v>30</v>
      </c>
      <c r="S339" s="186">
        <v>0</v>
      </c>
      <c r="T339" s="270">
        <v>0</v>
      </c>
      <c r="U339" s="274">
        <f t="shared" si="97"/>
        <v>0</v>
      </c>
      <c r="V339" s="272">
        <v>300</v>
      </c>
      <c r="W339" s="272">
        <v>0</v>
      </c>
      <c r="X339" s="275">
        <f t="shared" si="99"/>
        <v>300</v>
      </c>
    </row>
    <row r="340" spans="1:24" x14ac:dyDescent="0.35">
      <c r="A340" t="s">
        <v>326</v>
      </c>
      <c r="B340" t="s">
        <v>28</v>
      </c>
      <c r="C340">
        <v>230</v>
      </c>
      <c r="D340" t="s">
        <v>527</v>
      </c>
      <c r="E340" t="s">
        <v>299</v>
      </c>
      <c r="F340" t="str" cm="1">
        <f t="array" ref="F340">INDEX(SubList_ResAreas!$E$5:$E$332,MATCH(1,(B340=SubList_ResAreas!$B$5:$B$332)*(C340=SubList_ResAreas!$C$5:$C$332),0))</f>
        <v>San_Diego_Li_Battery</v>
      </c>
      <c r="G340" s="49">
        <f t="shared" si="90"/>
        <v>200</v>
      </c>
      <c r="H340" s="29">
        <f t="shared" si="91"/>
        <v>0</v>
      </c>
      <c r="I340" s="267">
        <f t="shared" si="92"/>
        <v>200</v>
      </c>
      <c r="J340" s="268">
        <f t="shared" si="93"/>
        <v>200</v>
      </c>
      <c r="K340" s="268">
        <f t="shared" si="94"/>
        <v>0</v>
      </c>
      <c r="L340" s="269">
        <f t="shared" si="95"/>
        <v>200</v>
      </c>
      <c r="M340" s="276">
        <v>0</v>
      </c>
      <c r="N340" s="29">
        <v>0</v>
      </c>
      <c r="O340" s="267">
        <f t="shared" si="98"/>
        <v>0</v>
      </c>
      <c r="P340" s="180">
        <v>100</v>
      </c>
      <c r="Q340" s="271">
        <v>0</v>
      </c>
      <c r="R340" s="273">
        <f t="shared" si="96"/>
        <v>100</v>
      </c>
      <c r="S340" s="186">
        <v>100</v>
      </c>
      <c r="T340" s="270">
        <v>0</v>
      </c>
      <c r="U340" s="274">
        <f t="shared" si="97"/>
        <v>100</v>
      </c>
      <c r="V340" s="272">
        <v>0</v>
      </c>
      <c r="W340" s="272">
        <v>0</v>
      </c>
      <c r="X340" s="275">
        <f t="shared" si="99"/>
        <v>0</v>
      </c>
    </row>
    <row r="341" spans="1:24" x14ac:dyDescent="0.35">
      <c r="A341" t="s">
        <v>315</v>
      </c>
      <c r="B341" t="s">
        <v>118</v>
      </c>
      <c r="C341">
        <v>115</v>
      </c>
      <c r="D341" t="s">
        <v>527</v>
      </c>
      <c r="E341" t="s">
        <v>299</v>
      </c>
      <c r="F341" t="str" cm="1">
        <f t="array" ref="F341">INDEX(SubList_ResAreas!$E$5:$E$332,MATCH(1,(B341=SubList_ResAreas!$B$5:$B$332)*(C341=SubList_ResAreas!$C$5:$C$332),0))</f>
        <v>Southern_PGAE_Li_Battery</v>
      </c>
      <c r="G341" s="49">
        <f t="shared" si="90"/>
        <v>10</v>
      </c>
      <c r="H341" s="29">
        <f t="shared" si="91"/>
        <v>0</v>
      </c>
      <c r="I341" s="267">
        <f t="shared" si="92"/>
        <v>10</v>
      </c>
      <c r="J341" s="268">
        <f t="shared" si="93"/>
        <v>10</v>
      </c>
      <c r="K341" s="268">
        <f t="shared" si="94"/>
        <v>0</v>
      </c>
      <c r="L341" s="269">
        <f t="shared" si="95"/>
        <v>10</v>
      </c>
      <c r="M341" s="276">
        <v>0</v>
      </c>
      <c r="N341" s="29">
        <v>0</v>
      </c>
      <c r="O341" s="267">
        <f t="shared" si="98"/>
        <v>0</v>
      </c>
      <c r="P341" s="180">
        <v>10</v>
      </c>
      <c r="Q341" s="271">
        <v>0</v>
      </c>
      <c r="R341" s="273">
        <f t="shared" si="96"/>
        <v>10</v>
      </c>
      <c r="S341" s="186">
        <v>0</v>
      </c>
      <c r="T341" s="270">
        <v>0</v>
      </c>
      <c r="U341" s="274">
        <f t="shared" si="97"/>
        <v>0</v>
      </c>
      <c r="V341" s="272">
        <v>0</v>
      </c>
      <c r="W341" s="272">
        <v>0</v>
      </c>
      <c r="X341" s="275">
        <f t="shared" si="99"/>
        <v>0</v>
      </c>
    </row>
    <row r="342" spans="1:24" x14ac:dyDescent="0.35">
      <c r="A342" t="s">
        <v>315</v>
      </c>
      <c r="B342" t="s">
        <v>286</v>
      </c>
      <c r="C342">
        <v>230</v>
      </c>
      <c r="D342" t="s">
        <v>527</v>
      </c>
      <c r="E342" t="s">
        <v>299</v>
      </c>
      <c r="F342" t="str" cm="1">
        <f t="array" ref="F342">INDEX(SubList_ResAreas!$E$5:$E$332,MATCH(1,(B342=SubList_ResAreas!$B$5:$B$332)*(C342=SubList_ResAreas!$C$5:$C$332),0))</f>
        <v>Southern_PGAE_Li_Battery</v>
      </c>
      <c r="G342" s="49">
        <f t="shared" si="90"/>
        <v>50</v>
      </c>
      <c r="H342" s="29">
        <f t="shared" si="91"/>
        <v>0</v>
      </c>
      <c r="I342" s="267">
        <f t="shared" si="92"/>
        <v>50</v>
      </c>
      <c r="J342" s="268">
        <f t="shared" si="93"/>
        <v>50</v>
      </c>
      <c r="K342" s="268">
        <f t="shared" si="94"/>
        <v>0</v>
      </c>
      <c r="L342" s="269">
        <f t="shared" si="95"/>
        <v>50</v>
      </c>
      <c r="M342" s="276">
        <v>0</v>
      </c>
      <c r="N342" s="29">
        <v>0</v>
      </c>
      <c r="O342" s="267">
        <f t="shared" si="98"/>
        <v>0</v>
      </c>
      <c r="P342" s="180">
        <v>0</v>
      </c>
      <c r="Q342" s="271">
        <v>0</v>
      </c>
      <c r="R342" s="273">
        <f t="shared" si="96"/>
        <v>0</v>
      </c>
      <c r="S342" s="186">
        <v>50</v>
      </c>
      <c r="T342" s="270">
        <v>0</v>
      </c>
      <c r="U342" s="274">
        <f t="shared" si="97"/>
        <v>50</v>
      </c>
      <c r="V342" s="272">
        <v>0</v>
      </c>
      <c r="W342" s="272">
        <v>0</v>
      </c>
      <c r="X342" s="275">
        <f t="shared" si="99"/>
        <v>0</v>
      </c>
    </row>
    <row r="343" spans="1:24" x14ac:dyDescent="0.35">
      <c r="A343" t="s">
        <v>403</v>
      </c>
      <c r="B343" t="s">
        <v>408</v>
      </c>
      <c r="C343">
        <v>230</v>
      </c>
      <c r="D343" t="s">
        <v>527</v>
      </c>
      <c r="E343" t="s">
        <v>299</v>
      </c>
      <c r="F343" t="str" cm="1">
        <f t="array" ref="F343">INDEX(SubList_ResAreas!$E$5:$E$332,MATCH(1,(B343=SubList_ResAreas!$B$5:$B$332)*(C343=SubList_ResAreas!$C$5:$C$332),0))</f>
        <v>Imperial_Li_Battery</v>
      </c>
      <c r="G343" s="49">
        <f t="shared" si="90"/>
        <v>300</v>
      </c>
      <c r="H343" s="29">
        <f t="shared" si="91"/>
        <v>0</v>
      </c>
      <c r="I343" s="267">
        <f t="shared" si="92"/>
        <v>300</v>
      </c>
      <c r="J343" s="268">
        <f t="shared" si="93"/>
        <v>300</v>
      </c>
      <c r="K343" s="268">
        <f t="shared" si="94"/>
        <v>0</v>
      </c>
      <c r="L343" s="269">
        <f t="shared" si="95"/>
        <v>300</v>
      </c>
      <c r="M343" s="276">
        <v>0</v>
      </c>
      <c r="N343" s="29">
        <v>0</v>
      </c>
      <c r="O343" s="267">
        <f t="shared" si="98"/>
        <v>0</v>
      </c>
      <c r="P343" s="180">
        <v>0</v>
      </c>
      <c r="Q343" s="271">
        <v>0</v>
      </c>
      <c r="R343" s="273">
        <f t="shared" si="96"/>
        <v>0</v>
      </c>
      <c r="S343" s="186">
        <v>0</v>
      </c>
      <c r="T343" s="270">
        <v>0</v>
      </c>
      <c r="U343" s="274">
        <f t="shared" si="97"/>
        <v>0</v>
      </c>
      <c r="V343" s="272">
        <v>300</v>
      </c>
      <c r="W343" s="272">
        <v>0</v>
      </c>
      <c r="X343" s="275">
        <f t="shared" si="99"/>
        <v>300</v>
      </c>
    </row>
    <row r="344" spans="1:24" x14ac:dyDescent="0.35">
      <c r="A344" t="s">
        <v>322</v>
      </c>
      <c r="B344" t="s">
        <v>173</v>
      </c>
      <c r="C344">
        <v>230</v>
      </c>
      <c r="D344" t="s">
        <v>527</v>
      </c>
      <c r="E344" t="s">
        <v>299</v>
      </c>
      <c r="F344" t="str" cm="1">
        <f t="array" ref="F344">INDEX(SubList_ResAreas!$E$5:$E$332,MATCH(1,(B344=SubList_ResAreas!$B$5:$B$332)*(C344=SubList_ResAreas!$C$5:$C$332),0))</f>
        <v>Tehachapi_Li_Battery</v>
      </c>
      <c r="G344" s="49">
        <f t="shared" si="90"/>
        <v>405</v>
      </c>
      <c r="H344" s="29">
        <f t="shared" si="91"/>
        <v>0</v>
      </c>
      <c r="I344" s="267">
        <f t="shared" si="92"/>
        <v>405</v>
      </c>
      <c r="J344" s="268">
        <f t="shared" si="93"/>
        <v>405</v>
      </c>
      <c r="K344" s="268">
        <f t="shared" si="94"/>
        <v>0</v>
      </c>
      <c r="L344" s="269">
        <f t="shared" si="95"/>
        <v>405</v>
      </c>
      <c r="M344" s="276">
        <v>0</v>
      </c>
      <c r="N344" s="29">
        <v>0</v>
      </c>
      <c r="O344" s="267">
        <f t="shared" si="98"/>
        <v>0</v>
      </c>
      <c r="P344" s="180">
        <v>225</v>
      </c>
      <c r="Q344" s="271">
        <v>0</v>
      </c>
      <c r="R344" s="273">
        <f t="shared" si="96"/>
        <v>225</v>
      </c>
      <c r="S344" s="186">
        <v>0</v>
      </c>
      <c r="T344" s="270">
        <v>0</v>
      </c>
      <c r="U344" s="274">
        <f t="shared" si="97"/>
        <v>0</v>
      </c>
      <c r="V344" s="272">
        <v>180</v>
      </c>
      <c r="W344" s="272">
        <v>0</v>
      </c>
      <c r="X344" s="275">
        <f t="shared" si="99"/>
        <v>180</v>
      </c>
    </row>
    <row r="345" spans="1:24" x14ac:dyDescent="0.35">
      <c r="A345" t="s">
        <v>333</v>
      </c>
      <c r="B345" t="s">
        <v>237</v>
      </c>
      <c r="C345">
        <v>230</v>
      </c>
      <c r="D345" t="s">
        <v>527</v>
      </c>
      <c r="E345" t="s">
        <v>299</v>
      </c>
      <c r="F345" t="str" cm="1">
        <f t="array" ref="F345">INDEX(SubList_ResAreas!$E$5:$E$332,MATCH(1,(B345=SubList_ResAreas!$B$5:$B$332)*(C345=SubList_ResAreas!$C$5:$C$332),0))</f>
        <v>Northern_California_Li_Battery</v>
      </c>
      <c r="G345" s="49">
        <f t="shared" si="90"/>
        <v>120</v>
      </c>
      <c r="H345" s="29">
        <f t="shared" si="91"/>
        <v>0</v>
      </c>
      <c r="I345" s="267">
        <f t="shared" si="92"/>
        <v>120</v>
      </c>
      <c r="J345" s="268">
        <f t="shared" si="93"/>
        <v>120</v>
      </c>
      <c r="K345" s="268">
        <f t="shared" si="94"/>
        <v>0</v>
      </c>
      <c r="L345" s="269">
        <f t="shared" si="95"/>
        <v>120</v>
      </c>
      <c r="M345" s="276">
        <v>0</v>
      </c>
      <c r="N345" s="29">
        <v>0</v>
      </c>
      <c r="O345" s="267">
        <f t="shared" si="98"/>
        <v>0</v>
      </c>
      <c r="P345" s="180">
        <v>0</v>
      </c>
      <c r="Q345" s="271">
        <v>0</v>
      </c>
      <c r="R345" s="273">
        <f t="shared" si="96"/>
        <v>0</v>
      </c>
      <c r="S345" s="186">
        <v>0</v>
      </c>
      <c r="T345" s="270">
        <v>0</v>
      </c>
      <c r="U345" s="274">
        <f t="shared" si="97"/>
        <v>0</v>
      </c>
      <c r="V345" s="272">
        <v>120</v>
      </c>
      <c r="W345" s="272">
        <v>0</v>
      </c>
      <c r="X345" s="275">
        <f t="shared" si="99"/>
        <v>120</v>
      </c>
    </row>
    <row r="346" spans="1:24" x14ac:dyDescent="0.35">
      <c r="A346" t="s">
        <v>315</v>
      </c>
      <c r="B346" t="s">
        <v>135</v>
      </c>
      <c r="C346">
        <v>230</v>
      </c>
      <c r="D346" t="s">
        <v>527</v>
      </c>
      <c r="E346" t="s">
        <v>299</v>
      </c>
      <c r="F346" t="str" cm="1">
        <f t="array" ref="F346">INDEX(SubList_ResAreas!$E$5:$E$332,MATCH(1,(B346=SubList_ResAreas!$B$5:$B$332)*(C346=SubList_ResAreas!$C$5:$C$332),0))</f>
        <v>Southern_PGAE_Li_Battery</v>
      </c>
      <c r="G346" s="49">
        <f t="shared" ref="G346:G374" si="100">SUM(J346+M346)</f>
        <v>420</v>
      </c>
      <c r="H346" s="29">
        <f t="shared" ref="H346:H374" si="101">SUM(K346+N346)</f>
        <v>0</v>
      </c>
      <c r="I346" s="267">
        <f t="shared" ref="I346:I374" si="102">G346+H346</f>
        <v>420</v>
      </c>
      <c r="J346" s="268">
        <f t="shared" ref="J346:J374" si="103">SUM(P346,S346,V346)</f>
        <v>420</v>
      </c>
      <c r="K346" s="268">
        <f t="shared" ref="K346:K374" si="104">SUM(Q346,T346,W346)</f>
        <v>0</v>
      </c>
      <c r="L346" s="269">
        <f t="shared" ref="L346:L374" si="105">J346+K346</f>
        <v>420</v>
      </c>
      <c r="M346" s="276">
        <v>0</v>
      </c>
      <c r="N346" s="29">
        <v>0</v>
      </c>
      <c r="O346" s="267">
        <f t="shared" si="98"/>
        <v>0</v>
      </c>
      <c r="P346" s="180">
        <v>0</v>
      </c>
      <c r="Q346" s="271">
        <v>0</v>
      </c>
      <c r="R346" s="273">
        <f t="shared" si="96"/>
        <v>0</v>
      </c>
      <c r="S346" s="186">
        <v>0</v>
      </c>
      <c r="T346" s="270">
        <v>0</v>
      </c>
      <c r="U346" s="274">
        <f t="shared" si="97"/>
        <v>0</v>
      </c>
      <c r="V346" s="272">
        <v>420</v>
      </c>
      <c r="W346" s="272">
        <v>0</v>
      </c>
      <c r="X346" s="275">
        <f t="shared" si="99"/>
        <v>420</v>
      </c>
    </row>
    <row r="347" spans="1:24" x14ac:dyDescent="0.35">
      <c r="A347" t="s">
        <v>326</v>
      </c>
      <c r="B347" t="s">
        <v>413</v>
      </c>
      <c r="C347">
        <v>230</v>
      </c>
      <c r="D347" t="s">
        <v>527</v>
      </c>
      <c r="E347" t="s">
        <v>299</v>
      </c>
      <c r="F347" t="str" cm="1">
        <f t="array" ref="F347">INDEX(SubList_ResAreas!$E$5:$E$332,MATCH(1,(B347=SubList_ResAreas!$B$5:$B$332)*(C347=SubList_ResAreas!$C$5:$C$332),0))</f>
        <v>San_Diego_Li_Battery</v>
      </c>
      <c r="G347" s="49">
        <f t="shared" si="100"/>
        <v>180</v>
      </c>
      <c r="H347" s="29">
        <f t="shared" si="101"/>
        <v>0</v>
      </c>
      <c r="I347" s="267">
        <f t="shared" si="102"/>
        <v>180</v>
      </c>
      <c r="J347" s="268">
        <f t="shared" si="103"/>
        <v>180</v>
      </c>
      <c r="K347" s="268">
        <f t="shared" si="104"/>
        <v>0</v>
      </c>
      <c r="L347" s="269">
        <f t="shared" si="105"/>
        <v>180</v>
      </c>
      <c r="M347" s="276">
        <v>0</v>
      </c>
      <c r="N347" s="29">
        <v>0</v>
      </c>
      <c r="O347" s="267">
        <f t="shared" si="98"/>
        <v>0</v>
      </c>
      <c r="P347" s="180">
        <v>0</v>
      </c>
      <c r="Q347" s="271">
        <v>0</v>
      </c>
      <c r="R347" s="273">
        <f t="shared" si="96"/>
        <v>0</v>
      </c>
      <c r="S347" s="186">
        <v>0</v>
      </c>
      <c r="T347" s="270">
        <v>0</v>
      </c>
      <c r="U347" s="274">
        <f t="shared" si="97"/>
        <v>0</v>
      </c>
      <c r="V347" s="272">
        <v>180</v>
      </c>
      <c r="W347" s="272">
        <v>0</v>
      </c>
      <c r="X347" s="275">
        <f t="shared" si="99"/>
        <v>180</v>
      </c>
    </row>
    <row r="348" spans="1:24" x14ac:dyDescent="0.35">
      <c r="A348" t="s">
        <v>326</v>
      </c>
      <c r="B348" t="s">
        <v>413</v>
      </c>
      <c r="C348">
        <v>138</v>
      </c>
      <c r="D348" t="s">
        <v>527</v>
      </c>
      <c r="E348" t="s">
        <v>299</v>
      </c>
      <c r="F348" t="str" cm="1">
        <f t="array" ref="F348">INDEX(SubList_ResAreas!$E$5:$E$332,MATCH(1,(B348=SubList_ResAreas!$B$5:$B$332)*(C348=SubList_ResAreas!$C$5:$C$332),0))</f>
        <v>San_Diego_Li_Battery</v>
      </c>
      <c r="G348" s="49">
        <f t="shared" si="100"/>
        <v>400</v>
      </c>
      <c r="H348" s="29">
        <f t="shared" si="101"/>
        <v>0</v>
      </c>
      <c r="I348" s="267">
        <f t="shared" si="102"/>
        <v>400</v>
      </c>
      <c r="J348" s="268">
        <f t="shared" si="103"/>
        <v>400</v>
      </c>
      <c r="K348" s="268">
        <f t="shared" si="104"/>
        <v>0</v>
      </c>
      <c r="L348" s="269">
        <f t="shared" si="105"/>
        <v>400</v>
      </c>
      <c r="M348" s="276">
        <v>0</v>
      </c>
      <c r="N348" s="29">
        <v>0</v>
      </c>
      <c r="O348" s="267">
        <f t="shared" si="98"/>
        <v>0</v>
      </c>
      <c r="P348" s="180">
        <v>400</v>
      </c>
      <c r="Q348" s="271">
        <v>0</v>
      </c>
      <c r="R348" s="273">
        <f t="shared" ref="R348:R382" si="106">P348+Q348</f>
        <v>400</v>
      </c>
      <c r="S348" s="186">
        <v>0</v>
      </c>
      <c r="T348" s="270">
        <v>0</v>
      </c>
      <c r="U348" s="274">
        <f t="shared" ref="U348:U382" si="107">S348+T348</f>
        <v>0</v>
      </c>
      <c r="V348" s="272">
        <v>0</v>
      </c>
      <c r="W348" s="272">
        <v>0</v>
      </c>
      <c r="X348" s="275">
        <f t="shared" si="99"/>
        <v>0</v>
      </c>
    </row>
    <row r="349" spans="1:24" x14ac:dyDescent="0.35">
      <c r="A349" t="s">
        <v>333</v>
      </c>
      <c r="B349" t="s">
        <v>276</v>
      </c>
      <c r="C349">
        <v>115</v>
      </c>
      <c r="D349" t="s">
        <v>527</v>
      </c>
      <c r="E349" t="s">
        <v>299</v>
      </c>
      <c r="F349" t="str" cm="1">
        <f t="array" ref="F349">INDEX(SubList_ResAreas!$E$5:$E$332,MATCH(1,(B349=SubList_ResAreas!$B$5:$B$332)*(C349=SubList_ResAreas!$C$5:$C$332),0))</f>
        <v>Northern_California_Li_Battery</v>
      </c>
      <c r="G349" s="49">
        <f t="shared" si="100"/>
        <v>120</v>
      </c>
      <c r="H349" s="29">
        <f t="shared" si="101"/>
        <v>0</v>
      </c>
      <c r="I349" s="267">
        <f t="shared" si="102"/>
        <v>120</v>
      </c>
      <c r="J349" s="268">
        <f t="shared" si="103"/>
        <v>120</v>
      </c>
      <c r="K349" s="268">
        <f t="shared" si="104"/>
        <v>0</v>
      </c>
      <c r="L349" s="269">
        <f t="shared" si="105"/>
        <v>120</v>
      </c>
      <c r="M349" s="276">
        <v>0</v>
      </c>
      <c r="N349" s="29">
        <v>0</v>
      </c>
      <c r="O349" s="267">
        <f t="shared" ref="O349:O374" si="108">M349+N349</f>
        <v>0</v>
      </c>
      <c r="P349" s="180">
        <v>0</v>
      </c>
      <c r="Q349" s="271">
        <v>0</v>
      </c>
      <c r="R349" s="273">
        <f t="shared" si="106"/>
        <v>0</v>
      </c>
      <c r="S349" s="186">
        <v>0</v>
      </c>
      <c r="T349" s="270">
        <v>0</v>
      </c>
      <c r="U349" s="274">
        <f t="shared" si="107"/>
        <v>0</v>
      </c>
      <c r="V349" s="272">
        <v>120</v>
      </c>
      <c r="W349" s="272">
        <v>0</v>
      </c>
      <c r="X349" s="275">
        <f t="shared" si="99"/>
        <v>120</v>
      </c>
    </row>
    <row r="350" spans="1:24" x14ac:dyDescent="0.35">
      <c r="A350" t="s">
        <v>315</v>
      </c>
      <c r="B350" t="s">
        <v>125</v>
      </c>
      <c r="C350">
        <v>115</v>
      </c>
      <c r="D350" t="s">
        <v>527</v>
      </c>
      <c r="E350" t="s">
        <v>299</v>
      </c>
      <c r="F350" t="str" cm="1">
        <f t="array" ref="F350">INDEX(SubList_ResAreas!$E$5:$E$332,MATCH(1,(B350=SubList_ResAreas!$B$5:$B$332)*(C350=SubList_ResAreas!$C$5:$C$332),0))</f>
        <v>Southern_PGAE_Li_Battery</v>
      </c>
      <c r="G350" s="49">
        <f t="shared" si="100"/>
        <v>3</v>
      </c>
      <c r="H350" s="29">
        <f t="shared" si="101"/>
        <v>0</v>
      </c>
      <c r="I350" s="267">
        <f t="shared" si="102"/>
        <v>3</v>
      </c>
      <c r="J350" s="268">
        <f t="shared" si="103"/>
        <v>3</v>
      </c>
      <c r="K350" s="268">
        <f t="shared" si="104"/>
        <v>0</v>
      </c>
      <c r="L350" s="269">
        <f t="shared" si="105"/>
        <v>3</v>
      </c>
      <c r="M350" s="276">
        <v>0</v>
      </c>
      <c r="N350" s="29">
        <v>0</v>
      </c>
      <c r="O350" s="267">
        <f t="shared" si="108"/>
        <v>0</v>
      </c>
      <c r="P350" s="180">
        <v>0</v>
      </c>
      <c r="Q350" s="271">
        <v>0</v>
      </c>
      <c r="R350" s="273">
        <f t="shared" si="106"/>
        <v>0</v>
      </c>
      <c r="S350" s="186">
        <v>3</v>
      </c>
      <c r="T350" s="270">
        <v>0</v>
      </c>
      <c r="U350" s="274">
        <f t="shared" si="107"/>
        <v>3</v>
      </c>
      <c r="V350" s="272">
        <v>0</v>
      </c>
      <c r="W350" s="272">
        <v>0</v>
      </c>
      <c r="X350" s="275">
        <f t="shared" si="99"/>
        <v>0</v>
      </c>
    </row>
    <row r="351" spans="1:24" x14ac:dyDescent="0.35">
      <c r="A351" t="s">
        <v>326</v>
      </c>
      <c r="B351" t="s">
        <v>48</v>
      </c>
      <c r="C351">
        <v>230</v>
      </c>
      <c r="D351" t="s">
        <v>527</v>
      </c>
      <c r="E351" t="s">
        <v>299</v>
      </c>
      <c r="F351" t="str" cm="1">
        <f t="array" ref="F351">INDEX(SubList_ResAreas!$E$5:$E$332,MATCH(1,(B351=SubList_ResAreas!$B$5:$B$332)*(C351=SubList_ResAreas!$C$5:$C$332),0))</f>
        <v>Greater_LA_Li_Battery</v>
      </c>
      <c r="G351" s="49">
        <f t="shared" si="100"/>
        <v>100</v>
      </c>
      <c r="H351" s="29">
        <f t="shared" si="101"/>
        <v>0</v>
      </c>
      <c r="I351" s="267">
        <f t="shared" si="102"/>
        <v>100</v>
      </c>
      <c r="J351" s="268">
        <f t="shared" si="103"/>
        <v>100</v>
      </c>
      <c r="K351" s="268">
        <f t="shared" si="104"/>
        <v>0</v>
      </c>
      <c r="L351" s="269">
        <f t="shared" si="105"/>
        <v>100</v>
      </c>
      <c r="M351" s="276">
        <v>0</v>
      </c>
      <c r="N351" s="29">
        <v>0</v>
      </c>
      <c r="O351" s="267">
        <f t="shared" si="108"/>
        <v>0</v>
      </c>
      <c r="P351" s="180">
        <v>0</v>
      </c>
      <c r="Q351" s="271">
        <v>0</v>
      </c>
      <c r="R351" s="273">
        <f t="shared" si="106"/>
        <v>0</v>
      </c>
      <c r="S351" s="186">
        <v>100</v>
      </c>
      <c r="T351" s="270">
        <v>0</v>
      </c>
      <c r="U351" s="274">
        <f t="shared" si="107"/>
        <v>100</v>
      </c>
      <c r="V351" s="272">
        <v>0</v>
      </c>
      <c r="W351" s="272">
        <v>0</v>
      </c>
      <c r="X351" s="275">
        <f t="shared" si="99"/>
        <v>0</v>
      </c>
    </row>
    <row r="352" spans="1:24" x14ac:dyDescent="0.35">
      <c r="A352" t="s">
        <v>315</v>
      </c>
      <c r="B352" t="s">
        <v>157</v>
      </c>
      <c r="C352">
        <v>230</v>
      </c>
      <c r="D352" t="s">
        <v>527</v>
      </c>
      <c r="E352" t="s">
        <v>299</v>
      </c>
      <c r="F352" t="str" cm="1">
        <f t="array" ref="F352">INDEX(SubList_ResAreas!$E$5:$E$332,MATCH(1,(B352=SubList_ResAreas!$B$5:$B$332)*(C352=SubList_ResAreas!$C$5:$C$332),0))</f>
        <v>Southern_PGAE_Li_Battery</v>
      </c>
      <c r="G352" s="49">
        <f t="shared" si="100"/>
        <v>300</v>
      </c>
      <c r="H352" s="29">
        <f t="shared" si="101"/>
        <v>0</v>
      </c>
      <c r="I352" s="267">
        <f t="shared" si="102"/>
        <v>300</v>
      </c>
      <c r="J352" s="268">
        <f t="shared" si="103"/>
        <v>300</v>
      </c>
      <c r="K352" s="268">
        <f t="shared" si="104"/>
        <v>0</v>
      </c>
      <c r="L352" s="269">
        <f t="shared" si="105"/>
        <v>300</v>
      </c>
      <c r="M352" s="276">
        <v>0</v>
      </c>
      <c r="N352" s="29">
        <v>0</v>
      </c>
      <c r="O352" s="267">
        <f t="shared" si="108"/>
        <v>0</v>
      </c>
      <c r="P352" s="180">
        <v>0</v>
      </c>
      <c r="Q352" s="271">
        <v>0</v>
      </c>
      <c r="R352" s="273">
        <f t="shared" si="106"/>
        <v>0</v>
      </c>
      <c r="S352" s="186">
        <v>0</v>
      </c>
      <c r="T352" s="270">
        <v>0</v>
      </c>
      <c r="U352" s="274">
        <f t="shared" si="107"/>
        <v>0</v>
      </c>
      <c r="V352" s="272">
        <v>300</v>
      </c>
      <c r="W352" s="272">
        <v>0</v>
      </c>
      <c r="X352" s="275">
        <f t="shared" si="99"/>
        <v>300</v>
      </c>
    </row>
    <row r="353" spans="1:24" x14ac:dyDescent="0.35">
      <c r="A353" t="s">
        <v>333</v>
      </c>
      <c r="B353" t="s">
        <v>224</v>
      </c>
      <c r="C353">
        <v>230</v>
      </c>
      <c r="D353" t="s">
        <v>527</v>
      </c>
      <c r="E353" t="s">
        <v>299</v>
      </c>
      <c r="F353" t="str" cm="1">
        <f t="array" ref="F353">INDEX(SubList_ResAreas!$E$5:$E$332,MATCH(1,(B353=SubList_ResAreas!$B$5:$B$332)*(C353=SubList_ResAreas!$C$5:$C$332),0))</f>
        <v>Northern_California_Li_Battery</v>
      </c>
      <c r="G353" s="49">
        <f t="shared" si="100"/>
        <v>400</v>
      </c>
      <c r="H353" s="29">
        <f t="shared" si="101"/>
        <v>0</v>
      </c>
      <c r="I353" s="267">
        <f t="shared" si="102"/>
        <v>400</v>
      </c>
      <c r="J353" s="268">
        <f t="shared" si="103"/>
        <v>400</v>
      </c>
      <c r="K353" s="268">
        <f t="shared" si="104"/>
        <v>0</v>
      </c>
      <c r="L353" s="269">
        <f t="shared" si="105"/>
        <v>400</v>
      </c>
      <c r="M353" s="276">
        <v>0</v>
      </c>
      <c r="N353" s="29">
        <v>0</v>
      </c>
      <c r="O353" s="267">
        <f t="shared" si="108"/>
        <v>0</v>
      </c>
      <c r="P353" s="180">
        <v>400</v>
      </c>
      <c r="Q353" s="271">
        <v>0</v>
      </c>
      <c r="R353" s="273">
        <f t="shared" si="106"/>
        <v>400</v>
      </c>
      <c r="S353" s="186">
        <v>0</v>
      </c>
      <c r="T353" s="270">
        <v>0</v>
      </c>
      <c r="U353" s="274">
        <f t="shared" si="107"/>
        <v>0</v>
      </c>
      <c r="V353" s="272">
        <v>0</v>
      </c>
      <c r="W353" s="272">
        <v>0</v>
      </c>
      <c r="X353" s="275">
        <f t="shared" si="99"/>
        <v>0</v>
      </c>
    </row>
    <row r="354" spans="1:24" x14ac:dyDescent="0.35">
      <c r="A354" t="s">
        <v>333</v>
      </c>
      <c r="B354" t="s">
        <v>275</v>
      </c>
      <c r="C354">
        <v>230</v>
      </c>
      <c r="D354" t="s">
        <v>527</v>
      </c>
      <c r="E354" t="s">
        <v>299</v>
      </c>
      <c r="F354" t="str" cm="1">
        <f t="array" ref="F354">INDEX(SubList_ResAreas!$E$5:$E$332,MATCH(1,(B354=SubList_ResAreas!$B$5:$B$332)*(C354=SubList_ResAreas!$C$5:$C$332),0))</f>
        <v>Northern_California_Li_Battery</v>
      </c>
      <c r="G354" s="49">
        <f t="shared" si="100"/>
        <v>120</v>
      </c>
      <c r="H354" s="29">
        <f t="shared" si="101"/>
        <v>0</v>
      </c>
      <c r="I354" s="267">
        <f t="shared" si="102"/>
        <v>120</v>
      </c>
      <c r="J354" s="268">
        <f t="shared" si="103"/>
        <v>120</v>
      </c>
      <c r="K354" s="268">
        <f t="shared" si="104"/>
        <v>0</v>
      </c>
      <c r="L354" s="269">
        <f t="shared" si="105"/>
        <v>120</v>
      </c>
      <c r="M354" s="276">
        <v>0</v>
      </c>
      <c r="N354" s="29">
        <v>0</v>
      </c>
      <c r="O354" s="267">
        <f t="shared" si="108"/>
        <v>0</v>
      </c>
      <c r="P354" s="180">
        <v>0</v>
      </c>
      <c r="Q354" s="271">
        <v>0</v>
      </c>
      <c r="R354" s="273">
        <f t="shared" si="106"/>
        <v>0</v>
      </c>
      <c r="S354" s="186">
        <v>0</v>
      </c>
      <c r="T354" s="270">
        <v>0</v>
      </c>
      <c r="U354" s="274">
        <f t="shared" si="107"/>
        <v>0</v>
      </c>
      <c r="V354" s="272">
        <v>120</v>
      </c>
      <c r="W354" s="272">
        <v>0</v>
      </c>
      <c r="X354" s="275">
        <f t="shared" si="99"/>
        <v>120</v>
      </c>
    </row>
    <row r="355" spans="1:24" x14ac:dyDescent="0.35">
      <c r="A355" t="s">
        <v>321</v>
      </c>
      <c r="B355" t="s">
        <v>190</v>
      </c>
      <c r="C355">
        <v>230</v>
      </c>
      <c r="D355" t="s">
        <v>527</v>
      </c>
      <c r="E355" t="s">
        <v>299</v>
      </c>
      <c r="F355" t="str" cm="1">
        <f t="array" ref="F355">INDEX(SubList_ResAreas!$E$5:$E$332,MATCH(1,(B355=SubList_ResAreas!$B$5:$B$332)*(C355=SubList_ResAreas!$C$5:$C$332),0))</f>
        <v>Southern_PGAE_Li_Battery</v>
      </c>
      <c r="G355" s="49">
        <f t="shared" si="100"/>
        <v>1012</v>
      </c>
      <c r="H355" s="29">
        <f t="shared" si="101"/>
        <v>0</v>
      </c>
      <c r="I355" s="267">
        <f t="shared" si="102"/>
        <v>1012</v>
      </c>
      <c r="J355" s="268">
        <f t="shared" si="103"/>
        <v>940</v>
      </c>
      <c r="K355" s="268">
        <f t="shared" si="104"/>
        <v>0</v>
      </c>
      <c r="L355" s="269">
        <f t="shared" si="105"/>
        <v>940</v>
      </c>
      <c r="M355" s="276">
        <v>72</v>
      </c>
      <c r="N355" s="29">
        <v>0</v>
      </c>
      <c r="O355" s="267">
        <f t="shared" si="108"/>
        <v>72</v>
      </c>
      <c r="P355" s="180">
        <v>352.5</v>
      </c>
      <c r="Q355" s="271">
        <v>0</v>
      </c>
      <c r="R355" s="273">
        <f t="shared" si="106"/>
        <v>352.5</v>
      </c>
      <c r="S355" s="186">
        <v>347.5</v>
      </c>
      <c r="T355" s="270">
        <v>0</v>
      </c>
      <c r="U355" s="274">
        <f t="shared" si="107"/>
        <v>347.5</v>
      </c>
      <c r="V355" s="272">
        <v>240</v>
      </c>
      <c r="W355" s="272">
        <v>0</v>
      </c>
      <c r="X355" s="275">
        <f t="shared" si="99"/>
        <v>240</v>
      </c>
    </row>
    <row r="356" spans="1:24" x14ac:dyDescent="0.35">
      <c r="A356" t="s">
        <v>329</v>
      </c>
      <c r="B356" t="s">
        <v>172</v>
      </c>
      <c r="C356">
        <v>230</v>
      </c>
      <c r="D356" t="s">
        <v>527</v>
      </c>
      <c r="E356" t="s">
        <v>299</v>
      </c>
      <c r="F356" t="str" cm="1">
        <f t="array" ref="F356">INDEX(SubList_ResAreas!$E$5:$E$332,MATCH(1,(B356=SubList_ResAreas!$B$5:$B$332)*(C356=SubList_ResAreas!$C$5:$C$332),0))</f>
        <v>Southern_NV_Eldorado_Li_Battery</v>
      </c>
      <c r="G356" s="49">
        <f t="shared" si="100"/>
        <v>830</v>
      </c>
      <c r="H356" s="29">
        <f t="shared" si="101"/>
        <v>0</v>
      </c>
      <c r="I356" s="267">
        <f t="shared" si="102"/>
        <v>830</v>
      </c>
      <c r="J356" s="268">
        <f t="shared" si="103"/>
        <v>830</v>
      </c>
      <c r="K356" s="268">
        <f t="shared" si="104"/>
        <v>0</v>
      </c>
      <c r="L356" s="269">
        <f t="shared" si="105"/>
        <v>830</v>
      </c>
      <c r="M356" s="276">
        <v>0</v>
      </c>
      <c r="N356" s="29">
        <v>0</v>
      </c>
      <c r="O356" s="267">
        <f t="shared" si="108"/>
        <v>0</v>
      </c>
      <c r="P356" s="180">
        <v>128</v>
      </c>
      <c r="Q356" s="271">
        <v>0</v>
      </c>
      <c r="R356" s="273">
        <f t="shared" si="106"/>
        <v>128</v>
      </c>
      <c r="S356" s="186">
        <v>702</v>
      </c>
      <c r="T356" s="270">
        <v>0</v>
      </c>
      <c r="U356" s="274">
        <f t="shared" si="107"/>
        <v>702</v>
      </c>
      <c r="V356" s="272">
        <v>0</v>
      </c>
      <c r="W356" s="272">
        <v>0</v>
      </c>
      <c r="X356" s="275">
        <f t="shared" si="99"/>
        <v>0</v>
      </c>
    </row>
    <row r="357" spans="1:24" x14ac:dyDescent="0.35">
      <c r="A357" t="s">
        <v>333</v>
      </c>
      <c r="B357" t="s">
        <v>251</v>
      </c>
      <c r="C357">
        <v>115</v>
      </c>
      <c r="D357" t="s">
        <v>527</v>
      </c>
      <c r="E357" t="s">
        <v>299</v>
      </c>
      <c r="F357" t="str" cm="1">
        <f t="array" ref="F357">INDEX(SubList_ResAreas!$E$5:$E$332,MATCH(1,(B357=SubList_ResAreas!$B$5:$B$332)*(C357=SubList_ResAreas!$C$5:$C$332),0))</f>
        <v>Northern_California_Li_Battery</v>
      </c>
      <c r="G357" s="49">
        <f t="shared" si="100"/>
        <v>275</v>
      </c>
      <c r="H357" s="29">
        <f t="shared" si="101"/>
        <v>0</v>
      </c>
      <c r="I357" s="267">
        <f t="shared" si="102"/>
        <v>275</v>
      </c>
      <c r="J357" s="268">
        <f t="shared" si="103"/>
        <v>275</v>
      </c>
      <c r="K357" s="268">
        <f t="shared" si="104"/>
        <v>0</v>
      </c>
      <c r="L357" s="269">
        <f t="shared" si="105"/>
        <v>275</v>
      </c>
      <c r="M357" s="276">
        <v>0</v>
      </c>
      <c r="N357" s="29">
        <v>0</v>
      </c>
      <c r="O357" s="267">
        <f t="shared" si="108"/>
        <v>0</v>
      </c>
      <c r="P357" s="180">
        <v>131.5</v>
      </c>
      <c r="Q357" s="271">
        <v>0</v>
      </c>
      <c r="R357" s="273">
        <f t="shared" si="106"/>
        <v>131.5</v>
      </c>
      <c r="S357" s="186">
        <v>143.5</v>
      </c>
      <c r="T357" s="270">
        <v>0</v>
      </c>
      <c r="U357" s="274">
        <f t="shared" si="107"/>
        <v>143.5</v>
      </c>
      <c r="V357" s="272">
        <v>0</v>
      </c>
      <c r="W357" s="272">
        <v>0</v>
      </c>
      <c r="X357" s="275">
        <f t="shared" si="99"/>
        <v>0</v>
      </c>
    </row>
    <row r="358" spans="1:24" x14ac:dyDescent="0.35">
      <c r="A358" t="s">
        <v>348</v>
      </c>
      <c r="B358" t="s">
        <v>60</v>
      </c>
      <c r="C358">
        <v>500</v>
      </c>
      <c r="D358" t="s">
        <v>527</v>
      </c>
      <c r="E358" t="s">
        <v>299</v>
      </c>
      <c r="F358" t="str" cm="1">
        <f t="array" ref="F358">INDEX(SubList_ResAreas!$E$5:$E$332,MATCH(1,(B358=SubList_ResAreas!$B$5:$B$332)*(C358=SubList_ResAreas!$C$5:$C$332),0))</f>
        <v>Riverside_Li_Battery</v>
      </c>
      <c r="G358" s="49">
        <f t="shared" si="100"/>
        <v>770</v>
      </c>
      <c r="H358" s="29">
        <f t="shared" si="101"/>
        <v>0</v>
      </c>
      <c r="I358" s="267">
        <f t="shared" si="102"/>
        <v>770</v>
      </c>
      <c r="J358" s="268">
        <f t="shared" si="103"/>
        <v>770</v>
      </c>
      <c r="K358" s="268">
        <f t="shared" si="104"/>
        <v>0</v>
      </c>
      <c r="L358" s="269">
        <f t="shared" si="105"/>
        <v>770</v>
      </c>
      <c r="M358" s="276">
        <v>0</v>
      </c>
      <c r="N358" s="29">
        <v>0</v>
      </c>
      <c r="O358" s="267">
        <f t="shared" si="108"/>
        <v>0</v>
      </c>
      <c r="P358" s="180">
        <v>770</v>
      </c>
      <c r="Q358" s="271">
        <v>0</v>
      </c>
      <c r="R358" s="273">
        <f t="shared" si="106"/>
        <v>770</v>
      </c>
      <c r="S358" s="186">
        <v>0</v>
      </c>
      <c r="T358" s="270">
        <v>0</v>
      </c>
      <c r="U358" s="274">
        <f t="shared" si="107"/>
        <v>0</v>
      </c>
      <c r="V358" s="272">
        <v>0</v>
      </c>
      <c r="W358" s="272">
        <v>0</v>
      </c>
      <c r="X358" s="275">
        <f t="shared" si="99"/>
        <v>0</v>
      </c>
    </row>
    <row r="359" spans="1:24" x14ac:dyDescent="0.35">
      <c r="A359" t="s">
        <v>329</v>
      </c>
      <c r="B359" t="s">
        <v>188</v>
      </c>
      <c r="C359">
        <v>138</v>
      </c>
      <c r="D359" t="s">
        <v>527</v>
      </c>
      <c r="E359" t="s">
        <v>299</v>
      </c>
      <c r="F359" t="str" cm="1">
        <f t="array" ref="F359">INDEX(SubList_ResAreas!$E$5:$E$332,MATCH(1,(B359=SubList_ResAreas!$B$5:$B$332)*(C359=SubList_ResAreas!$C$5:$C$332),0))</f>
        <v>Southern_NV_Eldorado_Li_Battery</v>
      </c>
      <c r="G359" s="49">
        <f t="shared" si="100"/>
        <v>310</v>
      </c>
      <c r="H359" s="29">
        <f t="shared" si="101"/>
        <v>0</v>
      </c>
      <c r="I359" s="267">
        <f t="shared" si="102"/>
        <v>310</v>
      </c>
      <c r="J359" s="268">
        <f t="shared" si="103"/>
        <v>310</v>
      </c>
      <c r="K359" s="268">
        <f t="shared" si="104"/>
        <v>0</v>
      </c>
      <c r="L359" s="269">
        <f t="shared" si="105"/>
        <v>310</v>
      </c>
      <c r="M359" s="276">
        <v>0</v>
      </c>
      <c r="N359" s="29">
        <v>0</v>
      </c>
      <c r="O359" s="267">
        <f t="shared" si="108"/>
        <v>0</v>
      </c>
      <c r="P359" s="180">
        <v>0</v>
      </c>
      <c r="Q359" s="271">
        <v>0</v>
      </c>
      <c r="R359" s="273">
        <f t="shared" si="106"/>
        <v>0</v>
      </c>
      <c r="S359" s="186">
        <v>40</v>
      </c>
      <c r="T359" s="270">
        <v>0</v>
      </c>
      <c r="U359" s="274">
        <f t="shared" si="107"/>
        <v>40</v>
      </c>
      <c r="V359" s="272">
        <v>270</v>
      </c>
      <c r="W359" s="272">
        <v>0</v>
      </c>
      <c r="X359" s="275">
        <f t="shared" si="99"/>
        <v>270</v>
      </c>
    </row>
    <row r="360" spans="1:24" x14ac:dyDescent="0.35">
      <c r="A360" t="s">
        <v>322</v>
      </c>
      <c r="B360" t="s">
        <v>166</v>
      </c>
      <c r="C360">
        <v>230</v>
      </c>
      <c r="D360" t="s">
        <v>527</v>
      </c>
      <c r="E360" t="s">
        <v>299</v>
      </c>
      <c r="F360" t="str" cm="1">
        <f t="array" ref="F360">INDEX(SubList_ResAreas!$E$5:$E$332,MATCH(1,(B360=SubList_ResAreas!$B$5:$B$332)*(C360=SubList_ResAreas!$C$5:$C$332),0))</f>
        <v>Tehachapi_Li_Battery</v>
      </c>
      <c r="G360" s="49">
        <f t="shared" si="100"/>
        <v>466</v>
      </c>
      <c r="H360" s="29">
        <f t="shared" si="101"/>
        <v>0</v>
      </c>
      <c r="I360" s="267">
        <f t="shared" si="102"/>
        <v>466</v>
      </c>
      <c r="J360" s="268">
        <f t="shared" si="103"/>
        <v>466</v>
      </c>
      <c r="K360" s="268">
        <f t="shared" si="104"/>
        <v>0</v>
      </c>
      <c r="L360" s="269">
        <f t="shared" si="105"/>
        <v>466</v>
      </c>
      <c r="M360" s="276">
        <v>0</v>
      </c>
      <c r="N360" s="29">
        <v>0</v>
      </c>
      <c r="O360" s="267">
        <f t="shared" si="108"/>
        <v>0</v>
      </c>
      <c r="P360" s="180">
        <v>350</v>
      </c>
      <c r="Q360" s="271">
        <v>0</v>
      </c>
      <c r="R360" s="273">
        <f t="shared" si="106"/>
        <v>350</v>
      </c>
      <c r="S360" s="186">
        <v>0</v>
      </c>
      <c r="T360" s="270">
        <v>0</v>
      </c>
      <c r="U360" s="274">
        <f t="shared" si="107"/>
        <v>0</v>
      </c>
      <c r="V360" s="272">
        <v>116</v>
      </c>
      <c r="W360" s="272">
        <v>0</v>
      </c>
      <c r="X360" s="275">
        <f t="shared" si="99"/>
        <v>116</v>
      </c>
    </row>
    <row r="361" spans="1:24" x14ac:dyDescent="0.35">
      <c r="A361" t="s">
        <v>341</v>
      </c>
      <c r="B361" t="s">
        <v>107</v>
      </c>
      <c r="C361">
        <v>230</v>
      </c>
      <c r="D361" t="s">
        <v>527</v>
      </c>
      <c r="E361" t="s">
        <v>299</v>
      </c>
      <c r="F361" t="str" cm="1">
        <f t="array" ref="F361">INDEX(SubList_ResAreas!$E$5:$E$332,MATCH(1,(B361=SubList_ResAreas!$B$5:$B$332)*(C361=SubList_ResAreas!$C$5:$C$332),0))</f>
        <v>Greater_Kramer_Li_Battery</v>
      </c>
      <c r="G361" s="49">
        <f t="shared" si="100"/>
        <v>230</v>
      </c>
      <c r="H361" s="29">
        <f t="shared" si="101"/>
        <v>0</v>
      </c>
      <c r="I361" s="267">
        <f t="shared" si="102"/>
        <v>230</v>
      </c>
      <c r="J361" s="268">
        <f t="shared" si="103"/>
        <v>180</v>
      </c>
      <c r="K361" s="268">
        <f t="shared" si="104"/>
        <v>0</v>
      </c>
      <c r="L361" s="269">
        <f t="shared" si="105"/>
        <v>180</v>
      </c>
      <c r="M361" s="276">
        <v>50</v>
      </c>
      <c r="N361" s="29">
        <v>0</v>
      </c>
      <c r="O361" s="267">
        <f t="shared" si="108"/>
        <v>50</v>
      </c>
      <c r="P361" s="180">
        <v>0</v>
      </c>
      <c r="Q361" s="271">
        <v>0</v>
      </c>
      <c r="R361" s="273">
        <f t="shared" si="106"/>
        <v>0</v>
      </c>
      <c r="S361" s="186">
        <v>0</v>
      </c>
      <c r="T361" s="270">
        <v>0</v>
      </c>
      <c r="U361" s="274">
        <f t="shared" si="107"/>
        <v>0</v>
      </c>
      <c r="V361" s="272">
        <v>180</v>
      </c>
      <c r="W361" s="272">
        <v>0</v>
      </c>
      <c r="X361" s="275">
        <f t="shared" si="99"/>
        <v>180</v>
      </c>
    </row>
    <row r="362" spans="1:24" x14ac:dyDescent="0.35">
      <c r="A362" t="s">
        <v>322</v>
      </c>
      <c r="B362" t="s">
        <v>106</v>
      </c>
      <c r="C362">
        <v>230</v>
      </c>
      <c r="D362" t="s">
        <v>527</v>
      </c>
      <c r="E362" t="s">
        <v>299</v>
      </c>
      <c r="F362" t="str" cm="1">
        <f t="array" ref="F362">INDEX(SubList_ResAreas!$E$5:$E$332,MATCH(1,(B362=SubList_ResAreas!$B$5:$B$332)*(C362=SubList_ResAreas!$C$5:$C$332),0))</f>
        <v>Greater_LA_Li_Battery</v>
      </c>
      <c r="G362" s="49">
        <f t="shared" si="100"/>
        <v>1347.5900000000001</v>
      </c>
      <c r="H362" s="29">
        <f t="shared" si="101"/>
        <v>0</v>
      </c>
      <c r="I362" s="267">
        <f t="shared" si="102"/>
        <v>1347.5900000000001</v>
      </c>
      <c r="J362" s="268">
        <f t="shared" si="103"/>
        <v>1347.5900000000001</v>
      </c>
      <c r="K362" s="268">
        <f t="shared" si="104"/>
        <v>0</v>
      </c>
      <c r="L362" s="269">
        <f t="shared" si="105"/>
        <v>1347.5900000000001</v>
      </c>
      <c r="M362" s="276">
        <v>0</v>
      </c>
      <c r="N362" s="29">
        <v>0</v>
      </c>
      <c r="O362" s="267">
        <f t="shared" si="108"/>
        <v>0</v>
      </c>
      <c r="P362" s="180">
        <v>500</v>
      </c>
      <c r="Q362" s="271">
        <v>0</v>
      </c>
      <c r="R362" s="273">
        <f t="shared" si="106"/>
        <v>500</v>
      </c>
      <c r="S362" s="186">
        <v>638.59000000000015</v>
      </c>
      <c r="T362" s="270">
        <v>0</v>
      </c>
      <c r="U362" s="274">
        <f t="shared" si="107"/>
        <v>638.59000000000015</v>
      </c>
      <c r="V362" s="272">
        <v>209</v>
      </c>
      <c r="W362" s="272">
        <v>0</v>
      </c>
      <c r="X362" s="275">
        <f t="shared" si="99"/>
        <v>209</v>
      </c>
    </row>
    <row r="363" spans="1:24" x14ac:dyDescent="0.35">
      <c r="A363" t="s">
        <v>348</v>
      </c>
      <c r="B363" t="s">
        <v>88</v>
      </c>
      <c r="C363">
        <v>230</v>
      </c>
      <c r="D363" t="s">
        <v>527</v>
      </c>
      <c r="E363" t="s">
        <v>299</v>
      </c>
      <c r="F363" t="str" cm="1">
        <f t="array" ref="F363">INDEX(SubList_ResAreas!$E$5:$E$332,MATCH(1,(B363=SubList_ResAreas!$B$5:$B$332)*(C363=SubList_ResAreas!$C$5:$C$332),0))</f>
        <v>Riverside_Li_Battery</v>
      </c>
      <c r="G363" s="49">
        <f t="shared" si="100"/>
        <v>200</v>
      </c>
      <c r="H363" s="29">
        <f t="shared" si="101"/>
        <v>0</v>
      </c>
      <c r="I363" s="267">
        <f t="shared" si="102"/>
        <v>200</v>
      </c>
      <c r="J363" s="268">
        <f t="shared" si="103"/>
        <v>200</v>
      </c>
      <c r="K363" s="268">
        <f t="shared" si="104"/>
        <v>0</v>
      </c>
      <c r="L363" s="269">
        <f t="shared" si="105"/>
        <v>200</v>
      </c>
      <c r="M363" s="276">
        <v>0</v>
      </c>
      <c r="N363" s="29">
        <v>0</v>
      </c>
      <c r="O363" s="267">
        <f t="shared" si="108"/>
        <v>0</v>
      </c>
      <c r="P363" s="180">
        <v>200</v>
      </c>
      <c r="Q363" s="271">
        <v>0</v>
      </c>
      <c r="R363" s="273">
        <f t="shared" si="106"/>
        <v>200</v>
      </c>
      <c r="S363" s="186">
        <v>0</v>
      </c>
      <c r="T363" s="270">
        <v>0</v>
      </c>
      <c r="U363" s="274">
        <f t="shared" si="107"/>
        <v>0</v>
      </c>
      <c r="V363" s="272">
        <v>0</v>
      </c>
      <c r="W363" s="272">
        <v>0</v>
      </c>
      <c r="X363" s="275">
        <f t="shared" si="99"/>
        <v>0</v>
      </c>
    </row>
    <row r="364" spans="1:24" x14ac:dyDescent="0.35">
      <c r="A364" t="s">
        <v>318</v>
      </c>
      <c r="B364" t="s">
        <v>86</v>
      </c>
      <c r="C364">
        <v>230</v>
      </c>
      <c r="D364" t="s">
        <v>527</v>
      </c>
      <c r="E364" t="s">
        <v>299</v>
      </c>
      <c r="F364" t="str" cm="1">
        <f t="array" ref="F364">INDEX(SubList_ResAreas!$E$5:$E$332,MATCH(1,(B364=SubList_ResAreas!$B$5:$B$332)*(C364=SubList_ResAreas!$C$5:$C$332),0))</f>
        <v>Greater_LA_Li_Battery</v>
      </c>
      <c r="G364" s="49">
        <f t="shared" si="100"/>
        <v>250</v>
      </c>
      <c r="H364" s="29">
        <f t="shared" si="101"/>
        <v>0</v>
      </c>
      <c r="I364" s="267">
        <f t="shared" si="102"/>
        <v>250</v>
      </c>
      <c r="J364" s="268">
        <f t="shared" si="103"/>
        <v>250</v>
      </c>
      <c r="K364" s="268">
        <f t="shared" si="104"/>
        <v>0</v>
      </c>
      <c r="L364" s="269">
        <f t="shared" si="105"/>
        <v>250</v>
      </c>
      <c r="M364" s="276">
        <v>0</v>
      </c>
      <c r="N364" s="29">
        <v>0</v>
      </c>
      <c r="O364" s="267">
        <f t="shared" si="108"/>
        <v>0</v>
      </c>
      <c r="P364" s="180">
        <v>0</v>
      </c>
      <c r="Q364" s="271">
        <v>0</v>
      </c>
      <c r="R364" s="273">
        <f t="shared" si="106"/>
        <v>0</v>
      </c>
      <c r="S364" s="186">
        <v>250</v>
      </c>
      <c r="T364" s="270">
        <v>0</v>
      </c>
      <c r="U364" s="274">
        <f t="shared" si="107"/>
        <v>250</v>
      </c>
      <c r="V364" s="272">
        <v>0</v>
      </c>
      <c r="W364" s="272">
        <v>0</v>
      </c>
      <c r="X364" s="275">
        <f t="shared" si="99"/>
        <v>0</v>
      </c>
    </row>
    <row r="365" spans="1:24" x14ac:dyDescent="0.35">
      <c r="A365" t="s">
        <v>321</v>
      </c>
      <c r="B365" t="s">
        <v>414</v>
      </c>
      <c r="C365">
        <v>230</v>
      </c>
      <c r="D365" t="s">
        <v>527</v>
      </c>
      <c r="E365" t="s">
        <v>299</v>
      </c>
      <c r="F365" t="str" cm="1">
        <f t="array" ref="F365">INDEX(SubList_ResAreas!$E$5:$E$332,MATCH(1,(B365=SubList_ResAreas!$B$5:$B$332)*(C365=SubList_ResAreas!$C$5:$C$332),0))</f>
        <v>Southern_PGAE_Li_Battery</v>
      </c>
      <c r="G365" s="49">
        <f t="shared" si="100"/>
        <v>180</v>
      </c>
      <c r="H365" s="29">
        <f t="shared" si="101"/>
        <v>0</v>
      </c>
      <c r="I365" s="267">
        <f t="shared" si="102"/>
        <v>180</v>
      </c>
      <c r="J365" s="268">
        <f t="shared" si="103"/>
        <v>180</v>
      </c>
      <c r="K365" s="268">
        <f t="shared" si="104"/>
        <v>0</v>
      </c>
      <c r="L365" s="269">
        <f t="shared" si="105"/>
        <v>180</v>
      </c>
      <c r="M365" s="276">
        <v>0</v>
      </c>
      <c r="N365" s="29">
        <v>0</v>
      </c>
      <c r="O365" s="267">
        <f t="shared" si="108"/>
        <v>0</v>
      </c>
      <c r="P365" s="180">
        <v>0</v>
      </c>
      <c r="Q365" s="271">
        <v>0</v>
      </c>
      <c r="R365" s="273">
        <f t="shared" si="106"/>
        <v>0</v>
      </c>
      <c r="S365" s="186">
        <v>0</v>
      </c>
      <c r="T365" s="270">
        <v>0</v>
      </c>
      <c r="U365" s="274">
        <f t="shared" si="107"/>
        <v>0</v>
      </c>
      <c r="V365" s="272">
        <v>180</v>
      </c>
      <c r="W365" s="272">
        <v>0</v>
      </c>
      <c r="X365" s="275">
        <f t="shared" si="99"/>
        <v>180</v>
      </c>
    </row>
    <row r="366" spans="1:24" x14ac:dyDescent="0.35">
      <c r="A366" t="s">
        <v>321</v>
      </c>
      <c r="B366" t="s">
        <v>222</v>
      </c>
      <c r="C366">
        <v>230</v>
      </c>
      <c r="D366" t="s">
        <v>527</v>
      </c>
      <c r="E366" t="s">
        <v>299</v>
      </c>
      <c r="F366" t="str" cm="1">
        <f t="array" ref="F366">INDEX(SubList_ResAreas!$E$5:$E$332,MATCH(1,(B366=SubList_ResAreas!$B$5:$B$332)*(C366=SubList_ResAreas!$C$5:$C$332),0))</f>
        <v>Southern_PGAE_Li_Battery</v>
      </c>
      <c r="G366" s="49">
        <f t="shared" si="100"/>
        <v>170</v>
      </c>
      <c r="H366" s="29">
        <f t="shared" si="101"/>
        <v>0</v>
      </c>
      <c r="I366" s="267">
        <f t="shared" si="102"/>
        <v>170</v>
      </c>
      <c r="J366" s="268">
        <f t="shared" si="103"/>
        <v>170</v>
      </c>
      <c r="K366" s="268">
        <f t="shared" si="104"/>
        <v>0</v>
      </c>
      <c r="L366" s="269">
        <f t="shared" si="105"/>
        <v>170</v>
      </c>
      <c r="M366" s="276">
        <v>0</v>
      </c>
      <c r="N366" s="29">
        <v>0</v>
      </c>
      <c r="O366" s="267">
        <f t="shared" si="108"/>
        <v>0</v>
      </c>
      <c r="P366" s="180">
        <v>169</v>
      </c>
      <c r="Q366" s="271">
        <v>0</v>
      </c>
      <c r="R366" s="273">
        <f t="shared" si="106"/>
        <v>169</v>
      </c>
      <c r="S366" s="186">
        <v>1</v>
      </c>
      <c r="T366" s="270">
        <v>0</v>
      </c>
      <c r="U366" s="274">
        <f t="shared" si="107"/>
        <v>1</v>
      </c>
      <c r="V366" s="272">
        <v>0</v>
      </c>
      <c r="W366" s="272">
        <v>0</v>
      </c>
      <c r="X366" s="275">
        <f t="shared" si="99"/>
        <v>0</v>
      </c>
    </row>
    <row r="367" spans="1:24" x14ac:dyDescent="0.35">
      <c r="A367" t="s">
        <v>315</v>
      </c>
      <c r="B367" t="s">
        <v>123</v>
      </c>
      <c r="C367">
        <v>115</v>
      </c>
      <c r="D367" t="s">
        <v>527</v>
      </c>
      <c r="E367" t="s">
        <v>299</v>
      </c>
      <c r="F367" t="str" cm="1">
        <f t="array" ref="F367">INDEX(SubList_ResAreas!$E$5:$E$332,MATCH(1,(B367=SubList_ResAreas!$B$5:$B$332)*(C367=SubList_ResAreas!$C$5:$C$332),0))</f>
        <v>Southern_PGAE_Li_Battery</v>
      </c>
      <c r="G367" s="49">
        <f t="shared" si="100"/>
        <v>157</v>
      </c>
      <c r="H367" s="29">
        <f t="shared" si="101"/>
        <v>0</v>
      </c>
      <c r="I367" s="267">
        <f t="shared" si="102"/>
        <v>157</v>
      </c>
      <c r="J367" s="268">
        <f t="shared" si="103"/>
        <v>157</v>
      </c>
      <c r="K367" s="268">
        <f t="shared" si="104"/>
        <v>0</v>
      </c>
      <c r="L367" s="269">
        <f t="shared" si="105"/>
        <v>157</v>
      </c>
      <c r="M367" s="276">
        <v>0</v>
      </c>
      <c r="N367" s="29">
        <v>0</v>
      </c>
      <c r="O367" s="267">
        <f t="shared" si="108"/>
        <v>0</v>
      </c>
      <c r="P367" s="180">
        <v>70</v>
      </c>
      <c r="Q367" s="271">
        <v>0</v>
      </c>
      <c r="R367" s="273">
        <f t="shared" si="106"/>
        <v>70</v>
      </c>
      <c r="S367" s="186">
        <v>87</v>
      </c>
      <c r="T367" s="270">
        <v>0</v>
      </c>
      <c r="U367" s="274">
        <f t="shared" si="107"/>
        <v>87</v>
      </c>
      <c r="V367" s="272">
        <v>0</v>
      </c>
      <c r="W367" s="272">
        <v>0</v>
      </c>
      <c r="X367" s="275">
        <f t="shared" si="99"/>
        <v>0</v>
      </c>
    </row>
    <row r="368" spans="1:24" x14ac:dyDescent="0.35">
      <c r="A368" t="s">
        <v>315</v>
      </c>
      <c r="B368" t="s">
        <v>123</v>
      </c>
      <c r="C368">
        <v>230</v>
      </c>
      <c r="D368" t="s">
        <v>527</v>
      </c>
      <c r="E368" t="s">
        <v>299</v>
      </c>
      <c r="F368" t="str" cm="1">
        <f t="array" ref="F368">INDEX(SubList_ResAreas!$E$5:$E$332,MATCH(1,(B368=SubList_ResAreas!$B$5:$B$332)*(C368=SubList_ResAreas!$C$5:$C$332),0))</f>
        <v>Southern_PGAE_Li_Battery</v>
      </c>
      <c r="G368" s="49">
        <f t="shared" si="100"/>
        <v>391</v>
      </c>
      <c r="H368" s="29">
        <f t="shared" si="101"/>
        <v>0</v>
      </c>
      <c r="I368" s="267">
        <f t="shared" si="102"/>
        <v>391</v>
      </c>
      <c r="J368" s="268">
        <f t="shared" si="103"/>
        <v>391</v>
      </c>
      <c r="K368" s="268">
        <f t="shared" si="104"/>
        <v>0</v>
      </c>
      <c r="L368" s="269">
        <f t="shared" si="105"/>
        <v>391</v>
      </c>
      <c r="M368" s="276">
        <v>0</v>
      </c>
      <c r="N368" s="29">
        <v>0</v>
      </c>
      <c r="O368" s="267">
        <f t="shared" si="108"/>
        <v>0</v>
      </c>
      <c r="P368" s="180">
        <v>0</v>
      </c>
      <c r="Q368" s="271">
        <v>0</v>
      </c>
      <c r="R368" s="273">
        <f t="shared" si="106"/>
        <v>0</v>
      </c>
      <c r="S368" s="186">
        <v>70</v>
      </c>
      <c r="T368" s="270">
        <v>0</v>
      </c>
      <c r="U368" s="274">
        <f t="shared" si="107"/>
        <v>70</v>
      </c>
      <c r="V368" s="272">
        <v>321</v>
      </c>
      <c r="W368" s="272">
        <v>0</v>
      </c>
      <c r="X368" s="275">
        <f t="shared" si="99"/>
        <v>321</v>
      </c>
    </row>
    <row r="369" spans="1:24" x14ac:dyDescent="0.35">
      <c r="A369" t="s">
        <v>322</v>
      </c>
      <c r="B369" t="s">
        <v>116</v>
      </c>
      <c r="C369">
        <v>500</v>
      </c>
      <c r="D369" t="s">
        <v>527</v>
      </c>
      <c r="E369" t="s">
        <v>299</v>
      </c>
      <c r="F369" t="str" cm="1">
        <f t="array" ref="F369">INDEX(SubList_ResAreas!$E$5:$E$332,MATCH(1,(B369=SubList_ResAreas!$B$5:$B$332)*(C369=SubList_ResAreas!$C$5:$C$332),0))</f>
        <v>Tehachapi_Li_Battery</v>
      </c>
      <c r="G369" s="49">
        <f t="shared" si="100"/>
        <v>530</v>
      </c>
      <c r="H369" s="29">
        <f t="shared" si="101"/>
        <v>0</v>
      </c>
      <c r="I369" s="267">
        <f t="shared" si="102"/>
        <v>530</v>
      </c>
      <c r="J369" s="268">
        <f t="shared" si="103"/>
        <v>530</v>
      </c>
      <c r="K369" s="268">
        <f t="shared" si="104"/>
        <v>0</v>
      </c>
      <c r="L369" s="269">
        <f t="shared" si="105"/>
        <v>530</v>
      </c>
      <c r="M369" s="276">
        <v>0</v>
      </c>
      <c r="N369" s="29">
        <v>0</v>
      </c>
      <c r="O369" s="267">
        <f t="shared" si="108"/>
        <v>0</v>
      </c>
      <c r="P369" s="180">
        <v>0</v>
      </c>
      <c r="Q369" s="271">
        <v>0</v>
      </c>
      <c r="R369" s="273">
        <f t="shared" si="106"/>
        <v>0</v>
      </c>
      <c r="S369" s="186">
        <v>0</v>
      </c>
      <c r="T369" s="270">
        <v>0</v>
      </c>
      <c r="U369" s="274">
        <f t="shared" si="107"/>
        <v>0</v>
      </c>
      <c r="V369" s="272">
        <v>530</v>
      </c>
      <c r="W369" s="272">
        <v>0</v>
      </c>
      <c r="X369" s="275">
        <f t="shared" si="99"/>
        <v>530</v>
      </c>
    </row>
    <row r="370" spans="1:24" x14ac:dyDescent="0.35">
      <c r="A370" t="s">
        <v>322</v>
      </c>
      <c r="B370" t="s">
        <v>116</v>
      </c>
      <c r="C370">
        <v>230</v>
      </c>
      <c r="D370" t="s">
        <v>527</v>
      </c>
      <c r="E370" t="s">
        <v>299</v>
      </c>
      <c r="F370" t="str" cm="1">
        <f t="array" ref="F370">INDEX(SubList_ResAreas!$E$5:$E$332,MATCH(1,(B370=SubList_ResAreas!$B$5:$B$332)*(C370=SubList_ResAreas!$C$5:$C$332),0))</f>
        <v>Tehachapi_Li_Battery</v>
      </c>
      <c r="G370" s="49">
        <f t="shared" si="100"/>
        <v>1086.6199999999999</v>
      </c>
      <c r="H370" s="29">
        <f t="shared" si="101"/>
        <v>0</v>
      </c>
      <c r="I370" s="267">
        <f t="shared" si="102"/>
        <v>1086.6199999999999</v>
      </c>
      <c r="J370" s="268">
        <f t="shared" si="103"/>
        <v>958.61999999999989</v>
      </c>
      <c r="K370" s="268">
        <f t="shared" si="104"/>
        <v>0</v>
      </c>
      <c r="L370" s="269">
        <f t="shared" si="105"/>
        <v>958.61999999999989</v>
      </c>
      <c r="M370" s="276">
        <v>128</v>
      </c>
      <c r="N370" s="29">
        <v>0</v>
      </c>
      <c r="O370" s="267">
        <f t="shared" si="108"/>
        <v>128</v>
      </c>
      <c r="P370" s="180">
        <v>889</v>
      </c>
      <c r="Q370" s="271">
        <v>0</v>
      </c>
      <c r="R370" s="273">
        <f t="shared" si="106"/>
        <v>889</v>
      </c>
      <c r="S370" s="186">
        <v>69.619999999999891</v>
      </c>
      <c r="T370" s="270">
        <v>0</v>
      </c>
      <c r="U370" s="274">
        <f t="shared" si="107"/>
        <v>69.619999999999891</v>
      </c>
      <c r="V370" s="272">
        <v>0</v>
      </c>
      <c r="W370" s="272">
        <v>0</v>
      </c>
      <c r="X370" s="275">
        <f t="shared" si="99"/>
        <v>0</v>
      </c>
    </row>
    <row r="371" spans="1:24" x14ac:dyDescent="0.35">
      <c r="A371" t="s">
        <v>321</v>
      </c>
      <c r="B371" t="s">
        <v>412</v>
      </c>
      <c r="C371">
        <v>230</v>
      </c>
      <c r="D371" t="s">
        <v>527</v>
      </c>
      <c r="E371" t="s">
        <v>299</v>
      </c>
      <c r="F371" t="str" cm="1">
        <f t="array" ref="F371">INDEX(SubList_ResAreas!$E$5:$E$332,MATCH(1,(B371=SubList_ResAreas!$B$5:$B$332)*(C371=SubList_ResAreas!$C$5:$C$332),0))</f>
        <v>Southern_PGAE_Li_Battery</v>
      </c>
      <c r="G371" s="49">
        <f t="shared" si="100"/>
        <v>180</v>
      </c>
      <c r="H371" s="29">
        <f t="shared" si="101"/>
        <v>0</v>
      </c>
      <c r="I371" s="267">
        <f t="shared" si="102"/>
        <v>180</v>
      </c>
      <c r="J371" s="268">
        <f t="shared" si="103"/>
        <v>180</v>
      </c>
      <c r="K371" s="268">
        <f t="shared" si="104"/>
        <v>0</v>
      </c>
      <c r="L371" s="269">
        <f t="shared" si="105"/>
        <v>180</v>
      </c>
      <c r="M371" s="276">
        <v>0</v>
      </c>
      <c r="N371" s="29">
        <v>0</v>
      </c>
      <c r="O371" s="267">
        <f t="shared" si="108"/>
        <v>0</v>
      </c>
      <c r="P371" s="180">
        <v>0</v>
      </c>
      <c r="Q371" s="271">
        <v>0</v>
      </c>
      <c r="R371" s="273">
        <f t="shared" si="106"/>
        <v>0</v>
      </c>
      <c r="S371" s="186">
        <v>0</v>
      </c>
      <c r="T371" s="270">
        <v>0</v>
      </c>
      <c r="U371" s="274">
        <f t="shared" si="107"/>
        <v>0</v>
      </c>
      <c r="V371" s="272">
        <v>180</v>
      </c>
      <c r="W371" s="272">
        <v>0</v>
      </c>
      <c r="X371" s="275">
        <f t="shared" si="99"/>
        <v>180</v>
      </c>
    </row>
    <row r="372" spans="1:24" x14ac:dyDescent="0.35">
      <c r="A372" t="s">
        <v>322</v>
      </c>
      <c r="B372" t="s">
        <v>122</v>
      </c>
      <c r="C372">
        <v>500</v>
      </c>
      <c r="D372" t="s">
        <v>527</v>
      </c>
      <c r="E372" t="s">
        <v>299</v>
      </c>
      <c r="F372" t="str" cm="1">
        <f t="array" ref="F372">INDEX(SubList_ResAreas!$E$5:$E$332,MATCH(1,(B372=SubList_ResAreas!$B$5:$B$332)*(C372=SubList_ResAreas!$C$5:$C$332),0))</f>
        <v>Tehachapi_Li_Battery</v>
      </c>
      <c r="G372" s="49">
        <f t="shared" si="100"/>
        <v>412</v>
      </c>
      <c r="H372" s="29">
        <f t="shared" si="101"/>
        <v>0</v>
      </c>
      <c r="I372" s="267">
        <f t="shared" si="102"/>
        <v>412</v>
      </c>
      <c r="J372" s="268">
        <f t="shared" si="103"/>
        <v>412</v>
      </c>
      <c r="K372" s="268">
        <f t="shared" si="104"/>
        <v>0</v>
      </c>
      <c r="L372" s="269">
        <f t="shared" si="105"/>
        <v>412</v>
      </c>
      <c r="M372" s="276">
        <v>0</v>
      </c>
      <c r="N372" s="29">
        <v>0</v>
      </c>
      <c r="O372" s="267">
        <f t="shared" si="108"/>
        <v>0</v>
      </c>
      <c r="P372" s="180">
        <v>0</v>
      </c>
      <c r="Q372" s="271">
        <v>0</v>
      </c>
      <c r="R372" s="273">
        <f t="shared" si="106"/>
        <v>0</v>
      </c>
      <c r="S372" s="186">
        <v>412</v>
      </c>
      <c r="T372" s="270">
        <v>0</v>
      </c>
      <c r="U372" s="274">
        <f t="shared" si="107"/>
        <v>412</v>
      </c>
      <c r="V372" s="272">
        <v>0</v>
      </c>
      <c r="W372" s="272">
        <v>0</v>
      </c>
      <c r="X372" s="275">
        <f t="shared" si="99"/>
        <v>0</v>
      </c>
    </row>
    <row r="373" spans="1:24" x14ac:dyDescent="0.35">
      <c r="A373" t="s">
        <v>322</v>
      </c>
      <c r="B373" t="s">
        <v>122</v>
      </c>
      <c r="C373">
        <v>230</v>
      </c>
      <c r="D373" t="s">
        <v>527</v>
      </c>
      <c r="E373" t="s">
        <v>299</v>
      </c>
      <c r="F373" t="str" cm="1">
        <f t="array" ref="F373">INDEX(SubList_ResAreas!$E$5:$E$332,MATCH(1,(B373=SubList_ResAreas!$B$5:$B$332)*(C373=SubList_ResAreas!$C$5:$C$332),0))</f>
        <v>Tehachapi_Li_Battery</v>
      </c>
      <c r="G373" s="49">
        <f t="shared" si="100"/>
        <v>1383.2050000000002</v>
      </c>
      <c r="H373" s="29">
        <f t="shared" si="101"/>
        <v>0</v>
      </c>
      <c r="I373" s="267">
        <f t="shared" si="102"/>
        <v>1383.2050000000002</v>
      </c>
      <c r="J373" s="268">
        <f>SUM(P373,S373,V373)</f>
        <v>1166.7050000000002</v>
      </c>
      <c r="K373" s="268">
        <f t="shared" si="104"/>
        <v>0</v>
      </c>
      <c r="L373" s="269">
        <f t="shared" si="105"/>
        <v>1166.7050000000002</v>
      </c>
      <c r="M373" s="276">
        <v>216.5</v>
      </c>
      <c r="N373" s="29">
        <v>0</v>
      </c>
      <c r="O373" s="267">
        <f t="shared" si="108"/>
        <v>216.5</v>
      </c>
      <c r="P373" s="180">
        <v>937</v>
      </c>
      <c r="Q373" s="271">
        <v>0</v>
      </c>
      <c r="R373" s="273">
        <f t="shared" si="106"/>
        <v>937</v>
      </c>
      <c r="S373" s="186">
        <v>101.70500000000015</v>
      </c>
      <c r="T373" s="270">
        <v>0</v>
      </c>
      <c r="U373" s="274">
        <f t="shared" si="107"/>
        <v>101.70500000000015</v>
      </c>
      <c r="V373" s="272">
        <v>128</v>
      </c>
      <c r="W373" s="272">
        <v>0</v>
      </c>
      <c r="X373" s="275">
        <f t="shared" si="99"/>
        <v>128</v>
      </c>
    </row>
    <row r="374" spans="1:24" x14ac:dyDescent="0.35">
      <c r="A374" t="s">
        <v>333</v>
      </c>
      <c r="B374" t="s">
        <v>256</v>
      </c>
      <c r="C374">
        <v>115</v>
      </c>
      <c r="D374" t="s">
        <v>527</v>
      </c>
      <c r="E374" t="s">
        <v>299</v>
      </c>
      <c r="F374" t="str" cm="1">
        <f t="array" ref="F374">INDEX(SubList_ResAreas!$E$5:$E$332,MATCH(1,(B374=SubList_ResAreas!$B$5:$B$332)*(C374=SubList_ResAreas!$C$5:$C$332),0))</f>
        <v>Northern_California_Li_Battery</v>
      </c>
      <c r="G374" s="49">
        <f t="shared" si="100"/>
        <v>36</v>
      </c>
      <c r="H374" s="29">
        <f t="shared" si="101"/>
        <v>0</v>
      </c>
      <c r="I374" s="267">
        <f t="shared" si="102"/>
        <v>36</v>
      </c>
      <c r="J374" s="268">
        <f t="shared" si="103"/>
        <v>36</v>
      </c>
      <c r="K374" s="268">
        <f t="shared" si="104"/>
        <v>0</v>
      </c>
      <c r="L374" s="269">
        <f t="shared" si="105"/>
        <v>36</v>
      </c>
      <c r="M374" s="276">
        <v>0</v>
      </c>
      <c r="N374" s="29">
        <v>0</v>
      </c>
      <c r="O374" s="267">
        <f t="shared" si="108"/>
        <v>0</v>
      </c>
      <c r="P374" s="180">
        <v>12</v>
      </c>
      <c r="Q374" s="271">
        <v>0</v>
      </c>
      <c r="R374" s="273">
        <f t="shared" si="106"/>
        <v>12</v>
      </c>
      <c r="S374" s="186">
        <v>24</v>
      </c>
      <c r="T374" s="270">
        <v>0</v>
      </c>
      <c r="U374" s="274">
        <f t="shared" si="107"/>
        <v>24</v>
      </c>
      <c r="V374" s="272">
        <v>0</v>
      </c>
      <c r="W374" s="272">
        <v>0</v>
      </c>
      <c r="X374" s="275">
        <f t="shared" si="99"/>
        <v>0</v>
      </c>
    </row>
    <row r="375" spans="1:24" x14ac:dyDescent="0.35">
      <c r="A375" t="s">
        <v>315</v>
      </c>
      <c r="B375" t="s">
        <v>205</v>
      </c>
      <c r="C375">
        <v>230</v>
      </c>
      <c r="D375" t="s">
        <v>527</v>
      </c>
      <c r="E375" t="s">
        <v>312</v>
      </c>
      <c r="F375" t="s">
        <v>490</v>
      </c>
      <c r="G375" s="49">
        <f t="shared" ref="G375:G382" si="109">SUM(J375+M375)</f>
        <v>100</v>
      </c>
      <c r="H375" s="29">
        <f t="shared" ref="H375:H382" si="110">SUM(K375+N375)</f>
        <v>0</v>
      </c>
      <c r="I375" s="267">
        <f t="shared" ref="I375:I382" si="111">G375+H375</f>
        <v>100</v>
      </c>
      <c r="J375" s="268">
        <f t="shared" ref="J375:J382" si="112">SUM(P375,S375,V375)</f>
        <v>100</v>
      </c>
      <c r="K375" s="268">
        <f t="shared" ref="K375:K382" si="113">SUM(Q375,T375,W375)</f>
        <v>0</v>
      </c>
      <c r="L375" s="269">
        <f t="shared" ref="L375:L382" si="114">J375+K375</f>
        <v>100</v>
      </c>
      <c r="M375" s="276">
        <v>0</v>
      </c>
      <c r="N375" s="29">
        <v>0</v>
      </c>
      <c r="O375" s="267">
        <f t="shared" ref="O375:O382" si="115">M375+N375</f>
        <v>0</v>
      </c>
      <c r="P375" s="180">
        <v>0</v>
      </c>
      <c r="Q375" s="271">
        <v>0</v>
      </c>
      <c r="R375" s="273">
        <f t="shared" si="106"/>
        <v>0</v>
      </c>
      <c r="S375" s="186">
        <v>0</v>
      </c>
      <c r="T375" s="270">
        <v>0</v>
      </c>
      <c r="U375" s="274">
        <f t="shared" si="107"/>
        <v>0</v>
      </c>
      <c r="V375" s="272">
        <v>100</v>
      </c>
      <c r="W375" s="272">
        <v>0</v>
      </c>
      <c r="X375" s="275">
        <f t="shared" si="99"/>
        <v>100</v>
      </c>
    </row>
    <row r="376" spans="1:24" x14ac:dyDescent="0.35">
      <c r="A376" t="s">
        <v>348</v>
      </c>
      <c r="B376" t="s">
        <v>61</v>
      </c>
      <c r="C376">
        <v>500</v>
      </c>
      <c r="D376" t="s">
        <v>527</v>
      </c>
      <c r="E376" t="s">
        <v>312</v>
      </c>
      <c r="F376" t="s">
        <v>371</v>
      </c>
      <c r="G376" s="49">
        <f t="shared" si="109"/>
        <v>500</v>
      </c>
      <c r="H376" s="29">
        <f t="shared" si="110"/>
        <v>0</v>
      </c>
      <c r="I376" s="267">
        <f t="shared" si="111"/>
        <v>500</v>
      </c>
      <c r="J376" s="268">
        <f t="shared" si="112"/>
        <v>500</v>
      </c>
      <c r="K376" s="268">
        <f t="shared" si="113"/>
        <v>0</v>
      </c>
      <c r="L376" s="269">
        <f t="shared" si="114"/>
        <v>500</v>
      </c>
      <c r="M376" s="276">
        <v>0</v>
      </c>
      <c r="N376" s="29">
        <v>0</v>
      </c>
      <c r="O376" s="267">
        <f t="shared" si="115"/>
        <v>0</v>
      </c>
      <c r="P376" s="180">
        <v>0</v>
      </c>
      <c r="Q376" s="271">
        <v>0</v>
      </c>
      <c r="R376" s="273">
        <f t="shared" si="106"/>
        <v>0</v>
      </c>
      <c r="S376" s="186">
        <v>0</v>
      </c>
      <c r="T376" s="270">
        <v>0</v>
      </c>
      <c r="U376" s="274">
        <f t="shared" si="107"/>
        <v>0</v>
      </c>
      <c r="V376" s="272">
        <v>500</v>
      </c>
      <c r="W376" s="272">
        <v>0</v>
      </c>
      <c r="X376" s="275">
        <f t="shared" si="99"/>
        <v>500</v>
      </c>
    </row>
    <row r="377" spans="1:24" x14ac:dyDescent="0.35">
      <c r="A377" t="s">
        <v>333</v>
      </c>
      <c r="B377" t="s">
        <v>540</v>
      </c>
      <c r="C377">
        <v>230</v>
      </c>
      <c r="D377" t="s">
        <v>527</v>
      </c>
      <c r="E377" t="s">
        <v>312</v>
      </c>
      <c r="F377" t="s">
        <v>590</v>
      </c>
      <c r="G377" s="49">
        <f t="shared" si="109"/>
        <v>400</v>
      </c>
      <c r="H377" s="29">
        <f t="shared" si="110"/>
        <v>0</v>
      </c>
      <c r="I377" s="267">
        <f t="shared" si="111"/>
        <v>400</v>
      </c>
      <c r="J377" s="268">
        <f t="shared" si="112"/>
        <v>400</v>
      </c>
      <c r="K377" s="268">
        <f t="shared" si="113"/>
        <v>0</v>
      </c>
      <c r="L377" s="269">
        <f t="shared" si="114"/>
        <v>400</v>
      </c>
      <c r="M377" s="276">
        <v>0</v>
      </c>
      <c r="N377" s="29">
        <v>0</v>
      </c>
      <c r="O377" s="267">
        <f t="shared" si="115"/>
        <v>0</v>
      </c>
      <c r="P377" s="180">
        <v>0</v>
      </c>
      <c r="Q377" s="271">
        <v>0</v>
      </c>
      <c r="R377" s="273">
        <f t="shared" si="106"/>
        <v>0</v>
      </c>
      <c r="S377" s="186">
        <v>0</v>
      </c>
      <c r="T377" s="270">
        <v>0</v>
      </c>
      <c r="U377" s="274">
        <f t="shared" si="107"/>
        <v>0</v>
      </c>
      <c r="V377" s="272">
        <v>400</v>
      </c>
      <c r="W377" s="272">
        <v>0</v>
      </c>
      <c r="X377" s="275">
        <f t="shared" si="99"/>
        <v>400</v>
      </c>
    </row>
    <row r="378" spans="1:24" x14ac:dyDescent="0.35">
      <c r="A378" t="s">
        <v>315</v>
      </c>
      <c r="B378" t="s">
        <v>374</v>
      </c>
      <c r="C378">
        <v>230</v>
      </c>
      <c r="D378" t="s">
        <v>527</v>
      </c>
      <c r="E378" t="s">
        <v>312</v>
      </c>
      <c r="F378" t="s">
        <v>490</v>
      </c>
      <c r="G378" s="49">
        <f t="shared" si="109"/>
        <v>500</v>
      </c>
      <c r="H378" s="29">
        <f t="shared" si="110"/>
        <v>0</v>
      </c>
      <c r="I378" s="267">
        <f t="shared" si="111"/>
        <v>500</v>
      </c>
      <c r="J378" s="268">
        <f t="shared" si="112"/>
        <v>500</v>
      </c>
      <c r="K378" s="268">
        <f t="shared" si="113"/>
        <v>0</v>
      </c>
      <c r="L378" s="269">
        <f t="shared" si="114"/>
        <v>500</v>
      </c>
      <c r="M378" s="276">
        <v>0</v>
      </c>
      <c r="N378" s="29">
        <v>0</v>
      </c>
      <c r="O378" s="267">
        <f t="shared" si="115"/>
        <v>0</v>
      </c>
      <c r="P378" s="180">
        <v>0</v>
      </c>
      <c r="Q378" s="271">
        <v>0</v>
      </c>
      <c r="R378" s="273">
        <f t="shared" si="106"/>
        <v>0</v>
      </c>
      <c r="S378" s="186">
        <v>300</v>
      </c>
      <c r="T378" s="270">
        <v>0</v>
      </c>
      <c r="U378" s="274">
        <f t="shared" si="107"/>
        <v>300</v>
      </c>
      <c r="V378" s="272">
        <v>200</v>
      </c>
      <c r="W378" s="272">
        <v>0</v>
      </c>
      <c r="X378" s="275">
        <f t="shared" si="99"/>
        <v>200</v>
      </c>
    </row>
    <row r="379" spans="1:24" x14ac:dyDescent="0.35">
      <c r="A379" t="s">
        <v>348</v>
      </c>
      <c r="B379" t="s">
        <v>58</v>
      </c>
      <c r="C379">
        <v>500</v>
      </c>
      <c r="D379" t="s">
        <v>527</v>
      </c>
      <c r="E379" t="s">
        <v>312</v>
      </c>
      <c r="F379" t="s">
        <v>382</v>
      </c>
      <c r="G379" s="49">
        <f t="shared" si="109"/>
        <v>1000</v>
      </c>
      <c r="H379" s="29">
        <f t="shared" si="110"/>
        <v>0</v>
      </c>
      <c r="I379" s="267">
        <f t="shared" si="111"/>
        <v>1000</v>
      </c>
      <c r="J379" s="268">
        <f t="shared" si="112"/>
        <v>1000</v>
      </c>
      <c r="K379" s="268">
        <f t="shared" si="113"/>
        <v>0</v>
      </c>
      <c r="L379" s="269">
        <f t="shared" si="114"/>
        <v>1000</v>
      </c>
      <c r="M379" s="276">
        <v>0</v>
      </c>
      <c r="N379" s="29">
        <v>0</v>
      </c>
      <c r="O379" s="267">
        <f t="shared" si="115"/>
        <v>0</v>
      </c>
      <c r="P379" s="180">
        <v>0</v>
      </c>
      <c r="Q379" s="271">
        <v>0</v>
      </c>
      <c r="R379" s="273">
        <f t="shared" si="106"/>
        <v>0</v>
      </c>
      <c r="S379" s="186">
        <v>700</v>
      </c>
      <c r="T379" s="270">
        <v>0</v>
      </c>
      <c r="U379" s="274">
        <f t="shared" si="107"/>
        <v>700</v>
      </c>
      <c r="V379" s="272">
        <v>300</v>
      </c>
      <c r="W379" s="272">
        <v>0</v>
      </c>
      <c r="X379" s="275">
        <f t="shared" si="99"/>
        <v>300</v>
      </c>
    </row>
    <row r="380" spans="1:24" x14ac:dyDescent="0.35">
      <c r="A380" s="61" t="s">
        <v>326</v>
      </c>
      <c r="B380" s="61" t="s">
        <v>413</v>
      </c>
      <c r="C380" s="61">
        <v>230</v>
      </c>
      <c r="D380" t="s">
        <v>527</v>
      </c>
      <c r="E380" t="s">
        <v>312</v>
      </c>
      <c r="F380" t="s">
        <v>389</v>
      </c>
      <c r="G380" s="49">
        <f t="shared" si="109"/>
        <v>500</v>
      </c>
      <c r="H380" s="29">
        <f t="shared" si="110"/>
        <v>0</v>
      </c>
      <c r="I380" s="267">
        <f t="shared" si="111"/>
        <v>500</v>
      </c>
      <c r="J380" s="268">
        <f t="shared" si="112"/>
        <v>500</v>
      </c>
      <c r="K380" s="268">
        <f t="shared" si="113"/>
        <v>0</v>
      </c>
      <c r="L380" s="269">
        <f t="shared" si="114"/>
        <v>500</v>
      </c>
      <c r="M380" s="276">
        <v>0</v>
      </c>
      <c r="N380" s="29">
        <v>0</v>
      </c>
      <c r="O380" s="267">
        <f t="shared" si="115"/>
        <v>0</v>
      </c>
      <c r="P380" s="180">
        <v>0</v>
      </c>
      <c r="Q380" s="271">
        <v>0</v>
      </c>
      <c r="R380" s="273">
        <f t="shared" si="106"/>
        <v>0</v>
      </c>
      <c r="S380" s="186">
        <v>500</v>
      </c>
      <c r="T380" s="270">
        <v>0</v>
      </c>
      <c r="U380" s="274">
        <f t="shared" si="107"/>
        <v>500</v>
      </c>
      <c r="V380" s="272">
        <v>0</v>
      </c>
      <c r="W380" s="272">
        <v>0</v>
      </c>
      <c r="X380" s="275">
        <f t="shared" si="99"/>
        <v>0</v>
      </c>
    </row>
    <row r="381" spans="1:24" x14ac:dyDescent="0.35">
      <c r="A381" t="s">
        <v>322</v>
      </c>
      <c r="B381" t="s">
        <v>116</v>
      </c>
      <c r="C381">
        <v>230</v>
      </c>
      <c r="D381" t="s">
        <v>527</v>
      </c>
      <c r="E381" t="s">
        <v>312</v>
      </c>
      <c r="F381" t="s">
        <v>491</v>
      </c>
      <c r="G381" s="49">
        <f t="shared" si="109"/>
        <v>500</v>
      </c>
      <c r="H381" s="29">
        <f t="shared" si="110"/>
        <v>0</v>
      </c>
      <c r="I381" s="267">
        <f t="shared" si="111"/>
        <v>500</v>
      </c>
      <c r="J381" s="268">
        <f t="shared" si="112"/>
        <v>500</v>
      </c>
      <c r="K381" s="268">
        <f t="shared" si="113"/>
        <v>0</v>
      </c>
      <c r="L381" s="269">
        <f t="shared" si="114"/>
        <v>500</v>
      </c>
      <c r="M381" s="276">
        <v>0</v>
      </c>
      <c r="N381" s="29">
        <v>0</v>
      </c>
      <c r="O381" s="267">
        <f t="shared" si="115"/>
        <v>0</v>
      </c>
      <c r="P381" s="180">
        <v>0</v>
      </c>
      <c r="Q381" s="271">
        <v>0</v>
      </c>
      <c r="R381" s="273">
        <f t="shared" si="106"/>
        <v>0</v>
      </c>
      <c r="S381" s="186">
        <v>500</v>
      </c>
      <c r="T381" s="270">
        <v>0</v>
      </c>
      <c r="U381" s="274">
        <f t="shared" si="107"/>
        <v>500</v>
      </c>
      <c r="V381" s="272">
        <v>0</v>
      </c>
      <c r="W381" s="272">
        <v>0</v>
      </c>
      <c r="X381" s="275">
        <f t="shared" si="99"/>
        <v>0</v>
      </c>
    </row>
    <row r="382" spans="1:24" x14ac:dyDescent="0.35">
      <c r="A382" s="61" t="s">
        <v>322</v>
      </c>
      <c r="B382" s="61" t="s">
        <v>122</v>
      </c>
      <c r="C382" s="61">
        <v>230</v>
      </c>
      <c r="D382" t="s">
        <v>527</v>
      </c>
      <c r="E382" t="s">
        <v>312</v>
      </c>
      <c r="F382" t="s">
        <v>390</v>
      </c>
      <c r="G382" s="49">
        <f t="shared" si="109"/>
        <v>500</v>
      </c>
      <c r="H382" s="29">
        <f t="shared" si="110"/>
        <v>0</v>
      </c>
      <c r="I382" s="267">
        <f t="shared" si="111"/>
        <v>500</v>
      </c>
      <c r="J382" s="268">
        <f t="shared" si="112"/>
        <v>500</v>
      </c>
      <c r="K382" s="268">
        <f t="shared" si="113"/>
        <v>0</v>
      </c>
      <c r="L382" s="269">
        <f t="shared" si="114"/>
        <v>500</v>
      </c>
      <c r="M382" s="276">
        <v>0</v>
      </c>
      <c r="N382" s="29">
        <v>0</v>
      </c>
      <c r="O382" s="267">
        <f t="shared" si="115"/>
        <v>0</v>
      </c>
      <c r="P382" s="180">
        <v>0</v>
      </c>
      <c r="Q382" s="271">
        <v>0</v>
      </c>
      <c r="R382" s="273">
        <f t="shared" si="106"/>
        <v>0</v>
      </c>
      <c r="S382" s="186">
        <v>0</v>
      </c>
      <c r="T382" s="270">
        <v>0</v>
      </c>
      <c r="U382" s="274">
        <f t="shared" si="107"/>
        <v>0</v>
      </c>
      <c r="V382" s="272">
        <v>500</v>
      </c>
      <c r="W382" s="272">
        <v>0</v>
      </c>
      <c r="X382" s="275">
        <f t="shared" si="99"/>
        <v>500</v>
      </c>
    </row>
    <row r="383" spans="1:24" x14ac:dyDescent="0.35">
      <c r="A383" t="s">
        <v>333</v>
      </c>
      <c r="B383" t="s">
        <v>240</v>
      </c>
      <c r="C383">
        <v>230</v>
      </c>
      <c r="D383" t="s">
        <v>527</v>
      </c>
      <c r="E383" t="s">
        <v>591</v>
      </c>
      <c r="F383" t="s">
        <v>591</v>
      </c>
      <c r="G383" s="49">
        <f t="shared" ref="G383:G392" si="116">SUM(J383+M383)</f>
        <v>300</v>
      </c>
      <c r="H383" s="29">
        <f t="shared" ref="H383:H392" si="117">SUM(K383+N383)</f>
        <v>0</v>
      </c>
      <c r="I383" s="267">
        <f t="shared" ref="I383:I392" si="118">G383+H383</f>
        <v>300</v>
      </c>
      <c r="J383" s="268">
        <f t="shared" ref="J383:J392" si="119">SUM(P383,S383,V383)</f>
        <v>300</v>
      </c>
      <c r="K383" s="268">
        <f t="shared" ref="K383:K392" si="120">SUM(Q383,T383,W383)</f>
        <v>0</v>
      </c>
      <c r="L383" s="269">
        <f t="shared" ref="L383:L392" si="121">J383+K383</f>
        <v>300</v>
      </c>
      <c r="M383" s="276">
        <v>0</v>
      </c>
      <c r="N383" s="29">
        <v>0</v>
      </c>
      <c r="O383" s="267">
        <f t="shared" ref="O383:O392" si="122">M383+N383</f>
        <v>0</v>
      </c>
      <c r="P383" s="180">
        <v>0</v>
      </c>
      <c r="Q383" s="271">
        <v>0</v>
      </c>
      <c r="R383" s="273">
        <f t="shared" ref="R383:R392" si="123">P383+Q383</f>
        <v>0</v>
      </c>
      <c r="S383" s="186">
        <v>0</v>
      </c>
      <c r="T383" s="270">
        <v>0</v>
      </c>
      <c r="U383" s="274">
        <f t="shared" ref="U383:U392" si="124">S383+T383</f>
        <v>0</v>
      </c>
      <c r="V383" s="272">
        <v>300</v>
      </c>
      <c r="W383" s="272">
        <v>0</v>
      </c>
      <c r="X383" s="275">
        <f t="shared" ref="X383:X392" si="125">V383+W383</f>
        <v>300</v>
      </c>
    </row>
    <row r="384" spans="1:24" x14ac:dyDescent="0.35">
      <c r="A384" t="s">
        <v>333</v>
      </c>
      <c r="B384" t="s">
        <v>272</v>
      </c>
      <c r="C384">
        <v>230</v>
      </c>
      <c r="D384" t="s">
        <v>527</v>
      </c>
      <c r="E384" t="s">
        <v>591</v>
      </c>
      <c r="F384" t="s">
        <v>591</v>
      </c>
      <c r="G384" s="49">
        <f t="shared" si="116"/>
        <v>150</v>
      </c>
      <c r="H384" s="29">
        <f t="shared" si="117"/>
        <v>0</v>
      </c>
      <c r="I384" s="267">
        <f t="shared" si="118"/>
        <v>150</v>
      </c>
      <c r="J384" s="268">
        <f t="shared" si="119"/>
        <v>150</v>
      </c>
      <c r="K384" s="268">
        <f t="shared" si="120"/>
        <v>0</v>
      </c>
      <c r="L384" s="269">
        <f t="shared" si="121"/>
        <v>150</v>
      </c>
      <c r="M384" s="276">
        <v>0</v>
      </c>
      <c r="N384" s="29">
        <v>0</v>
      </c>
      <c r="O384" s="267">
        <f t="shared" si="122"/>
        <v>0</v>
      </c>
      <c r="P384" s="180">
        <v>0</v>
      </c>
      <c r="Q384" s="271">
        <v>0</v>
      </c>
      <c r="R384" s="273">
        <f t="shared" si="123"/>
        <v>0</v>
      </c>
      <c r="S384" s="186">
        <v>0</v>
      </c>
      <c r="T384" s="270">
        <v>0</v>
      </c>
      <c r="U384" s="274">
        <f t="shared" si="124"/>
        <v>0</v>
      </c>
      <c r="V384" s="272">
        <v>150</v>
      </c>
      <c r="W384" s="272">
        <v>0</v>
      </c>
      <c r="X384" s="275">
        <f t="shared" si="125"/>
        <v>150</v>
      </c>
    </row>
    <row r="385" spans="1:24" x14ac:dyDescent="0.35">
      <c r="A385" s="61" t="s">
        <v>359</v>
      </c>
      <c r="B385" s="61" t="s">
        <v>128</v>
      </c>
      <c r="C385" s="61">
        <v>500</v>
      </c>
      <c r="D385" t="s">
        <v>527</v>
      </c>
      <c r="E385" t="s">
        <v>591</v>
      </c>
      <c r="F385" t="s">
        <v>591</v>
      </c>
      <c r="G385" s="49">
        <f t="shared" si="116"/>
        <v>750</v>
      </c>
      <c r="H385" s="29">
        <f t="shared" si="117"/>
        <v>0</v>
      </c>
      <c r="I385" s="267">
        <f t="shared" si="118"/>
        <v>750</v>
      </c>
      <c r="J385" s="268">
        <f t="shared" si="119"/>
        <v>750</v>
      </c>
      <c r="K385" s="268">
        <f t="shared" si="120"/>
        <v>0</v>
      </c>
      <c r="L385" s="269">
        <f t="shared" si="121"/>
        <v>750</v>
      </c>
      <c r="M385" s="276">
        <v>0</v>
      </c>
      <c r="N385" s="29">
        <v>0</v>
      </c>
      <c r="O385" s="267">
        <f t="shared" si="122"/>
        <v>0</v>
      </c>
      <c r="P385" s="180">
        <v>0</v>
      </c>
      <c r="Q385" s="271">
        <v>0</v>
      </c>
      <c r="R385" s="273">
        <f t="shared" si="123"/>
        <v>0</v>
      </c>
      <c r="S385" s="186">
        <v>0</v>
      </c>
      <c r="T385" s="270">
        <v>0</v>
      </c>
      <c r="U385" s="274">
        <f t="shared" si="124"/>
        <v>0</v>
      </c>
      <c r="V385" s="272">
        <v>750</v>
      </c>
      <c r="W385" s="272">
        <v>0</v>
      </c>
      <c r="X385" s="275">
        <f t="shared" si="125"/>
        <v>750</v>
      </c>
    </row>
    <row r="386" spans="1:24" x14ac:dyDescent="0.35">
      <c r="A386" t="s">
        <v>333</v>
      </c>
      <c r="B386" t="s">
        <v>415</v>
      </c>
      <c r="C386">
        <v>230</v>
      </c>
      <c r="D386" t="s">
        <v>527</v>
      </c>
      <c r="E386" t="s">
        <v>591</v>
      </c>
      <c r="F386" t="s">
        <v>591</v>
      </c>
      <c r="G386" s="49">
        <f t="shared" si="116"/>
        <v>200</v>
      </c>
      <c r="H386" s="29">
        <f t="shared" si="117"/>
        <v>0</v>
      </c>
      <c r="I386" s="267">
        <f t="shared" si="118"/>
        <v>200</v>
      </c>
      <c r="J386" s="268">
        <f t="shared" si="119"/>
        <v>200</v>
      </c>
      <c r="K386" s="268">
        <f t="shared" si="120"/>
        <v>0</v>
      </c>
      <c r="L386" s="269">
        <f t="shared" si="121"/>
        <v>200</v>
      </c>
      <c r="M386" s="276">
        <v>0</v>
      </c>
      <c r="N386" s="29">
        <v>0</v>
      </c>
      <c r="O386" s="267">
        <f t="shared" si="122"/>
        <v>0</v>
      </c>
      <c r="P386" s="180">
        <v>0</v>
      </c>
      <c r="Q386" s="271">
        <v>0</v>
      </c>
      <c r="R386" s="273">
        <f t="shared" si="123"/>
        <v>0</v>
      </c>
      <c r="S386" s="186">
        <v>0</v>
      </c>
      <c r="T386" s="270">
        <v>0</v>
      </c>
      <c r="U386" s="274">
        <f t="shared" si="124"/>
        <v>0</v>
      </c>
      <c r="V386" s="272">
        <v>200</v>
      </c>
      <c r="W386" s="272">
        <v>0</v>
      </c>
      <c r="X386" s="275">
        <f t="shared" si="125"/>
        <v>200</v>
      </c>
    </row>
    <row r="387" spans="1:24" x14ac:dyDescent="0.35">
      <c r="A387" t="s">
        <v>329</v>
      </c>
      <c r="B387" t="s">
        <v>259</v>
      </c>
      <c r="C387">
        <v>230</v>
      </c>
      <c r="D387" t="s">
        <v>527</v>
      </c>
      <c r="E387" t="s">
        <v>591</v>
      </c>
      <c r="F387" t="s">
        <v>591</v>
      </c>
      <c r="G387" s="49">
        <f t="shared" si="116"/>
        <v>500</v>
      </c>
      <c r="H387" s="29">
        <f t="shared" si="117"/>
        <v>0</v>
      </c>
      <c r="I387" s="267">
        <f t="shared" si="118"/>
        <v>500</v>
      </c>
      <c r="J387" s="268">
        <f t="shared" si="119"/>
        <v>500</v>
      </c>
      <c r="K387" s="268">
        <f t="shared" si="120"/>
        <v>0</v>
      </c>
      <c r="L387" s="269">
        <f t="shared" si="121"/>
        <v>500</v>
      </c>
      <c r="M387" s="276">
        <v>0</v>
      </c>
      <c r="N387" s="29">
        <v>0</v>
      </c>
      <c r="O387" s="267">
        <f t="shared" si="122"/>
        <v>0</v>
      </c>
      <c r="P387" s="180">
        <v>0</v>
      </c>
      <c r="Q387" s="271">
        <v>0</v>
      </c>
      <c r="R387" s="273">
        <f t="shared" si="123"/>
        <v>0</v>
      </c>
      <c r="S387" s="186">
        <v>0</v>
      </c>
      <c r="T387" s="270">
        <v>0</v>
      </c>
      <c r="U387" s="274">
        <f t="shared" si="124"/>
        <v>0</v>
      </c>
      <c r="V387" s="272">
        <v>500</v>
      </c>
      <c r="W387" s="272">
        <v>0</v>
      </c>
      <c r="X387" s="275">
        <f t="shared" si="125"/>
        <v>500</v>
      </c>
    </row>
    <row r="388" spans="1:24" x14ac:dyDescent="0.35">
      <c r="A388" t="s">
        <v>359</v>
      </c>
      <c r="B388" t="s">
        <v>175</v>
      </c>
      <c r="C388">
        <v>500</v>
      </c>
      <c r="D388" t="s">
        <v>527</v>
      </c>
      <c r="E388" t="s">
        <v>591</v>
      </c>
      <c r="F388" t="s">
        <v>591</v>
      </c>
      <c r="G388" s="49">
        <f t="shared" si="116"/>
        <v>750</v>
      </c>
      <c r="H388" s="29">
        <f t="shared" si="117"/>
        <v>0</v>
      </c>
      <c r="I388" s="267">
        <f t="shared" si="118"/>
        <v>750</v>
      </c>
      <c r="J388" s="268">
        <f t="shared" si="119"/>
        <v>750</v>
      </c>
      <c r="K388" s="268">
        <f t="shared" si="120"/>
        <v>0</v>
      </c>
      <c r="L388" s="269">
        <f t="shared" si="121"/>
        <v>750</v>
      </c>
      <c r="M388" s="276">
        <v>0</v>
      </c>
      <c r="N388" s="29">
        <v>0</v>
      </c>
      <c r="O388" s="267">
        <f t="shared" si="122"/>
        <v>0</v>
      </c>
      <c r="P388" s="180">
        <v>0</v>
      </c>
      <c r="Q388" s="271">
        <v>0</v>
      </c>
      <c r="R388" s="273">
        <f t="shared" si="123"/>
        <v>0</v>
      </c>
      <c r="S388" s="186">
        <v>0</v>
      </c>
      <c r="T388" s="270">
        <v>0</v>
      </c>
      <c r="U388" s="274">
        <f t="shared" si="124"/>
        <v>0</v>
      </c>
      <c r="V388" s="272">
        <v>750</v>
      </c>
      <c r="W388" s="272">
        <v>0</v>
      </c>
      <c r="X388" s="275">
        <f t="shared" si="125"/>
        <v>750</v>
      </c>
    </row>
    <row r="389" spans="1:24" x14ac:dyDescent="0.35">
      <c r="A389" t="s">
        <v>333</v>
      </c>
      <c r="B389" t="s">
        <v>368</v>
      </c>
      <c r="C389">
        <v>500</v>
      </c>
      <c r="D389" t="s">
        <v>527</v>
      </c>
      <c r="E389" t="s">
        <v>591</v>
      </c>
      <c r="F389" t="s">
        <v>591</v>
      </c>
      <c r="G389" s="49">
        <f t="shared" si="116"/>
        <v>1000</v>
      </c>
      <c r="H389" s="29">
        <f t="shared" si="117"/>
        <v>0</v>
      </c>
      <c r="I389" s="267">
        <f t="shared" si="118"/>
        <v>1000</v>
      </c>
      <c r="J389" s="268">
        <f t="shared" si="119"/>
        <v>1000</v>
      </c>
      <c r="K389" s="268">
        <f t="shared" si="120"/>
        <v>0</v>
      </c>
      <c r="L389" s="269">
        <f t="shared" si="121"/>
        <v>1000</v>
      </c>
      <c r="M389" s="276">
        <v>0</v>
      </c>
      <c r="N389" s="29">
        <v>0</v>
      </c>
      <c r="O389" s="267">
        <f t="shared" si="122"/>
        <v>0</v>
      </c>
      <c r="P389" s="180">
        <v>0</v>
      </c>
      <c r="Q389" s="271">
        <v>0</v>
      </c>
      <c r="R389" s="273">
        <f t="shared" si="123"/>
        <v>0</v>
      </c>
      <c r="S389" s="186">
        <v>0</v>
      </c>
      <c r="T389" s="270">
        <v>0</v>
      </c>
      <c r="U389" s="274">
        <f t="shared" si="124"/>
        <v>0</v>
      </c>
      <c r="V389" s="272">
        <v>1000</v>
      </c>
      <c r="W389" s="272">
        <v>0</v>
      </c>
      <c r="X389" s="275">
        <f t="shared" si="125"/>
        <v>1000</v>
      </c>
    </row>
    <row r="390" spans="1:24" x14ac:dyDescent="0.35">
      <c r="A390" t="s">
        <v>341</v>
      </c>
      <c r="B390" t="s">
        <v>101</v>
      </c>
      <c r="C390">
        <v>500</v>
      </c>
      <c r="D390" t="s">
        <v>527</v>
      </c>
      <c r="E390" t="s">
        <v>591</v>
      </c>
      <c r="F390" t="s">
        <v>591</v>
      </c>
      <c r="G390" s="49">
        <f t="shared" si="116"/>
        <v>600</v>
      </c>
      <c r="H390" s="29">
        <f t="shared" si="117"/>
        <v>0</v>
      </c>
      <c r="I390" s="267">
        <f t="shared" si="118"/>
        <v>600</v>
      </c>
      <c r="J390" s="268">
        <f t="shared" si="119"/>
        <v>600</v>
      </c>
      <c r="K390" s="268">
        <f t="shared" si="120"/>
        <v>0</v>
      </c>
      <c r="L390" s="269">
        <f t="shared" si="121"/>
        <v>600</v>
      </c>
      <c r="M390" s="276">
        <v>0</v>
      </c>
      <c r="N390" s="29">
        <v>0</v>
      </c>
      <c r="O390" s="267">
        <f t="shared" si="122"/>
        <v>0</v>
      </c>
      <c r="P390" s="180">
        <v>0</v>
      </c>
      <c r="Q390" s="271">
        <v>0</v>
      </c>
      <c r="R390" s="273">
        <f t="shared" si="123"/>
        <v>0</v>
      </c>
      <c r="S390" s="186">
        <v>0</v>
      </c>
      <c r="T390" s="270">
        <v>0</v>
      </c>
      <c r="U390" s="274">
        <f t="shared" si="124"/>
        <v>0</v>
      </c>
      <c r="V390" s="272">
        <v>600</v>
      </c>
      <c r="W390" s="272">
        <v>0</v>
      </c>
      <c r="X390" s="275">
        <f t="shared" si="125"/>
        <v>600</v>
      </c>
    </row>
    <row r="391" spans="1:24" x14ac:dyDescent="0.35">
      <c r="A391" t="s">
        <v>321</v>
      </c>
      <c r="B391" t="s">
        <v>204</v>
      </c>
      <c r="C391">
        <v>115</v>
      </c>
      <c r="D391" t="s">
        <v>527</v>
      </c>
      <c r="E391" t="s">
        <v>591</v>
      </c>
      <c r="F391" t="s">
        <v>591</v>
      </c>
      <c r="G391" s="49">
        <f t="shared" si="116"/>
        <v>250</v>
      </c>
      <c r="H391" s="29">
        <f t="shared" si="117"/>
        <v>0</v>
      </c>
      <c r="I391" s="267">
        <f t="shared" si="118"/>
        <v>250</v>
      </c>
      <c r="J391" s="268">
        <f t="shared" si="119"/>
        <v>250</v>
      </c>
      <c r="K391" s="268">
        <f t="shared" si="120"/>
        <v>0</v>
      </c>
      <c r="L391" s="269">
        <f t="shared" si="121"/>
        <v>250</v>
      </c>
      <c r="M391" s="276">
        <v>0</v>
      </c>
      <c r="N391" s="29">
        <v>0</v>
      </c>
      <c r="O391" s="267">
        <f t="shared" si="122"/>
        <v>0</v>
      </c>
      <c r="P391" s="180">
        <v>0</v>
      </c>
      <c r="Q391" s="271">
        <v>0</v>
      </c>
      <c r="R391" s="273">
        <f t="shared" si="123"/>
        <v>0</v>
      </c>
      <c r="S391" s="186">
        <v>0</v>
      </c>
      <c r="T391" s="270">
        <v>0</v>
      </c>
      <c r="U391" s="274">
        <f t="shared" si="124"/>
        <v>0</v>
      </c>
      <c r="V391" s="272">
        <v>250</v>
      </c>
      <c r="W391" s="272">
        <v>0</v>
      </c>
      <c r="X391" s="275">
        <f t="shared" si="125"/>
        <v>250</v>
      </c>
    </row>
    <row r="392" spans="1:24" x14ac:dyDescent="0.35">
      <c r="A392" t="s">
        <v>322</v>
      </c>
      <c r="B392" t="s">
        <v>106</v>
      </c>
      <c r="C392">
        <v>230</v>
      </c>
      <c r="D392" t="s">
        <v>527</v>
      </c>
      <c r="E392" t="s">
        <v>591</v>
      </c>
      <c r="F392" t="s">
        <v>591</v>
      </c>
      <c r="G392" s="49">
        <f t="shared" si="116"/>
        <v>500</v>
      </c>
      <c r="H392" s="29">
        <f t="shared" si="117"/>
        <v>0</v>
      </c>
      <c r="I392" s="267">
        <f t="shared" si="118"/>
        <v>500</v>
      </c>
      <c r="J392" s="268">
        <f t="shared" si="119"/>
        <v>500</v>
      </c>
      <c r="K392" s="268">
        <f t="shared" si="120"/>
        <v>0</v>
      </c>
      <c r="L392" s="269">
        <f t="shared" si="121"/>
        <v>500</v>
      </c>
      <c r="M392" s="276">
        <v>0</v>
      </c>
      <c r="N392" s="29">
        <v>0</v>
      </c>
      <c r="O392" s="267">
        <f t="shared" si="122"/>
        <v>0</v>
      </c>
      <c r="P392" s="180">
        <v>0</v>
      </c>
      <c r="Q392" s="271">
        <v>0</v>
      </c>
      <c r="R392" s="273">
        <f t="shared" si="123"/>
        <v>0</v>
      </c>
      <c r="S392" s="186">
        <v>0</v>
      </c>
      <c r="T392" s="270">
        <v>0</v>
      </c>
      <c r="U392" s="274">
        <f t="shared" si="124"/>
        <v>0</v>
      </c>
      <c r="V392" s="272">
        <v>500</v>
      </c>
      <c r="W392" s="272">
        <v>0</v>
      </c>
      <c r="X392" s="275">
        <f t="shared" si="125"/>
        <v>500</v>
      </c>
    </row>
    <row r="393" spans="1:24" x14ac:dyDescent="0.35">
      <c r="A393" t="s">
        <v>329</v>
      </c>
      <c r="B393" t="s">
        <v>168</v>
      </c>
      <c r="C393">
        <v>230</v>
      </c>
      <c r="D393" t="s">
        <v>560</v>
      </c>
      <c r="E393" t="s">
        <v>301</v>
      </c>
      <c r="F393" t="s">
        <v>363</v>
      </c>
      <c r="G393" s="49">
        <f t="shared" ref="G393:G399" si="126">SUM(J393+M393)</f>
        <v>300</v>
      </c>
      <c r="H393" s="29">
        <f t="shared" ref="H393:H399" si="127">SUM(K393+N393)</f>
        <v>0</v>
      </c>
      <c r="I393" s="267">
        <f t="shared" ref="I393:I399" si="128">G393+H393</f>
        <v>300</v>
      </c>
      <c r="J393" s="268">
        <f t="shared" ref="J393:J399" si="129">SUM(P393,S393,V393)</f>
        <v>0</v>
      </c>
      <c r="K393" s="268">
        <f t="shared" ref="K393:K399" si="130">SUM(Q393,T393,W393)</f>
        <v>0</v>
      </c>
      <c r="L393" s="269">
        <f t="shared" ref="L393:L399" si="131">J393+K393</f>
        <v>0</v>
      </c>
      <c r="M393" s="276">
        <v>300</v>
      </c>
      <c r="N393" s="29">
        <v>0</v>
      </c>
      <c r="O393" s="267">
        <f t="shared" ref="O393:O395" si="132">M393+N393</f>
        <v>300</v>
      </c>
      <c r="P393" s="180">
        <v>0</v>
      </c>
      <c r="Q393" s="271">
        <v>0</v>
      </c>
      <c r="R393" s="273">
        <f t="shared" ref="R393:R399" si="133">P393+Q393</f>
        <v>0</v>
      </c>
      <c r="S393" s="186">
        <v>0</v>
      </c>
      <c r="T393" s="270">
        <v>0</v>
      </c>
      <c r="U393" s="274">
        <f t="shared" ref="U393:U399" si="134">S393+T393</f>
        <v>0</v>
      </c>
      <c r="V393" s="272">
        <v>0</v>
      </c>
      <c r="W393" s="272">
        <v>0</v>
      </c>
      <c r="X393" s="275">
        <f t="shared" ref="X393:X399" si="135">V393+W393</f>
        <v>0</v>
      </c>
    </row>
    <row r="394" spans="1:24" x14ac:dyDescent="0.35">
      <c r="A394" t="s">
        <v>348</v>
      </c>
      <c r="B394" t="s">
        <v>47</v>
      </c>
      <c r="C394">
        <v>500</v>
      </c>
      <c r="D394" t="s">
        <v>561</v>
      </c>
      <c r="E394" t="s">
        <v>301</v>
      </c>
      <c r="F394" t="s">
        <v>363</v>
      </c>
      <c r="G394" s="49">
        <f t="shared" si="126"/>
        <v>119</v>
      </c>
      <c r="H394" s="29">
        <f t="shared" si="127"/>
        <v>0</v>
      </c>
      <c r="I394" s="267">
        <f t="shared" si="128"/>
        <v>119</v>
      </c>
      <c r="J394" s="268">
        <f t="shared" si="129"/>
        <v>0</v>
      </c>
      <c r="K394" s="268">
        <f t="shared" si="130"/>
        <v>0</v>
      </c>
      <c r="L394" s="269">
        <f t="shared" si="131"/>
        <v>0</v>
      </c>
      <c r="M394" s="276">
        <v>119</v>
      </c>
      <c r="N394" s="29">
        <v>0</v>
      </c>
      <c r="O394" s="267">
        <f t="shared" si="132"/>
        <v>119</v>
      </c>
      <c r="P394" s="180">
        <v>0</v>
      </c>
      <c r="Q394" s="271">
        <v>0</v>
      </c>
      <c r="R394" s="273">
        <f t="shared" si="133"/>
        <v>0</v>
      </c>
      <c r="S394" s="186">
        <v>0</v>
      </c>
      <c r="T394" s="270">
        <v>0</v>
      </c>
      <c r="U394" s="274">
        <f t="shared" si="134"/>
        <v>0</v>
      </c>
      <c r="V394" s="272">
        <v>0</v>
      </c>
      <c r="W394" s="272">
        <v>0</v>
      </c>
      <c r="X394" s="275">
        <f t="shared" si="135"/>
        <v>0</v>
      </c>
    </row>
    <row r="395" spans="1:24" x14ac:dyDescent="0.35">
      <c r="A395" t="s">
        <v>329</v>
      </c>
      <c r="B395" t="s">
        <v>259</v>
      </c>
      <c r="C395">
        <v>500</v>
      </c>
      <c r="D395" t="s">
        <v>562</v>
      </c>
      <c r="E395" t="s">
        <v>301</v>
      </c>
      <c r="F395" t="s">
        <v>363</v>
      </c>
      <c r="G395" s="49">
        <f t="shared" si="126"/>
        <v>271</v>
      </c>
      <c r="H395" s="29">
        <f t="shared" si="127"/>
        <v>100</v>
      </c>
      <c r="I395" s="267">
        <f t="shared" si="128"/>
        <v>371</v>
      </c>
      <c r="J395" s="268">
        <f t="shared" si="129"/>
        <v>0</v>
      </c>
      <c r="K395" s="268">
        <f t="shared" si="130"/>
        <v>0</v>
      </c>
      <c r="L395" s="269">
        <f t="shared" si="131"/>
        <v>0</v>
      </c>
      <c r="M395" s="276">
        <v>271</v>
      </c>
      <c r="N395" s="29">
        <v>100</v>
      </c>
      <c r="O395" s="267">
        <f t="shared" si="132"/>
        <v>371</v>
      </c>
      <c r="P395" s="180">
        <v>0</v>
      </c>
      <c r="Q395" s="271">
        <v>0</v>
      </c>
      <c r="R395" s="273">
        <f t="shared" si="133"/>
        <v>0</v>
      </c>
      <c r="S395" s="186">
        <v>0</v>
      </c>
      <c r="T395" s="270">
        <v>0</v>
      </c>
      <c r="U395" s="274">
        <f t="shared" si="134"/>
        <v>0</v>
      </c>
      <c r="V395" s="272">
        <v>0</v>
      </c>
      <c r="W395" s="272">
        <v>0</v>
      </c>
      <c r="X395" s="275">
        <f t="shared" si="135"/>
        <v>0</v>
      </c>
    </row>
    <row r="396" spans="1:24" x14ac:dyDescent="0.35">
      <c r="A396" t="s">
        <v>329</v>
      </c>
      <c r="B396" t="s">
        <v>259</v>
      </c>
      <c r="C396">
        <v>500</v>
      </c>
      <c r="D396" t="s">
        <v>557</v>
      </c>
      <c r="E396" t="s">
        <v>301</v>
      </c>
      <c r="F396" t="s">
        <v>364</v>
      </c>
      <c r="G396" s="49">
        <f t="shared" si="126"/>
        <v>1500</v>
      </c>
      <c r="H396" s="29">
        <f t="shared" si="127"/>
        <v>0</v>
      </c>
      <c r="I396" s="267">
        <f t="shared" si="128"/>
        <v>1500</v>
      </c>
      <c r="J396" s="268">
        <f t="shared" si="129"/>
        <v>1500</v>
      </c>
      <c r="K396" s="268">
        <f t="shared" si="130"/>
        <v>0</v>
      </c>
      <c r="L396" s="269">
        <f t="shared" si="131"/>
        <v>1500</v>
      </c>
      <c r="M396" s="276">
        <v>0</v>
      </c>
      <c r="N396" s="29">
        <v>0</v>
      </c>
      <c r="O396" s="267">
        <f t="shared" ref="O396:O399" si="136">M396+N396</f>
        <v>0</v>
      </c>
      <c r="P396" s="180">
        <v>0</v>
      </c>
      <c r="Q396" s="271">
        <v>0</v>
      </c>
      <c r="R396" s="273">
        <f t="shared" si="133"/>
        <v>0</v>
      </c>
      <c r="S396" s="186">
        <v>1500</v>
      </c>
      <c r="T396" s="270">
        <v>0</v>
      </c>
      <c r="U396" s="274">
        <f t="shared" ref="U396:U398" si="137">S396+T396</f>
        <v>1500</v>
      </c>
      <c r="V396" s="272">
        <v>0</v>
      </c>
      <c r="W396" s="272">
        <v>0</v>
      </c>
      <c r="X396" s="275">
        <f t="shared" si="135"/>
        <v>0</v>
      </c>
    </row>
    <row r="397" spans="1:24" x14ac:dyDescent="0.35">
      <c r="A397" t="s">
        <v>329</v>
      </c>
      <c r="B397" t="s">
        <v>553</v>
      </c>
      <c r="C397">
        <v>500</v>
      </c>
      <c r="D397" t="s">
        <v>558</v>
      </c>
      <c r="E397" t="s">
        <v>301</v>
      </c>
      <c r="F397" t="s">
        <v>485</v>
      </c>
      <c r="G397" s="49">
        <f t="shared" si="126"/>
        <v>1000</v>
      </c>
      <c r="H397" s="29">
        <f t="shared" si="127"/>
        <v>0</v>
      </c>
      <c r="I397" s="267">
        <f t="shared" si="128"/>
        <v>1000</v>
      </c>
      <c r="J397" s="268">
        <f t="shared" si="129"/>
        <v>1000</v>
      </c>
      <c r="K397" s="268">
        <f t="shared" si="130"/>
        <v>0</v>
      </c>
      <c r="L397" s="269">
        <f t="shared" si="131"/>
        <v>1000</v>
      </c>
      <c r="M397" s="276">
        <v>0</v>
      </c>
      <c r="N397" s="29">
        <v>0</v>
      </c>
      <c r="O397" s="267">
        <f t="shared" si="136"/>
        <v>0</v>
      </c>
      <c r="P397" s="180">
        <v>0</v>
      </c>
      <c r="Q397" s="271">
        <v>0</v>
      </c>
      <c r="R397" s="273">
        <f t="shared" si="133"/>
        <v>0</v>
      </c>
      <c r="S397" s="186">
        <v>1000</v>
      </c>
      <c r="T397" s="270">
        <v>0</v>
      </c>
      <c r="U397" s="274">
        <f t="shared" si="137"/>
        <v>1000</v>
      </c>
      <c r="V397" s="272">
        <v>0</v>
      </c>
      <c r="W397" s="272">
        <v>0</v>
      </c>
      <c r="X397" s="275">
        <f t="shared" si="135"/>
        <v>0</v>
      </c>
    </row>
    <row r="398" spans="1:24" x14ac:dyDescent="0.35">
      <c r="A398" t="s">
        <v>348</v>
      </c>
      <c r="B398" t="s">
        <v>47</v>
      </c>
      <c r="C398">
        <v>500</v>
      </c>
      <c r="D398" t="s">
        <v>559</v>
      </c>
      <c r="E398" t="s">
        <v>301</v>
      </c>
      <c r="F398" t="s">
        <v>378</v>
      </c>
      <c r="G398" s="49">
        <f t="shared" si="126"/>
        <v>2328</v>
      </c>
      <c r="H398" s="29">
        <f t="shared" si="127"/>
        <v>0</v>
      </c>
      <c r="I398" s="267">
        <f t="shared" si="128"/>
        <v>2328</v>
      </c>
      <c r="J398" s="268">
        <f t="shared" si="129"/>
        <v>2328</v>
      </c>
      <c r="K398" s="268">
        <f t="shared" si="130"/>
        <v>0</v>
      </c>
      <c r="L398" s="269">
        <f t="shared" si="131"/>
        <v>2328</v>
      </c>
      <c r="M398" s="276">
        <v>0</v>
      </c>
      <c r="N398" s="29">
        <v>0</v>
      </c>
      <c r="O398" s="267">
        <f t="shared" si="136"/>
        <v>0</v>
      </c>
      <c r="P398" s="180">
        <v>0</v>
      </c>
      <c r="Q398" s="271">
        <v>0</v>
      </c>
      <c r="R398" s="273">
        <f t="shared" si="133"/>
        <v>0</v>
      </c>
      <c r="S398" s="186">
        <v>2328</v>
      </c>
      <c r="T398" s="270">
        <v>0</v>
      </c>
      <c r="U398" s="274">
        <f t="shared" si="137"/>
        <v>2328</v>
      </c>
      <c r="V398" s="272">
        <v>0</v>
      </c>
      <c r="W398" s="272">
        <v>0</v>
      </c>
      <c r="X398" s="275">
        <f t="shared" si="135"/>
        <v>0</v>
      </c>
    </row>
    <row r="399" spans="1:24" x14ac:dyDescent="0.35">
      <c r="A399" t="s">
        <v>577</v>
      </c>
      <c r="B399" t="s">
        <v>579</v>
      </c>
      <c r="D399" t="s">
        <v>592</v>
      </c>
      <c r="E399" t="s">
        <v>301</v>
      </c>
      <c r="F399" t="s">
        <v>364</v>
      </c>
      <c r="G399" s="49">
        <f t="shared" si="126"/>
        <v>3500</v>
      </c>
      <c r="H399" s="29">
        <f t="shared" si="127"/>
        <v>0</v>
      </c>
      <c r="I399" s="267">
        <f t="shared" si="128"/>
        <v>3500</v>
      </c>
      <c r="J399" s="268">
        <f t="shared" si="129"/>
        <v>3500</v>
      </c>
      <c r="K399" s="268">
        <f t="shared" si="130"/>
        <v>0</v>
      </c>
      <c r="L399" s="269">
        <f t="shared" si="131"/>
        <v>3500</v>
      </c>
      <c r="M399" s="276">
        <v>0</v>
      </c>
      <c r="N399" s="29">
        <v>0</v>
      </c>
      <c r="O399" s="267">
        <f t="shared" si="136"/>
        <v>0</v>
      </c>
      <c r="P399" s="180">
        <v>0</v>
      </c>
      <c r="Q399" s="271">
        <v>0</v>
      </c>
      <c r="R399" s="273">
        <f t="shared" si="133"/>
        <v>0</v>
      </c>
      <c r="S399" s="186">
        <v>0</v>
      </c>
      <c r="T399" s="270">
        <v>0</v>
      </c>
      <c r="U399" s="274">
        <f t="shared" si="134"/>
        <v>0</v>
      </c>
      <c r="V399" s="272">
        <v>3500</v>
      </c>
      <c r="W399" s="272">
        <v>0</v>
      </c>
      <c r="X399" s="275">
        <f t="shared" si="135"/>
        <v>3500</v>
      </c>
    </row>
    <row r="400" spans="1:24" x14ac:dyDescent="0.35">
      <c r="A400" t="s">
        <v>577</v>
      </c>
      <c r="B400" t="s">
        <v>579</v>
      </c>
      <c r="D400" t="s">
        <v>592</v>
      </c>
      <c r="E400" t="s">
        <v>301</v>
      </c>
      <c r="F400" t="s">
        <v>378</v>
      </c>
      <c r="G400" s="49">
        <f t="shared" ref="G400" si="138">SUM(J400+M400)</f>
        <v>2882</v>
      </c>
      <c r="H400" s="29">
        <f t="shared" ref="H400" si="139">SUM(K400+N400)</f>
        <v>0</v>
      </c>
      <c r="I400" s="267">
        <f t="shared" ref="I400" si="140">G400+H400</f>
        <v>2882</v>
      </c>
      <c r="J400" s="268">
        <f t="shared" ref="J400" si="141">SUM(P400,S400,V400)</f>
        <v>2882</v>
      </c>
      <c r="K400" s="268">
        <f t="shared" ref="K400" si="142">SUM(Q400,T400,W400)</f>
        <v>0</v>
      </c>
      <c r="L400" s="269">
        <f t="shared" ref="L400" si="143">J400+K400</f>
        <v>2882</v>
      </c>
      <c r="M400" s="276">
        <v>0</v>
      </c>
      <c r="N400" s="29">
        <v>0</v>
      </c>
      <c r="O400" s="267">
        <f t="shared" ref="O400" si="144">M400+N400</f>
        <v>0</v>
      </c>
      <c r="P400" s="180">
        <v>0</v>
      </c>
      <c r="Q400" s="271">
        <v>0</v>
      </c>
      <c r="R400" s="273">
        <f t="shared" ref="R400" si="145">P400+Q400</f>
        <v>0</v>
      </c>
      <c r="S400" s="186">
        <v>0</v>
      </c>
      <c r="T400" s="270">
        <v>0</v>
      </c>
      <c r="U400" s="274">
        <f t="shared" ref="U400" si="146">S400+T400</f>
        <v>0</v>
      </c>
      <c r="V400" s="272">
        <v>2882</v>
      </c>
      <c r="W400" s="272">
        <v>0</v>
      </c>
      <c r="X400" s="275">
        <f t="shared" ref="X400" si="147">V400+W400</f>
        <v>2882</v>
      </c>
    </row>
    <row r="401" spans="1:24" x14ac:dyDescent="0.35">
      <c r="A401" t="s">
        <v>333</v>
      </c>
      <c r="B401" t="s">
        <v>368</v>
      </c>
      <c r="C401">
        <v>500</v>
      </c>
      <c r="D401" t="s">
        <v>527</v>
      </c>
      <c r="E401" t="s">
        <v>445</v>
      </c>
      <c r="F401" t="s">
        <v>367</v>
      </c>
      <c r="G401" s="49">
        <f t="shared" ref="G401:G404" si="148">SUM(J401+M401)</f>
        <v>2539</v>
      </c>
      <c r="H401" s="29">
        <f t="shared" ref="H401:H404" si="149">SUM(K401+N401)</f>
        <v>161</v>
      </c>
      <c r="I401" s="267">
        <f t="shared" ref="I401:I404" si="150">G401+H401</f>
        <v>2700</v>
      </c>
      <c r="J401" s="268">
        <f t="shared" ref="J401:J404" si="151">SUM(P401,S401,V401)</f>
        <v>2539</v>
      </c>
      <c r="K401" s="268">
        <f t="shared" ref="K401:K404" si="152">SUM(Q401,T401,W401)</f>
        <v>161</v>
      </c>
      <c r="L401" s="269">
        <f t="shared" ref="L401:L404" si="153">J401+K401</f>
        <v>2700</v>
      </c>
      <c r="M401" s="276">
        <v>0</v>
      </c>
      <c r="N401" s="29">
        <v>0</v>
      </c>
      <c r="O401" s="267">
        <f t="shared" ref="O401:O404" si="154">M401+N401</f>
        <v>0</v>
      </c>
      <c r="P401" s="180">
        <v>0</v>
      </c>
      <c r="Q401" s="271">
        <v>0</v>
      </c>
      <c r="R401" s="273">
        <f t="shared" ref="R401:R404" si="155">P401+Q401</f>
        <v>0</v>
      </c>
      <c r="S401" s="186">
        <v>1446</v>
      </c>
      <c r="T401" s="270">
        <v>161</v>
      </c>
      <c r="U401" s="274">
        <f t="shared" ref="U401:U404" si="156">S401+T401</f>
        <v>1607</v>
      </c>
      <c r="V401" s="272">
        <v>1093</v>
      </c>
      <c r="W401" s="272">
        <v>0</v>
      </c>
      <c r="X401" s="275">
        <f t="shared" ref="X401:X404" si="157">V401+W401</f>
        <v>1093</v>
      </c>
    </row>
    <row r="402" spans="1:24" x14ac:dyDescent="0.35">
      <c r="A402" t="s">
        <v>577</v>
      </c>
      <c r="B402" t="s">
        <v>579</v>
      </c>
      <c r="D402" t="s">
        <v>527</v>
      </c>
      <c r="E402" t="s">
        <v>445</v>
      </c>
      <c r="F402" t="s">
        <v>486</v>
      </c>
      <c r="G402" s="49">
        <f t="shared" si="148"/>
        <v>4900</v>
      </c>
      <c r="H402" s="29">
        <f t="shared" si="149"/>
        <v>0</v>
      </c>
      <c r="I402" s="267">
        <f t="shared" si="150"/>
        <v>4900</v>
      </c>
      <c r="J402" s="268">
        <f t="shared" si="151"/>
        <v>4900</v>
      </c>
      <c r="K402" s="268">
        <f t="shared" si="152"/>
        <v>0</v>
      </c>
      <c r="L402" s="269">
        <f t="shared" si="153"/>
        <v>4900</v>
      </c>
      <c r="M402" s="276">
        <v>0</v>
      </c>
      <c r="N402" s="29">
        <v>0</v>
      </c>
      <c r="O402" s="267">
        <f t="shared" si="154"/>
        <v>0</v>
      </c>
      <c r="P402" s="180">
        <v>0</v>
      </c>
      <c r="Q402" s="271">
        <v>0</v>
      </c>
      <c r="R402" s="273">
        <f t="shared" si="155"/>
        <v>0</v>
      </c>
      <c r="S402" s="186">
        <v>0</v>
      </c>
      <c r="T402" s="270">
        <v>0</v>
      </c>
      <c r="U402" s="274">
        <f t="shared" si="156"/>
        <v>0</v>
      </c>
      <c r="V402" s="272">
        <v>4900</v>
      </c>
      <c r="W402" s="272">
        <v>0</v>
      </c>
      <c r="X402" s="275">
        <f t="shared" si="157"/>
        <v>4900</v>
      </c>
    </row>
    <row r="403" spans="1:24" x14ac:dyDescent="0.35">
      <c r="A403" t="s">
        <v>577</v>
      </c>
      <c r="B403" t="s">
        <v>579</v>
      </c>
      <c r="D403" t="s">
        <v>527</v>
      </c>
      <c r="E403" t="s">
        <v>445</v>
      </c>
      <c r="F403" t="s">
        <v>487</v>
      </c>
      <c r="G403" s="49">
        <f t="shared" si="148"/>
        <v>7000</v>
      </c>
      <c r="H403" s="29">
        <f t="shared" si="149"/>
        <v>0</v>
      </c>
      <c r="I403" s="267">
        <f t="shared" si="150"/>
        <v>7000</v>
      </c>
      <c r="J403" s="268">
        <f t="shared" si="151"/>
        <v>7000</v>
      </c>
      <c r="K403" s="268">
        <f t="shared" si="152"/>
        <v>0</v>
      </c>
      <c r="L403" s="269">
        <f t="shared" si="153"/>
        <v>7000</v>
      </c>
      <c r="M403" s="276">
        <v>0</v>
      </c>
      <c r="N403" s="29">
        <v>0</v>
      </c>
      <c r="O403" s="267">
        <f t="shared" si="154"/>
        <v>0</v>
      </c>
      <c r="P403" s="180">
        <v>0</v>
      </c>
      <c r="Q403" s="271">
        <v>0</v>
      </c>
      <c r="R403" s="273">
        <f t="shared" si="155"/>
        <v>0</v>
      </c>
      <c r="S403" s="186">
        <v>0</v>
      </c>
      <c r="T403" s="270">
        <v>0</v>
      </c>
      <c r="U403" s="274">
        <f t="shared" si="156"/>
        <v>0</v>
      </c>
      <c r="V403" s="272">
        <v>7000</v>
      </c>
      <c r="W403" s="272">
        <v>0</v>
      </c>
      <c r="X403" s="275">
        <f t="shared" si="157"/>
        <v>7000</v>
      </c>
    </row>
    <row r="404" spans="1:24" x14ac:dyDescent="0.35">
      <c r="A404" s="61" t="s">
        <v>359</v>
      </c>
      <c r="B404" s="61" t="s">
        <v>593</v>
      </c>
      <c r="C404" s="61">
        <v>500</v>
      </c>
      <c r="D404" t="s">
        <v>527</v>
      </c>
      <c r="E404" t="s">
        <v>445</v>
      </c>
      <c r="F404" t="s">
        <v>375</v>
      </c>
      <c r="G404" s="49">
        <f t="shared" si="148"/>
        <v>5400</v>
      </c>
      <c r="H404" s="29">
        <f t="shared" si="149"/>
        <v>0</v>
      </c>
      <c r="I404" s="267">
        <f t="shared" si="150"/>
        <v>5400</v>
      </c>
      <c r="J404" s="268">
        <f t="shared" si="151"/>
        <v>5400</v>
      </c>
      <c r="K404" s="268">
        <f t="shared" si="152"/>
        <v>0</v>
      </c>
      <c r="L404" s="269">
        <f t="shared" si="153"/>
        <v>5400</v>
      </c>
      <c r="M404" s="276">
        <v>0</v>
      </c>
      <c r="N404" s="29">
        <v>0</v>
      </c>
      <c r="O404" s="267">
        <f t="shared" si="154"/>
        <v>0</v>
      </c>
      <c r="P404" s="180">
        <v>0</v>
      </c>
      <c r="Q404" s="271">
        <v>0</v>
      </c>
      <c r="R404" s="273">
        <f t="shared" si="155"/>
        <v>0</v>
      </c>
      <c r="S404" s="186">
        <v>3100</v>
      </c>
      <c r="T404" s="270">
        <v>0</v>
      </c>
      <c r="U404" s="274">
        <f t="shared" si="156"/>
        <v>3100</v>
      </c>
      <c r="V404" s="272">
        <v>2300</v>
      </c>
      <c r="W404" s="272">
        <v>0</v>
      </c>
      <c r="X404" s="275">
        <f t="shared" si="157"/>
        <v>2300</v>
      </c>
    </row>
  </sheetData>
  <autoFilter ref="A5:X404" xr:uid="{E267D884-0B07-4CE6-9892-40FC3D24C3E9}"/>
  <mergeCells count="6">
    <mergeCell ref="G4:I4"/>
    <mergeCell ref="V4:X4"/>
    <mergeCell ref="J4:L4"/>
    <mergeCell ref="M4:O4"/>
    <mergeCell ref="P4:R4"/>
    <mergeCell ref="S4:U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03E54-701B-494D-A7E0-C48FFAA4493D}">
  <sheetPr>
    <tabColor theme="4" tint="-0.499984740745262"/>
  </sheetPr>
  <dimension ref="A1"/>
  <sheetViews>
    <sheetView workbookViewId="0">
      <selection activeCell="I34" sqref="I34"/>
    </sheetView>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76B6-880C-4992-B4DB-CC12A3807A83}">
  <sheetPr>
    <tabColor theme="4" tint="0.39997558519241921"/>
  </sheetPr>
  <dimension ref="A1:N15"/>
  <sheetViews>
    <sheetView workbookViewId="0">
      <selection sqref="A1:E2"/>
    </sheetView>
  </sheetViews>
  <sheetFormatPr defaultRowHeight="14.5" x14ac:dyDescent="0.35"/>
  <cols>
    <col min="1" max="1" width="19.453125" customWidth="1"/>
    <col min="2" max="2" width="27" customWidth="1"/>
    <col min="4" max="4" width="17.6328125" customWidth="1"/>
    <col min="5" max="5" width="21.36328125" customWidth="1"/>
    <col min="6" max="12" width="14.6328125" customWidth="1"/>
    <col min="13" max="13" width="10.6328125" customWidth="1"/>
  </cols>
  <sheetData>
    <row r="1" spans="1:14" ht="30.5" customHeight="1" x14ac:dyDescent="0.35">
      <c r="A1" s="329" t="s">
        <v>597</v>
      </c>
      <c r="B1" s="329"/>
      <c r="C1" s="329"/>
      <c r="D1" s="329"/>
      <c r="E1" s="329"/>
      <c r="F1" s="279"/>
      <c r="G1" s="279"/>
      <c r="H1" s="279"/>
      <c r="I1" s="279"/>
      <c r="J1" s="279"/>
      <c r="K1" s="279"/>
      <c r="L1" s="279"/>
    </row>
    <row r="2" spans="1:14" x14ac:dyDescent="0.35">
      <c r="A2" s="330"/>
      <c r="B2" s="330"/>
      <c r="C2" s="330"/>
      <c r="D2" s="330"/>
      <c r="E2" s="330"/>
      <c r="F2" s="279"/>
      <c r="G2" s="279"/>
      <c r="H2" s="279"/>
      <c r="I2" s="279"/>
      <c r="J2" s="279"/>
      <c r="K2" s="279"/>
      <c r="L2" s="279"/>
    </row>
    <row r="3" spans="1:14" ht="58" x14ac:dyDescent="0.35">
      <c r="A3" s="245"/>
      <c r="B3" s="245"/>
      <c r="C3" s="245"/>
      <c r="D3" s="245"/>
      <c r="E3" s="245"/>
      <c r="F3" s="207" t="s">
        <v>461</v>
      </c>
      <c r="G3" s="215" t="s">
        <v>460</v>
      </c>
      <c r="H3" s="217" t="s">
        <v>459</v>
      </c>
      <c r="I3" s="207" t="s">
        <v>457</v>
      </c>
      <c r="J3" s="209" t="s">
        <v>458</v>
      </c>
      <c r="K3" s="211" t="s">
        <v>534</v>
      </c>
      <c r="L3" s="213" t="s">
        <v>463</v>
      </c>
      <c r="M3" s="20"/>
    </row>
    <row r="4" spans="1:14" ht="29" x14ac:dyDescent="0.35">
      <c r="A4" s="245" t="s">
        <v>297</v>
      </c>
      <c r="B4" s="245" t="s">
        <v>298</v>
      </c>
      <c r="C4" s="245" t="s">
        <v>7</v>
      </c>
      <c r="D4" s="245" t="s">
        <v>523</v>
      </c>
      <c r="E4" s="245" t="s">
        <v>479</v>
      </c>
      <c r="F4" s="208" t="s">
        <v>532</v>
      </c>
      <c r="G4" s="216" t="s">
        <v>532</v>
      </c>
      <c r="H4" s="218" t="s">
        <v>532</v>
      </c>
      <c r="I4" s="208" t="s">
        <v>532</v>
      </c>
      <c r="J4" s="210" t="s">
        <v>532</v>
      </c>
      <c r="K4" s="212" t="s">
        <v>532</v>
      </c>
      <c r="L4" s="214" t="s">
        <v>532</v>
      </c>
      <c r="M4" s="206"/>
      <c r="N4" s="3"/>
    </row>
    <row r="5" spans="1:14" x14ac:dyDescent="0.35">
      <c r="A5" s="61" t="s">
        <v>329</v>
      </c>
      <c r="B5" s="61" t="s">
        <v>208</v>
      </c>
      <c r="C5" s="61">
        <v>138</v>
      </c>
      <c r="D5" s="22" t="s">
        <v>527</v>
      </c>
      <c r="E5" s="22" t="s">
        <v>528</v>
      </c>
      <c r="F5" s="29">
        <v>0</v>
      </c>
      <c r="G5" s="219">
        <v>0</v>
      </c>
      <c r="H5" s="220">
        <v>500</v>
      </c>
      <c r="I5" s="221">
        <f>SUM(F5:H5)</f>
        <v>500</v>
      </c>
      <c r="J5" s="222">
        <v>0</v>
      </c>
      <c r="K5" s="223">
        <f>H5+J5</f>
        <v>500</v>
      </c>
      <c r="L5" s="224">
        <f>SUM(I5:J5)</f>
        <v>500</v>
      </c>
      <c r="M5" s="20"/>
    </row>
    <row r="6" spans="1:14" x14ac:dyDescent="0.35">
      <c r="A6" s="61" t="s">
        <v>341</v>
      </c>
      <c r="B6" s="61" t="s">
        <v>218</v>
      </c>
      <c r="C6" s="61">
        <v>115</v>
      </c>
      <c r="D6" s="22" t="s">
        <v>527</v>
      </c>
      <c r="E6" s="22" t="s">
        <v>529</v>
      </c>
      <c r="F6" s="29">
        <v>40</v>
      </c>
      <c r="G6" s="225">
        <v>0</v>
      </c>
      <c r="H6" s="226">
        <v>0</v>
      </c>
      <c r="I6" s="227">
        <f t="shared" ref="I6:I15" si="0">SUM(F6:H6)</f>
        <v>40</v>
      </c>
      <c r="J6" s="228">
        <v>0</v>
      </c>
      <c r="K6" s="229">
        <f t="shared" ref="K6:K15" si="1">H6+J6</f>
        <v>0</v>
      </c>
      <c r="L6" s="230">
        <f t="shared" ref="L6:L15" si="2">SUM(I6:J6)</f>
        <v>40</v>
      </c>
      <c r="M6" s="20"/>
    </row>
    <row r="7" spans="1:14" x14ac:dyDescent="0.35">
      <c r="A7" s="61" t="s">
        <v>341</v>
      </c>
      <c r="B7" s="61" t="s">
        <v>521</v>
      </c>
      <c r="C7" s="61">
        <v>115</v>
      </c>
      <c r="D7" s="22" t="s">
        <v>524</v>
      </c>
      <c r="E7" s="22" t="s">
        <v>530</v>
      </c>
      <c r="F7" s="29">
        <v>0</v>
      </c>
      <c r="G7" s="225">
        <v>13</v>
      </c>
      <c r="H7" s="226">
        <v>0</v>
      </c>
      <c r="I7" s="227">
        <f t="shared" si="0"/>
        <v>13</v>
      </c>
      <c r="J7" s="228">
        <v>0</v>
      </c>
      <c r="K7" s="229">
        <f t="shared" si="1"/>
        <v>0</v>
      </c>
      <c r="L7" s="230">
        <f t="shared" si="2"/>
        <v>13</v>
      </c>
      <c r="M7" s="20"/>
    </row>
    <row r="8" spans="1:14" x14ac:dyDescent="0.35">
      <c r="A8" s="61" t="s">
        <v>329</v>
      </c>
      <c r="B8" s="61" t="s">
        <v>522</v>
      </c>
      <c r="C8" s="61">
        <v>500</v>
      </c>
      <c r="D8" s="22" t="s">
        <v>525</v>
      </c>
      <c r="E8" s="22" t="s">
        <v>530</v>
      </c>
      <c r="F8" s="29">
        <v>0</v>
      </c>
      <c r="G8" s="225">
        <v>0</v>
      </c>
      <c r="H8" s="226">
        <v>225</v>
      </c>
      <c r="I8" s="227">
        <f t="shared" si="0"/>
        <v>225</v>
      </c>
      <c r="J8" s="228">
        <v>0</v>
      </c>
      <c r="K8" s="229">
        <f t="shared" si="1"/>
        <v>225</v>
      </c>
      <c r="L8" s="230">
        <f t="shared" si="2"/>
        <v>225</v>
      </c>
      <c r="M8" s="20"/>
    </row>
    <row r="9" spans="1:14" x14ac:dyDescent="0.35">
      <c r="A9" s="61" t="s">
        <v>329</v>
      </c>
      <c r="B9" s="61" t="s">
        <v>259</v>
      </c>
      <c r="C9" s="61">
        <v>230</v>
      </c>
      <c r="D9" s="202" t="s">
        <v>524</v>
      </c>
      <c r="E9" s="22" t="s">
        <v>530</v>
      </c>
      <c r="F9" s="29">
        <v>0</v>
      </c>
      <c r="G9" s="225">
        <v>40</v>
      </c>
      <c r="H9" s="226">
        <v>60</v>
      </c>
      <c r="I9" s="227">
        <f t="shared" si="0"/>
        <v>100</v>
      </c>
      <c r="J9" s="228">
        <v>0</v>
      </c>
      <c r="K9" s="229">
        <f t="shared" si="1"/>
        <v>60</v>
      </c>
      <c r="L9" s="230">
        <f t="shared" si="2"/>
        <v>100</v>
      </c>
      <c r="M9" s="20"/>
    </row>
    <row r="10" spans="1:14" x14ac:dyDescent="0.35">
      <c r="A10" s="61" t="s">
        <v>333</v>
      </c>
      <c r="B10" s="61" t="s">
        <v>252</v>
      </c>
      <c r="C10" s="61">
        <v>230</v>
      </c>
      <c r="D10" s="22" t="s">
        <v>527</v>
      </c>
      <c r="E10" s="22" t="s">
        <v>531</v>
      </c>
      <c r="F10" s="29">
        <v>0</v>
      </c>
      <c r="G10" s="225">
        <v>0</v>
      </c>
      <c r="H10" s="226">
        <v>56</v>
      </c>
      <c r="I10" s="227">
        <f t="shared" si="0"/>
        <v>56</v>
      </c>
      <c r="J10" s="228">
        <v>0</v>
      </c>
      <c r="K10" s="229">
        <f t="shared" si="1"/>
        <v>56</v>
      </c>
      <c r="L10" s="230">
        <f t="shared" si="2"/>
        <v>56</v>
      </c>
      <c r="M10" s="20"/>
    </row>
    <row r="11" spans="1:14" x14ac:dyDescent="0.35">
      <c r="A11" s="61" t="s">
        <v>333</v>
      </c>
      <c r="B11" s="61" t="s">
        <v>258</v>
      </c>
      <c r="C11" s="61">
        <v>230</v>
      </c>
      <c r="D11" s="22" t="s">
        <v>527</v>
      </c>
      <c r="E11" s="22" t="s">
        <v>531</v>
      </c>
      <c r="F11" s="29">
        <v>0</v>
      </c>
      <c r="G11" s="225">
        <v>0</v>
      </c>
      <c r="H11" s="226">
        <v>83</v>
      </c>
      <c r="I11" s="227">
        <f t="shared" si="0"/>
        <v>83</v>
      </c>
      <c r="J11" s="228">
        <v>0</v>
      </c>
      <c r="K11" s="229">
        <f t="shared" si="1"/>
        <v>83</v>
      </c>
      <c r="L11" s="230">
        <f t="shared" si="2"/>
        <v>83</v>
      </c>
      <c r="M11" s="20"/>
    </row>
    <row r="12" spans="1:14" x14ac:dyDescent="0.35">
      <c r="A12" s="61" t="s">
        <v>329</v>
      </c>
      <c r="B12" s="61" t="s">
        <v>533</v>
      </c>
      <c r="C12" s="61">
        <v>345</v>
      </c>
      <c r="D12" s="202" t="s">
        <v>524</v>
      </c>
      <c r="E12" s="22" t="s">
        <v>530</v>
      </c>
      <c r="F12" s="29">
        <v>0</v>
      </c>
      <c r="G12" s="225">
        <v>36</v>
      </c>
      <c r="H12" s="226">
        <v>44</v>
      </c>
      <c r="I12" s="227">
        <f t="shared" si="0"/>
        <v>80</v>
      </c>
      <c r="J12" s="228">
        <v>0</v>
      </c>
      <c r="K12" s="229">
        <f t="shared" si="1"/>
        <v>44</v>
      </c>
      <c r="L12" s="230">
        <f t="shared" si="2"/>
        <v>80</v>
      </c>
      <c r="M12" s="20"/>
    </row>
    <row r="13" spans="1:14" x14ac:dyDescent="0.35">
      <c r="A13" t="s">
        <v>348</v>
      </c>
      <c r="B13" s="61" t="s">
        <v>519</v>
      </c>
      <c r="C13" s="61">
        <v>230</v>
      </c>
      <c r="D13" s="22" t="s">
        <v>526</v>
      </c>
      <c r="E13" s="22" t="s">
        <v>471</v>
      </c>
      <c r="F13" s="29">
        <v>0</v>
      </c>
      <c r="G13" s="225">
        <v>26</v>
      </c>
      <c r="H13" s="226">
        <v>824</v>
      </c>
      <c r="I13" s="227">
        <f t="shared" si="0"/>
        <v>850</v>
      </c>
      <c r="J13" s="228">
        <v>0</v>
      </c>
      <c r="K13" s="229">
        <f t="shared" si="1"/>
        <v>824</v>
      </c>
      <c r="L13" s="230">
        <f t="shared" si="2"/>
        <v>850</v>
      </c>
      <c r="M13" s="20"/>
    </row>
    <row r="14" spans="1:14" x14ac:dyDescent="0.35">
      <c r="A14" s="61" t="s">
        <v>326</v>
      </c>
      <c r="B14" s="61" t="s">
        <v>520</v>
      </c>
      <c r="C14" s="61">
        <v>230</v>
      </c>
      <c r="D14" s="22" t="s">
        <v>41</v>
      </c>
      <c r="E14" s="22" t="s">
        <v>471</v>
      </c>
      <c r="F14" s="29">
        <v>0</v>
      </c>
      <c r="G14" s="225">
        <v>50</v>
      </c>
      <c r="H14" s="226">
        <v>0</v>
      </c>
      <c r="I14" s="227">
        <f t="shared" si="0"/>
        <v>50</v>
      </c>
      <c r="J14" s="228">
        <v>295</v>
      </c>
      <c r="K14" s="229">
        <f t="shared" si="1"/>
        <v>295</v>
      </c>
      <c r="L14" s="230">
        <f t="shared" si="2"/>
        <v>345</v>
      </c>
      <c r="M14" s="20"/>
    </row>
    <row r="15" spans="1:14" x14ac:dyDescent="0.35">
      <c r="A15" s="61" t="s">
        <v>333</v>
      </c>
      <c r="B15" s="61" t="s">
        <v>270</v>
      </c>
      <c r="C15" s="61">
        <v>115</v>
      </c>
      <c r="D15" s="202" t="s">
        <v>524</v>
      </c>
      <c r="E15" s="22" t="s">
        <v>530</v>
      </c>
      <c r="F15" s="29">
        <v>0</v>
      </c>
      <c r="G15" s="225">
        <v>40</v>
      </c>
      <c r="H15" s="226">
        <v>0</v>
      </c>
      <c r="I15" s="227">
        <f t="shared" si="0"/>
        <v>40</v>
      </c>
      <c r="J15" s="228">
        <v>0</v>
      </c>
      <c r="K15" s="229">
        <f t="shared" si="1"/>
        <v>0</v>
      </c>
      <c r="L15" s="230">
        <f t="shared" si="2"/>
        <v>40</v>
      </c>
      <c r="M15" s="20"/>
    </row>
  </sheetData>
  <autoFilter ref="A4:L4" xr:uid="{5C6776B6-880C-4992-B4DB-CC12A3807A83}"/>
  <mergeCells count="1">
    <mergeCell ref="A1: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5150-0769-40D2-9E1C-CC92789759D7}">
  <sheetPr filterMode="1">
    <tabColor theme="4" tint="0.39997558519241921"/>
  </sheetPr>
  <dimension ref="A1:AD322"/>
  <sheetViews>
    <sheetView workbookViewId="0">
      <selection activeCell="D7" sqref="D7"/>
    </sheetView>
  </sheetViews>
  <sheetFormatPr defaultRowHeight="14.5" x14ac:dyDescent="0.35"/>
  <cols>
    <col min="1" max="1" width="27.90625" customWidth="1"/>
    <col min="2" max="2" width="29.81640625" bestFit="1" customWidth="1"/>
    <col min="4" max="4" width="11.36328125" customWidth="1"/>
    <col min="5" max="29" width="8.6328125" customWidth="1"/>
  </cols>
  <sheetData>
    <row r="1" spans="1:30" ht="42" customHeight="1" x14ac:dyDescent="0.35">
      <c r="A1" s="341" t="s">
        <v>598</v>
      </c>
      <c r="B1" s="341"/>
      <c r="C1" s="341"/>
      <c r="D1" s="341"/>
    </row>
    <row r="2" spans="1:30" ht="28" customHeight="1" x14ac:dyDescent="0.35">
      <c r="A2" s="341"/>
      <c r="B2" s="341"/>
      <c r="C2" s="341"/>
      <c r="D2" s="341"/>
      <c r="E2" s="342" t="s">
        <v>461</v>
      </c>
      <c r="F2" s="342"/>
      <c r="G2" s="342"/>
      <c r="H2" s="342"/>
      <c r="I2" s="342"/>
      <c r="J2" s="343" t="s">
        <v>460</v>
      </c>
      <c r="K2" s="343"/>
      <c r="L2" s="343"/>
      <c r="M2" s="343"/>
      <c r="N2" s="344"/>
      <c r="O2" s="345" t="s">
        <v>459</v>
      </c>
      <c r="P2" s="345"/>
      <c r="Q2" s="345"/>
      <c r="R2" s="345"/>
      <c r="S2" s="346"/>
      <c r="T2" s="347" t="s">
        <v>516</v>
      </c>
      <c r="U2" s="347"/>
      <c r="V2" s="347"/>
      <c r="W2" s="347"/>
      <c r="X2" s="348"/>
      <c r="Y2" s="340" t="s">
        <v>463</v>
      </c>
      <c r="Z2" s="340"/>
      <c r="AA2" s="340"/>
      <c r="AB2" s="340"/>
      <c r="AC2" s="340"/>
    </row>
    <row r="3" spans="1:30" ht="53" customHeight="1" x14ac:dyDescent="0.35">
      <c r="A3" s="245"/>
      <c r="B3" s="245"/>
      <c r="C3" s="245"/>
      <c r="D3" s="245"/>
      <c r="E3" s="174" t="s">
        <v>484</v>
      </c>
      <c r="F3" s="174" t="s">
        <v>446</v>
      </c>
      <c r="G3" s="174" t="s">
        <v>515</v>
      </c>
      <c r="H3" s="174" t="s">
        <v>515</v>
      </c>
      <c r="I3" s="174" t="s">
        <v>515</v>
      </c>
      <c r="J3" s="176" t="s">
        <v>484</v>
      </c>
      <c r="K3" s="176" t="s">
        <v>446</v>
      </c>
      <c r="L3" s="176" t="s">
        <v>515</v>
      </c>
      <c r="M3" s="176" t="s">
        <v>515</v>
      </c>
      <c r="N3" s="177" t="s">
        <v>515</v>
      </c>
      <c r="O3" s="182" t="s">
        <v>484</v>
      </c>
      <c r="P3" s="182" t="s">
        <v>446</v>
      </c>
      <c r="Q3" s="182" t="s">
        <v>515</v>
      </c>
      <c r="R3" s="182" t="s">
        <v>515</v>
      </c>
      <c r="S3" s="183" t="s">
        <v>515</v>
      </c>
      <c r="T3" s="192" t="s">
        <v>484</v>
      </c>
      <c r="U3" s="192" t="s">
        <v>446</v>
      </c>
      <c r="V3" s="192" t="s">
        <v>515</v>
      </c>
      <c r="W3" s="192" t="s">
        <v>515</v>
      </c>
      <c r="X3" s="193" t="s">
        <v>515</v>
      </c>
      <c r="Y3" s="188" t="s">
        <v>484</v>
      </c>
      <c r="Z3" s="188" t="s">
        <v>446</v>
      </c>
      <c r="AA3" s="188" t="s">
        <v>515</v>
      </c>
      <c r="AB3" s="188" t="s">
        <v>515</v>
      </c>
      <c r="AC3" s="188" t="s">
        <v>515</v>
      </c>
    </row>
    <row r="4" spans="1:30" ht="29" x14ac:dyDescent="0.35">
      <c r="A4" s="245" t="s">
        <v>481</v>
      </c>
      <c r="B4" s="245" t="s">
        <v>298</v>
      </c>
      <c r="C4" s="245" t="s">
        <v>7</v>
      </c>
      <c r="D4" s="245" t="s">
        <v>600</v>
      </c>
      <c r="E4" s="175" t="s">
        <v>455</v>
      </c>
      <c r="F4" s="175" t="s">
        <v>455</v>
      </c>
      <c r="G4" s="175" t="s">
        <v>455</v>
      </c>
      <c r="H4" s="175" t="s">
        <v>456</v>
      </c>
      <c r="I4" s="175" t="s">
        <v>10</v>
      </c>
      <c r="J4" s="178" t="s">
        <v>455</v>
      </c>
      <c r="K4" s="178" t="s">
        <v>455</v>
      </c>
      <c r="L4" s="178" t="s">
        <v>455</v>
      </c>
      <c r="M4" s="178" t="s">
        <v>456</v>
      </c>
      <c r="N4" s="179" t="s">
        <v>10</v>
      </c>
      <c r="O4" s="184" t="s">
        <v>455</v>
      </c>
      <c r="P4" s="184" t="s">
        <v>455</v>
      </c>
      <c r="Q4" s="184" t="s">
        <v>455</v>
      </c>
      <c r="R4" s="184" t="s">
        <v>456</v>
      </c>
      <c r="S4" s="185" t="s">
        <v>10</v>
      </c>
      <c r="T4" s="194" t="s">
        <v>455</v>
      </c>
      <c r="U4" s="194" t="s">
        <v>455</v>
      </c>
      <c r="V4" s="194" t="s">
        <v>455</v>
      </c>
      <c r="W4" s="194" t="s">
        <v>456</v>
      </c>
      <c r="X4" s="195" t="s">
        <v>10</v>
      </c>
      <c r="Y4" s="189" t="s">
        <v>455</v>
      </c>
      <c r="Z4" s="189" t="s">
        <v>455</v>
      </c>
      <c r="AA4" s="189" t="s">
        <v>455</v>
      </c>
      <c r="AB4" s="189" t="s">
        <v>456</v>
      </c>
      <c r="AC4" s="189" t="s">
        <v>10</v>
      </c>
      <c r="AD4" s="199" t="s">
        <v>517</v>
      </c>
    </row>
    <row r="5" spans="1:30" hidden="1" x14ac:dyDescent="0.35">
      <c r="A5" t="s">
        <v>315</v>
      </c>
      <c r="B5" t="s">
        <v>150</v>
      </c>
      <c r="C5">
        <v>115</v>
      </c>
      <c r="E5" s="171">
        <v>0</v>
      </c>
      <c r="F5" s="172">
        <v>0</v>
      </c>
      <c r="G5" s="172">
        <v>0</v>
      </c>
      <c r="H5" s="172">
        <v>0</v>
      </c>
      <c r="I5" s="173">
        <f>SUM(G5:H5)</f>
        <v>0</v>
      </c>
      <c r="J5" s="180">
        <v>0</v>
      </c>
      <c r="K5" s="181">
        <v>0</v>
      </c>
      <c r="L5" s="181">
        <v>0</v>
      </c>
      <c r="M5" s="181">
        <v>0</v>
      </c>
      <c r="N5" s="181">
        <f>SUM(L5:M5)</f>
        <v>0</v>
      </c>
      <c r="O5" s="186">
        <v>0</v>
      </c>
      <c r="P5" s="187">
        <v>0</v>
      </c>
      <c r="Q5" s="187">
        <v>0</v>
      </c>
      <c r="R5" s="187">
        <v>0</v>
      </c>
      <c r="S5" s="187">
        <f>SUM(Q5:R5)</f>
        <v>0</v>
      </c>
      <c r="T5" s="196">
        <v>0</v>
      </c>
      <c r="U5" s="197">
        <v>0</v>
      </c>
      <c r="V5" s="197">
        <v>0</v>
      </c>
      <c r="W5" s="197">
        <v>0</v>
      </c>
      <c r="X5" s="197">
        <f>SUM(V5:W5)</f>
        <v>0</v>
      </c>
      <c r="Y5" s="190">
        <v>0</v>
      </c>
      <c r="Z5" s="191">
        <v>0</v>
      </c>
      <c r="AA5" s="191">
        <v>0</v>
      </c>
      <c r="AB5" s="191">
        <v>0</v>
      </c>
      <c r="AC5" s="198">
        <f>SUM(AA5:AB5)</f>
        <v>0</v>
      </c>
      <c r="AD5">
        <f>IF(SUM(E5:AC5)&gt;0,1,0)</f>
        <v>0</v>
      </c>
    </row>
    <row r="6" spans="1:30" hidden="1" x14ac:dyDescent="0.35">
      <c r="A6" t="s">
        <v>318</v>
      </c>
      <c r="B6" t="s">
        <v>62</v>
      </c>
      <c r="C6">
        <v>230</v>
      </c>
      <c r="E6" s="171">
        <v>0</v>
      </c>
      <c r="F6" s="172">
        <v>0</v>
      </c>
      <c r="G6" s="172">
        <v>0</v>
      </c>
      <c r="H6" s="172">
        <v>0</v>
      </c>
      <c r="I6" s="173">
        <f t="shared" ref="I6:I69" si="0">SUM(G6:H6)</f>
        <v>0</v>
      </c>
      <c r="J6" s="180">
        <v>0</v>
      </c>
      <c r="K6" s="181">
        <v>0</v>
      </c>
      <c r="L6" s="181">
        <v>0</v>
      </c>
      <c r="M6" s="181">
        <v>0</v>
      </c>
      <c r="N6" s="181">
        <f t="shared" ref="N6:N69" si="1">SUM(L6:M6)</f>
        <v>0</v>
      </c>
      <c r="O6" s="186">
        <v>0</v>
      </c>
      <c r="P6" s="187">
        <v>0</v>
      </c>
      <c r="Q6" s="187">
        <v>0</v>
      </c>
      <c r="R6" s="187">
        <v>0</v>
      </c>
      <c r="S6" s="187">
        <f t="shared" ref="S6:S69" si="2">SUM(Q6:R6)</f>
        <v>0</v>
      </c>
      <c r="T6" s="196">
        <v>0</v>
      </c>
      <c r="U6" s="197">
        <v>0</v>
      </c>
      <c r="V6" s="197">
        <v>0</v>
      </c>
      <c r="W6" s="197">
        <v>0</v>
      </c>
      <c r="X6" s="197">
        <f t="shared" ref="X6:X69" si="3">SUM(V6:W6)</f>
        <v>0</v>
      </c>
      <c r="Y6" s="190">
        <v>0</v>
      </c>
      <c r="Z6" s="191">
        <v>0</v>
      </c>
      <c r="AA6" s="191">
        <v>0</v>
      </c>
      <c r="AB6" s="191">
        <v>0</v>
      </c>
      <c r="AC6" s="198">
        <f t="shared" ref="AC6:AC69" si="4">SUM(AA6:AB6)</f>
        <v>0</v>
      </c>
      <c r="AD6">
        <f t="shared" ref="AD6:AD69" si="5">IF(SUM(E6:AC6)&gt;0,1,0)</f>
        <v>0</v>
      </c>
    </row>
    <row r="7" spans="1:30" x14ac:dyDescent="0.35">
      <c r="A7" t="s">
        <v>321</v>
      </c>
      <c r="B7" t="s">
        <v>169</v>
      </c>
      <c r="C7">
        <v>115</v>
      </c>
      <c r="D7" t="str" cm="1">
        <f t="array" ref="D7">INDEX(SubList_ResAreas!$D$5:$D$332,MATCH(1,(B7=SubList_ResAreas!$B$5:$B$332)*(C7=SubList_ResAreas!$C$5:$C$332),0))</f>
        <v>SPGE_Kern</v>
      </c>
      <c r="E7" s="171">
        <v>0</v>
      </c>
      <c r="F7" s="172">
        <v>0</v>
      </c>
      <c r="G7" s="172">
        <v>0</v>
      </c>
      <c r="H7" s="172">
        <v>0</v>
      </c>
      <c r="I7" s="173">
        <f t="shared" si="0"/>
        <v>0</v>
      </c>
      <c r="J7" s="180">
        <v>0</v>
      </c>
      <c r="K7" s="181">
        <v>3</v>
      </c>
      <c r="L7" s="181">
        <v>0</v>
      </c>
      <c r="M7" s="181">
        <v>0</v>
      </c>
      <c r="N7" s="181">
        <f t="shared" si="1"/>
        <v>0</v>
      </c>
      <c r="O7" s="186">
        <v>0</v>
      </c>
      <c r="P7" s="187">
        <v>0</v>
      </c>
      <c r="Q7" s="187">
        <v>0</v>
      </c>
      <c r="R7" s="187">
        <v>0</v>
      </c>
      <c r="S7" s="187">
        <f t="shared" si="2"/>
        <v>0</v>
      </c>
      <c r="T7" s="196">
        <v>0</v>
      </c>
      <c r="U7" s="197">
        <v>3</v>
      </c>
      <c r="V7" s="197">
        <v>0</v>
      </c>
      <c r="W7" s="197">
        <v>0</v>
      </c>
      <c r="X7" s="197">
        <f t="shared" si="3"/>
        <v>0</v>
      </c>
      <c r="Y7" s="190">
        <v>0</v>
      </c>
      <c r="Z7" s="191">
        <v>3</v>
      </c>
      <c r="AA7" s="191">
        <v>0</v>
      </c>
      <c r="AB7" s="191">
        <v>0</v>
      </c>
      <c r="AC7" s="198">
        <f t="shared" si="4"/>
        <v>0</v>
      </c>
      <c r="AD7">
        <f t="shared" si="5"/>
        <v>1</v>
      </c>
    </row>
    <row r="8" spans="1:30" hidden="1" x14ac:dyDescent="0.35">
      <c r="A8" t="s">
        <v>322</v>
      </c>
      <c r="B8" t="s">
        <v>112</v>
      </c>
      <c r="C8">
        <v>500</v>
      </c>
      <c r="E8" s="171">
        <v>0</v>
      </c>
      <c r="F8" s="172">
        <v>0</v>
      </c>
      <c r="G8" s="172">
        <v>0</v>
      </c>
      <c r="H8" s="172">
        <v>0</v>
      </c>
      <c r="I8" s="173">
        <f t="shared" si="0"/>
        <v>0</v>
      </c>
      <c r="J8" s="180">
        <v>0</v>
      </c>
      <c r="K8" s="181">
        <v>0</v>
      </c>
      <c r="L8" s="181">
        <v>0</v>
      </c>
      <c r="M8" s="181">
        <v>0</v>
      </c>
      <c r="N8" s="181">
        <f t="shared" si="1"/>
        <v>0</v>
      </c>
      <c r="O8" s="186">
        <v>0</v>
      </c>
      <c r="P8" s="187">
        <v>0</v>
      </c>
      <c r="Q8" s="187">
        <v>0</v>
      </c>
      <c r="R8" s="187">
        <v>0</v>
      </c>
      <c r="S8" s="187">
        <f t="shared" si="2"/>
        <v>0</v>
      </c>
      <c r="T8" s="196">
        <v>0</v>
      </c>
      <c r="U8" s="197">
        <v>0</v>
      </c>
      <c r="V8" s="197">
        <v>0</v>
      </c>
      <c r="W8" s="197">
        <v>0</v>
      </c>
      <c r="X8" s="197">
        <f t="shared" si="3"/>
        <v>0</v>
      </c>
      <c r="Y8" s="190">
        <v>0</v>
      </c>
      <c r="Z8" s="191">
        <v>0</v>
      </c>
      <c r="AA8" s="191">
        <v>0</v>
      </c>
      <c r="AB8" s="191">
        <v>0</v>
      </c>
      <c r="AC8" s="198">
        <f t="shared" si="4"/>
        <v>0</v>
      </c>
      <c r="AD8">
        <f t="shared" si="5"/>
        <v>0</v>
      </c>
    </row>
    <row r="9" spans="1:30" x14ac:dyDescent="0.35">
      <c r="A9" t="s">
        <v>322</v>
      </c>
      <c r="B9" t="s">
        <v>112</v>
      </c>
      <c r="C9">
        <v>230</v>
      </c>
      <c r="D9" t="str" cm="1">
        <f t="array" ref="D9">INDEX(SubList_ResAreas!$D$5:$D$332,MATCH(1,(B9=SubList_ResAreas!$B$5:$B$332)*(C9=SubList_ResAreas!$C$5:$C$332),0))</f>
        <v>Greater_Tehachapi</v>
      </c>
      <c r="E9" s="171">
        <v>0</v>
      </c>
      <c r="F9" s="172">
        <v>0</v>
      </c>
      <c r="G9" s="172">
        <v>0</v>
      </c>
      <c r="H9" s="172">
        <v>0</v>
      </c>
      <c r="I9" s="173">
        <f t="shared" si="0"/>
        <v>0</v>
      </c>
      <c r="J9" s="180">
        <v>0</v>
      </c>
      <c r="K9" s="181">
        <v>3</v>
      </c>
      <c r="L9" s="181">
        <v>3</v>
      </c>
      <c r="M9" s="181">
        <v>0</v>
      </c>
      <c r="N9" s="181">
        <f t="shared" si="1"/>
        <v>3</v>
      </c>
      <c r="O9" s="186">
        <v>0</v>
      </c>
      <c r="P9" s="187">
        <v>0</v>
      </c>
      <c r="Q9" s="187">
        <v>0</v>
      </c>
      <c r="R9" s="187">
        <v>0</v>
      </c>
      <c r="S9" s="187">
        <f t="shared" si="2"/>
        <v>0</v>
      </c>
      <c r="T9" s="196">
        <v>0</v>
      </c>
      <c r="U9" s="197">
        <v>3</v>
      </c>
      <c r="V9" s="197">
        <v>3</v>
      </c>
      <c r="W9" s="197">
        <v>0</v>
      </c>
      <c r="X9" s="197">
        <f t="shared" si="3"/>
        <v>3</v>
      </c>
      <c r="Y9" s="190">
        <v>0</v>
      </c>
      <c r="Z9" s="191">
        <v>3</v>
      </c>
      <c r="AA9" s="191">
        <v>3</v>
      </c>
      <c r="AB9" s="191">
        <v>0</v>
      </c>
      <c r="AC9" s="198">
        <f t="shared" si="4"/>
        <v>3</v>
      </c>
      <c r="AD9">
        <f t="shared" si="5"/>
        <v>1</v>
      </c>
    </row>
    <row r="10" spans="1:30" x14ac:dyDescent="0.35">
      <c r="A10" t="s">
        <v>315</v>
      </c>
      <c r="B10" t="s">
        <v>165</v>
      </c>
      <c r="C10">
        <v>230</v>
      </c>
      <c r="D10" t="str" cm="1">
        <f t="array" ref="D10">INDEX(SubList_ResAreas!$D$5:$D$332,MATCH(1,(B10=SubList_ResAreas!$B$5:$B$332)*(C10=SubList_ResAreas!$C$5:$C$332),0))</f>
        <v>SPGE_Kern</v>
      </c>
      <c r="E10" s="171">
        <v>0</v>
      </c>
      <c r="F10" s="172">
        <v>0</v>
      </c>
      <c r="G10" s="172">
        <v>0</v>
      </c>
      <c r="H10" s="172">
        <v>0</v>
      </c>
      <c r="I10" s="173">
        <f t="shared" si="0"/>
        <v>0</v>
      </c>
      <c r="J10" s="180">
        <v>0</v>
      </c>
      <c r="K10" s="181">
        <v>4.79</v>
      </c>
      <c r="L10" s="181">
        <v>0</v>
      </c>
      <c r="M10" s="181">
        <v>0</v>
      </c>
      <c r="N10" s="181">
        <f t="shared" si="1"/>
        <v>0</v>
      </c>
      <c r="O10" s="186">
        <v>0</v>
      </c>
      <c r="P10" s="187">
        <v>0.51</v>
      </c>
      <c r="Q10" s="187">
        <v>0</v>
      </c>
      <c r="R10" s="187">
        <v>0</v>
      </c>
      <c r="S10" s="187">
        <f t="shared" si="2"/>
        <v>0</v>
      </c>
      <c r="T10" s="196">
        <v>0</v>
      </c>
      <c r="U10" s="197">
        <v>5.3</v>
      </c>
      <c r="V10" s="197">
        <v>0</v>
      </c>
      <c r="W10" s="197">
        <v>0</v>
      </c>
      <c r="X10" s="197">
        <f t="shared" si="3"/>
        <v>0</v>
      </c>
      <c r="Y10" s="190">
        <v>0</v>
      </c>
      <c r="Z10" s="191">
        <v>5.3</v>
      </c>
      <c r="AA10" s="191">
        <v>0</v>
      </c>
      <c r="AB10" s="191">
        <v>0</v>
      </c>
      <c r="AC10" s="198">
        <f t="shared" si="4"/>
        <v>0</v>
      </c>
      <c r="AD10">
        <f t="shared" si="5"/>
        <v>1</v>
      </c>
    </row>
    <row r="11" spans="1:30" hidden="1" x14ac:dyDescent="0.35">
      <c r="A11" t="s">
        <v>318</v>
      </c>
      <c r="B11" t="s">
        <v>67</v>
      </c>
      <c r="C11">
        <v>230</v>
      </c>
      <c r="E11" s="171">
        <v>0</v>
      </c>
      <c r="F11" s="172">
        <v>0</v>
      </c>
      <c r="G11" s="172">
        <v>0</v>
      </c>
      <c r="H11" s="172">
        <v>0</v>
      </c>
      <c r="I11" s="173">
        <f t="shared" si="0"/>
        <v>0</v>
      </c>
      <c r="J11" s="180">
        <v>0</v>
      </c>
      <c r="K11" s="181">
        <v>0</v>
      </c>
      <c r="L11" s="181">
        <v>0</v>
      </c>
      <c r="M11" s="181">
        <v>0</v>
      </c>
      <c r="N11" s="181">
        <f t="shared" si="1"/>
        <v>0</v>
      </c>
      <c r="O11" s="186">
        <v>0</v>
      </c>
      <c r="P11" s="187">
        <v>0</v>
      </c>
      <c r="Q11" s="187">
        <v>0</v>
      </c>
      <c r="R11" s="187">
        <v>0</v>
      </c>
      <c r="S11" s="187">
        <f t="shared" si="2"/>
        <v>0</v>
      </c>
      <c r="T11" s="196">
        <v>0</v>
      </c>
      <c r="U11" s="197">
        <v>0</v>
      </c>
      <c r="V11" s="197">
        <v>0</v>
      </c>
      <c r="W11" s="197">
        <v>0</v>
      </c>
      <c r="X11" s="197">
        <f t="shared" si="3"/>
        <v>0</v>
      </c>
      <c r="Y11" s="190">
        <v>0</v>
      </c>
      <c r="Z11" s="191">
        <v>0</v>
      </c>
      <c r="AA11" s="191">
        <v>0</v>
      </c>
      <c r="AB11" s="191">
        <v>0</v>
      </c>
      <c r="AC11" s="198">
        <f t="shared" si="4"/>
        <v>0</v>
      </c>
      <c r="AD11">
        <f t="shared" si="5"/>
        <v>0</v>
      </c>
    </row>
    <row r="12" spans="1:30" hidden="1" x14ac:dyDescent="0.35">
      <c r="A12" t="s">
        <v>315</v>
      </c>
      <c r="B12" t="s">
        <v>170</v>
      </c>
      <c r="C12">
        <v>115</v>
      </c>
      <c r="E12" s="171">
        <v>0</v>
      </c>
      <c r="F12" s="172">
        <v>0</v>
      </c>
      <c r="G12" s="172">
        <v>0</v>
      </c>
      <c r="H12" s="172">
        <v>0</v>
      </c>
      <c r="I12" s="173">
        <f t="shared" si="0"/>
        <v>0</v>
      </c>
      <c r="J12" s="180">
        <v>0</v>
      </c>
      <c r="K12" s="181">
        <v>0</v>
      </c>
      <c r="L12" s="181">
        <v>0</v>
      </c>
      <c r="M12" s="181">
        <v>0</v>
      </c>
      <c r="N12" s="181">
        <f t="shared" si="1"/>
        <v>0</v>
      </c>
      <c r="O12" s="186">
        <v>0</v>
      </c>
      <c r="P12" s="187">
        <v>0</v>
      </c>
      <c r="Q12" s="187">
        <v>0</v>
      </c>
      <c r="R12" s="187">
        <v>0</v>
      </c>
      <c r="S12" s="187">
        <f t="shared" si="2"/>
        <v>0</v>
      </c>
      <c r="T12" s="196">
        <v>0</v>
      </c>
      <c r="U12" s="197">
        <v>0</v>
      </c>
      <c r="V12" s="197">
        <v>0</v>
      </c>
      <c r="W12" s="197">
        <v>0</v>
      </c>
      <c r="X12" s="197">
        <f t="shared" si="3"/>
        <v>0</v>
      </c>
      <c r="Y12" s="190">
        <v>0</v>
      </c>
      <c r="Z12" s="191">
        <v>0</v>
      </c>
      <c r="AA12" s="191">
        <v>0</v>
      </c>
      <c r="AB12" s="191">
        <v>0</v>
      </c>
      <c r="AC12" s="198">
        <f t="shared" si="4"/>
        <v>0</v>
      </c>
      <c r="AD12">
        <f t="shared" si="5"/>
        <v>0</v>
      </c>
    </row>
    <row r="13" spans="1:30" hidden="1" x14ac:dyDescent="0.35">
      <c r="A13" t="s">
        <v>322</v>
      </c>
      <c r="B13" t="s">
        <v>114</v>
      </c>
      <c r="C13">
        <v>230</v>
      </c>
      <c r="E13" s="171">
        <v>0</v>
      </c>
      <c r="F13" s="172">
        <v>0</v>
      </c>
      <c r="G13" s="172">
        <v>0</v>
      </c>
      <c r="H13" s="172">
        <v>0</v>
      </c>
      <c r="I13" s="173">
        <f t="shared" si="0"/>
        <v>0</v>
      </c>
      <c r="J13" s="180">
        <v>0</v>
      </c>
      <c r="K13" s="181">
        <v>0</v>
      </c>
      <c r="L13" s="181">
        <v>0</v>
      </c>
      <c r="M13" s="181">
        <v>0</v>
      </c>
      <c r="N13" s="181">
        <f t="shared" si="1"/>
        <v>0</v>
      </c>
      <c r="O13" s="186">
        <v>0</v>
      </c>
      <c r="P13" s="187">
        <v>0</v>
      </c>
      <c r="Q13" s="187">
        <v>0</v>
      </c>
      <c r="R13" s="187">
        <v>0</v>
      </c>
      <c r="S13" s="187">
        <f t="shared" si="2"/>
        <v>0</v>
      </c>
      <c r="T13" s="196">
        <v>0</v>
      </c>
      <c r="U13" s="197">
        <v>0</v>
      </c>
      <c r="V13" s="197">
        <v>0</v>
      </c>
      <c r="W13" s="197">
        <v>0</v>
      </c>
      <c r="X13" s="197">
        <f t="shared" si="3"/>
        <v>0</v>
      </c>
      <c r="Y13" s="190">
        <v>0</v>
      </c>
      <c r="Z13" s="191">
        <v>0</v>
      </c>
      <c r="AA13" s="191">
        <v>0</v>
      </c>
      <c r="AB13" s="191">
        <v>0</v>
      </c>
      <c r="AC13" s="198">
        <f t="shared" si="4"/>
        <v>0</v>
      </c>
      <c r="AD13">
        <f t="shared" si="5"/>
        <v>0</v>
      </c>
    </row>
    <row r="14" spans="1:30" hidden="1" x14ac:dyDescent="0.35">
      <c r="A14" t="s">
        <v>315</v>
      </c>
      <c r="B14" t="s">
        <v>145</v>
      </c>
      <c r="C14">
        <v>230</v>
      </c>
      <c r="E14" s="171">
        <v>0</v>
      </c>
      <c r="F14" s="172">
        <v>0</v>
      </c>
      <c r="G14" s="172">
        <v>0</v>
      </c>
      <c r="H14" s="172">
        <v>0</v>
      </c>
      <c r="I14" s="173">
        <f t="shared" si="0"/>
        <v>0</v>
      </c>
      <c r="J14" s="180">
        <v>0</v>
      </c>
      <c r="K14" s="181">
        <v>0</v>
      </c>
      <c r="L14" s="181">
        <v>0</v>
      </c>
      <c r="M14" s="181">
        <v>0</v>
      </c>
      <c r="N14" s="181">
        <f t="shared" si="1"/>
        <v>0</v>
      </c>
      <c r="O14" s="186">
        <v>0</v>
      </c>
      <c r="P14" s="187">
        <v>0</v>
      </c>
      <c r="Q14" s="187">
        <v>0</v>
      </c>
      <c r="R14" s="187">
        <v>0</v>
      </c>
      <c r="S14" s="187">
        <f t="shared" si="2"/>
        <v>0</v>
      </c>
      <c r="T14" s="196">
        <v>0</v>
      </c>
      <c r="U14" s="197">
        <v>0</v>
      </c>
      <c r="V14" s="197">
        <v>0</v>
      </c>
      <c r="W14" s="197">
        <v>0</v>
      </c>
      <c r="X14" s="197">
        <f t="shared" si="3"/>
        <v>0</v>
      </c>
      <c r="Y14" s="190">
        <v>0</v>
      </c>
      <c r="Z14" s="191">
        <v>0</v>
      </c>
      <c r="AA14" s="191">
        <v>0</v>
      </c>
      <c r="AB14" s="191">
        <v>0</v>
      </c>
      <c r="AC14" s="198">
        <f t="shared" si="4"/>
        <v>0</v>
      </c>
      <c r="AD14">
        <f t="shared" si="5"/>
        <v>0</v>
      </c>
    </row>
    <row r="15" spans="1:30" x14ac:dyDescent="0.35">
      <c r="A15" t="s">
        <v>318</v>
      </c>
      <c r="B15" t="s">
        <v>64</v>
      </c>
      <c r="C15">
        <v>230</v>
      </c>
      <c r="D15" t="str" cm="1">
        <f t="array" ref="D15">INDEX(SubList_ResAreas!$D$5:$D$332,MATCH(1,(B15=SubList_ResAreas!$B$5:$B$332)*(C15=SubList_ResAreas!$C$5:$C$332),0))</f>
        <v>Greater_LA</v>
      </c>
      <c r="E15" s="171">
        <v>0</v>
      </c>
      <c r="F15" s="172">
        <v>0</v>
      </c>
      <c r="G15" s="172">
        <v>0</v>
      </c>
      <c r="H15" s="172">
        <v>0</v>
      </c>
      <c r="I15" s="173">
        <f t="shared" si="0"/>
        <v>0</v>
      </c>
      <c r="J15" s="180">
        <v>0</v>
      </c>
      <c r="K15" s="181">
        <v>20</v>
      </c>
      <c r="L15" s="181">
        <v>0</v>
      </c>
      <c r="M15" s="181">
        <v>0</v>
      </c>
      <c r="N15" s="181">
        <f t="shared" si="1"/>
        <v>0</v>
      </c>
      <c r="O15" s="186">
        <v>0</v>
      </c>
      <c r="P15" s="187">
        <v>0</v>
      </c>
      <c r="Q15" s="187">
        <v>0</v>
      </c>
      <c r="R15" s="187">
        <v>0</v>
      </c>
      <c r="S15" s="187">
        <f t="shared" si="2"/>
        <v>0</v>
      </c>
      <c r="T15" s="196">
        <v>0</v>
      </c>
      <c r="U15" s="197">
        <v>20</v>
      </c>
      <c r="V15" s="197">
        <v>0</v>
      </c>
      <c r="W15" s="197">
        <v>0</v>
      </c>
      <c r="X15" s="197">
        <f t="shared" si="3"/>
        <v>0</v>
      </c>
      <c r="Y15" s="190">
        <v>0</v>
      </c>
      <c r="Z15" s="191">
        <v>20</v>
      </c>
      <c r="AA15" s="191">
        <v>0</v>
      </c>
      <c r="AB15" s="191">
        <v>0</v>
      </c>
      <c r="AC15" s="198">
        <f t="shared" si="4"/>
        <v>0</v>
      </c>
      <c r="AD15">
        <f t="shared" si="5"/>
        <v>1</v>
      </c>
    </row>
    <row r="16" spans="1:30" hidden="1" x14ac:dyDescent="0.35">
      <c r="A16" t="s">
        <v>326</v>
      </c>
      <c r="B16" t="s">
        <v>23</v>
      </c>
      <c r="C16">
        <v>230</v>
      </c>
      <c r="E16" s="171">
        <v>0</v>
      </c>
      <c r="F16" s="172">
        <v>0</v>
      </c>
      <c r="G16" s="172">
        <v>0</v>
      </c>
      <c r="H16" s="172">
        <v>0</v>
      </c>
      <c r="I16" s="173">
        <f t="shared" si="0"/>
        <v>0</v>
      </c>
      <c r="J16" s="180">
        <v>0</v>
      </c>
      <c r="K16" s="181">
        <v>0</v>
      </c>
      <c r="L16" s="181">
        <v>0</v>
      </c>
      <c r="M16" s="181">
        <v>0</v>
      </c>
      <c r="N16" s="181">
        <f t="shared" si="1"/>
        <v>0</v>
      </c>
      <c r="O16" s="186">
        <v>0</v>
      </c>
      <c r="P16" s="187">
        <v>0</v>
      </c>
      <c r="Q16" s="187">
        <v>0</v>
      </c>
      <c r="R16" s="187">
        <v>0</v>
      </c>
      <c r="S16" s="187">
        <f t="shared" si="2"/>
        <v>0</v>
      </c>
      <c r="T16" s="196">
        <v>0</v>
      </c>
      <c r="U16" s="197">
        <v>0</v>
      </c>
      <c r="V16" s="197">
        <v>0</v>
      </c>
      <c r="W16" s="197">
        <v>0</v>
      </c>
      <c r="X16" s="197">
        <f t="shared" si="3"/>
        <v>0</v>
      </c>
      <c r="Y16" s="190">
        <v>0</v>
      </c>
      <c r="Z16" s="191">
        <v>0</v>
      </c>
      <c r="AA16" s="191">
        <v>0</v>
      </c>
      <c r="AB16" s="191">
        <v>0</v>
      </c>
      <c r="AC16" s="198">
        <f t="shared" si="4"/>
        <v>0</v>
      </c>
      <c r="AD16">
        <f t="shared" si="5"/>
        <v>0</v>
      </c>
    </row>
    <row r="17" spans="1:30" hidden="1" x14ac:dyDescent="0.35">
      <c r="A17" t="s">
        <v>329</v>
      </c>
      <c r="B17" t="s">
        <v>208</v>
      </c>
      <c r="C17">
        <v>138</v>
      </c>
      <c r="E17" s="171">
        <v>0</v>
      </c>
      <c r="F17" s="172">
        <v>0</v>
      </c>
      <c r="G17" s="172">
        <v>0</v>
      </c>
      <c r="H17" s="172">
        <v>0</v>
      </c>
      <c r="I17" s="173">
        <f t="shared" si="0"/>
        <v>0</v>
      </c>
      <c r="J17" s="180">
        <v>0</v>
      </c>
      <c r="K17" s="181">
        <v>0</v>
      </c>
      <c r="L17" s="181">
        <v>0</v>
      </c>
      <c r="M17" s="181">
        <v>0</v>
      </c>
      <c r="N17" s="181">
        <f t="shared" si="1"/>
        <v>0</v>
      </c>
      <c r="O17" s="186">
        <v>0</v>
      </c>
      <c r="P17" s="187">
        <v>0</v>
      </c>
      <c r="Q17" s="187">
        <v>0</v>
      </c>
      <c r="R17" s="187">
        <v>0</v>
      </c>
      <c r="S17" s="187">
        <f t="shared" si="2"/>
        <v>0</v>
      </c>
      <c r="T17" s="196">
        <v>0</v>
      </c>
      <c r="U17" s="197">
        <v>0</v>
      </c>
      <c r="V17" s="197">
        <v>0</v>
      </c>
      <c r="W17" s="197">
        <v>0</v>
      </c>
      <c r="X17" s="197">
        <f t="shared" si="3"/>
        <v>0</v>
      </c>
      <c r="Y17" s="190">
        <v>0</v>
      </c>
      <c r="Z17" s="191">
        <v>0</v>
      </c>
      <c r="AA17" s="191">
        <v>0</v>
      </c>
      <c r="AB17" s="191">
        <v>0</v>
      </c>
      <c r="AC17" s="198">
        <f t="shared" si="4"/>
        <v>0</v>
      </c>
      <c r="AD17">
        <f t="shared" si="5"/>
        <v>0</v>
      </c>
    </row>
    <row r="18" spans="1:30" hidden="1" x14ac:dyDescent="0.35">
      <c r="A18" t="s">
        <v>333</v>
      </c>
      <c r="B18" t="s">
        <v>240</v>
      </c>
      <c r="C18">
        <v>230</v>
      </c>
      <c r="E18" s="171">
        <v>0</v>
      </c>
      <c r="F18" s="172">
        <v>0</v>
      </c>
      <c r="G18" s="172">
        <v>0</v>
      </c>
      <c r="H18" s="172">
        <v>0</v>
      </c>
      <c r="I18" s="173">
        <f t="shared" si="0"/>
        <v>0</v>
      </c>
      <c r="J18" s="180">
        <v>0</v>
      </c>
      <c r="K18" s="181">
        <v>0</v>
      </c>
      <c r="L18" s="181">
        <v>0</v>
      </c>
      <c r="M18" s="181">
        <v>0</v>
      </c>
      <c r="N18" s="181">
        <f t="shared" si="1"/>
        <v>0</v>
      </c>
      <c r="O18" s="186">
        <v>0</v>
      </c>
      <c r="P18" s="187">
        <v>0</v>
      </c>
      <c r="Q18" s="187">
        <v>0</v>
      </c>
      <c r="R18" s="187">
        <v>0</v>
      </c>
      <c r="S18" s="187">
        <f t="shared" si="2"/>
        <v>0</v>
      </c>
      <c r="T18" s="196">
        <v>0</v>
      </c>
      <c r="U18" s="197">
        <v>0</v>
      </c>
      <c r="V18" s="197">
        <v>0</v>
      </c>
      <c r="W18" s="197">
        <v>0</v>
      </c>
      <c r="X18" s="197">
        <f t="shared" si="3"/>
        <v>0</v>
      </c>
      <c r="Y18" s="190">
        <v>0</v>
      </c>
      <c r="Z18" s="191">
        <v>0</v>
      </c>
      <c r="AA18" s="191">
        <v>0</v>
      </c>
      <c r="AB18" s="191">
        <v>0</v>
      </c>
      <c r="AC18" s="198">
        <f t="shared" si="4"/>
        <v>0</v>
      </c>
      <c r="AD18">
        <f t="shared" si="5"/>
        <v>0</v>
      </c>
    </row>
    <row r="19" spans="1:30" x14ac:dyDescent="0.35">
      <c r="A19" t="s">
        <v>333</v>
      </c>
      <c r="B19" t="s">
        <v>240</v>
      </c>
      <c r="C19">
        <v>115</v>
      </c>
      <c r="D19" t="str" cm="1">
        <f t="array" ref="D19">INDEX(SubList_ResAreas!$D$5:$D$332,MATCH(1,(B19=SubList_ResAreas!$B$5:$B$332)*(C19=SubList_ResAreas!$C$5:$C$332),0))</f>
        <v>Central_Valley_LosBanos</v>
      </c>
      <c r="E19" s="171">
        <v>0</v>
      </c>
      <c r="F19" s="172">
        <v>0</v>
      </c>
      <c r="G19" s="172">
        <v>0</v>
      </c>
      <c r="H19" s="172">
        <v>0</v>
      </c>
      <c r="I19" s="173">
        <f t="shared" si="0"/>
        <v>0</v>
      </c>
      <c r="J19" s="180">
        <v>0</v>
      </c>
      <c r="K19" s="181">
        <v>0</v>
      </c>
      <c r="L19" s="181">
        <v>0</v>
      </c>
      <c r="M19" s="181">
        <v>0</v>
      </c>
      <c r="N19" s="181">
        <f t="shared" si="1"/>
        <v>0</v>
      </c>
      <c r="O19" s="186">
        <v>4</v>
      </c>
      <c r="P19" s="187">
        <v>0</v>
      </c>
      <c r="Q19" s="187">
        <v>0</v>
      </c>
      <c r="R19" s="187">
        <v>0</v>
      </c>
      <c r="S19" s="187">
        <f t="shared" si="2"/>
        <v>0</v>
      </c>
      <c r="T19" s="196">
        <v>4</v>
      </c>
      <c r="U19" s="197">
        <v>0</v>
      </c>
      <c r="V19" s="197">
        <v>0</v>
      </c>
      <c r="W19" s="197">
        <v>0</v>
      </c>
      <c r="X19" s="197">
        <f t="shared" si="3"/>
        <v>0</v>
      </c>
      <c r="Y19" s="190">
        <v>4</v>
      </c>
      <c r="Z19" s="191">
        <v>0</v>
      </c>
      <c r="AA19" s="191">
        <v>0</v>
      </c>
      <c r="AB19" s="191">
        <v>0</v>
      </c>
      <c r="AC19" s="198">
        <f t="shared" si="4"/>
        <v>0</v>
      </c>
      <c r="AD19">
        <f t="shared" si="5"/>
        <v>1</v>
      </c>
    </row>
    <row r="20" spans="1:30" x14ac:dyDescent="0.35">
      <c r="A20" t="s">
        <v>333</v>
      </c>
      <c r="B20" t="s">
        <v>250</v>
      </c>
      <c r="C20">
        <v>115</v>
      </c>
      <c r="D20" t="str" cm="1">
        <f t="array" ref="D20">INDEX(SubList_ResAreas!$D$5:$D$332,MATCH(1,(B20=SubList_ResAreas!$B$5:$B$332)*(C20=SubList_ResAreas!$C$5:$C$332),0))</f>
        <v>Northern_CA</v>
      </c>
      <c r="E20" s="171">
        <v>0</v>
      </c>
      <c r="F20" s="172">
        <v>0.96</v>
      </c>
      <c r="G20" s="172">
        <v>0</v>
      </c>
      <c r="H20" s="172">
        <v>0</v>
      </c>
      <c r="I20" s="173">
        <f t="shared" si="0"/>
        <v>0</v>
      </c>
      <c r="J20" s="180">
        <v>0</v>
      </c>
      <c r="K20" s="181">
        <v>0</v>
      </c>
      <c r="L20" s="181">
        <v>0</v>
      </c>
      <c r="M20" s="181">
        <v>0</v>
      </c>
      <c r="N20" s="181">
        <f t="shared" si="1"/>
        <v>0</v>
      </c>
      <c r="O20" s="186">
        <v>0</v>
      </c>
      <c r="P20" s="187">
        <v>0</v>
      </c>
      <c r="Q20" s="187">
        <v>0</v>
      </c>
      <c r="R20" s="187">
        <v>0</v>
      </c>
      <c r="S20" s="187">
        <f t="shared" si="2"/>
        <v>0</v>
      </c>
      <c r="T20" s="196">
        <v>0</v>
      </c>
      <c r="U20" s="197">
        <v>0</v>
      </c>
      <c r="V20" s="197">
        <v>0</v>
      </c>
      <c r="W20" s="197">
        <v>0</v>
      </c>
      <c r="X20" s="197">
        <f t="shared" si="3"/>
        <v>0</v>
      </c>
      <c r="Y20" s="190">
        <v>0</v>
      </c>
      <c r="Z20" s="191">
        <v>0.96</v>
      </c>
      <c r="AA20" s="191">
        <v>0</v>
      </c>
      <c r="AB20" s="191">
        <v>0</v>
      </c>
      <c r="AC20" s="198">
        <f t="shared" si="4"/>
        <v>0</v>
      </c>
      <c r="AD20">
        <f t="shared" si="5"/>
        <v>1</v>
      </c>
    </row>
    <row r="21" spans="1:30" x14ac:dyDescent="0.35">
      <c r="A21" t="s">
        <v>322</v>
      </c>
      <c r="B21" t="s">
        <v>214</v>
      </c>
      <c r="C21">
        <v>230</v>
      </c>
      <c r="D21" t="str" cm="1">
        <f t="array" ref="D21">INDEX(SubList_ResAreas!$D$5:$D$332,MATCH(1,(B21=SubList_ResAreas!$B$5:$B$332)*(C21=SubList_ResAreas!$C$5:$C$332),0))</f>
        <v>Big_Creek-Magunden</v>
      </c>
      <c r="E21" s="171">
        <v>0</v>
      </c>
      <c r="F21" s="172">
        <v>0</v>
      </c>
      <c r="G21" s="172">
        <v>0</v>
      </c>
      <c r="H21" s="172">
        <v>0</v>
      </c>
      <c r="I21" s="173">
        <f t="shared" si="0"/>
        <v>0</v>
      </c>
      <c r="J21" s="180">
        <v>0</v>
      </c>
      <c r="K21" s="181">
        <v>0</v>
      </c>
      <c r="L21" s="181">
        <v>0</v>
      </c>
      <c r="M21" s="181">
        <v>0</v>
      </c>
      <c r="N21" s="181">
        <f t="shared" si="1"/>
        <v>0</v>
      </c>
      <c r="O21" s="186">
        <v>4</v>
      </c>
      <c r="P21" s="187">
        <v>0</v>
      </c>
      <c r="Q21" s="187">
        <v>0</v>
      </c>
      <c r="R21" s="187">
        <v>0</v>
      </c>
      <c r="S21" s="187">
        <f t="shared" si="2"/>
        <v>0</v>
      </c>
      <c r="T21" s="196">
        <v>4</v>
      </c>
      <c r="U21" s="197">
        <v>0</v>
      </c>
      <c r="V21" s="197">
        <v>0</v>
      </c>
      <c r="W21" s="197">
        <v>0</v>
      </c>
      <c r="X21" s="197">
        <f t="shared" si="3"/>
        <v>0</v>
      </c>
      <c r="Y21" s="190">
        <v>4</v>
      </c>
      <c r="Z21" s="191">
        <v>0</v>
      </c>
      <c r="AA21" s="191">
        <v>0</v>
      </c>
      <c r="AB21" s="191">
        <v>0</v>
      </c>
      <c r="AC21" s="198">
        <f t="shared" si="4"/>
        <v>0</v>
      </c>
      <c r="AD21">
        <f t="shared" si="5"/>
        <v>1</v>
      </c>
    </row>
    <row r="22" spans="1:30" x14ac:dyDescent="0.35">
      <c r="A22" t="s">
        <v>333</v>
      </c>
      <c r="B22" t="s">
        <v>243</v>
      </c>
      <c r="C22">
        <v>230</v>
      </c>
      <c r="D22" t="str" cm="1">
        <f t="array" ref="D22">INDEX(SubList_ResAreas!$D$5:$D$332,MATCH(1,(B22=SubList_ResAreas!$B$5:$B$332)*(C22=SubList_ResAreas!$C$5:$C$332),0))</f>
        <v>Northern_CA</v>
      </c>
      <c r="E22" s="171">
        <v>0</v>
      </c>
      <c r="F22" s="172">
        <v>0</v>
      </c>
      <c r="G22" s="172">
        <v>0</v>
      </c>
      <c r="H22" s="172">
        <v>0</v>
      </c>
      <c r="I22" s="173">
        <f t="shared" si="0"/>
        <v>0</v>
      </c>
      <c r="J22" s="180">
        <v>0</v>
      </c>
      <c r="K22" s="181">
        <v>0</v>
      </c>
      <c r="L22" s="181">
        <v>0</v>
      </c>
      <c r="M22" s="181">
        <v>0</v>
      </c>
      <c r="N22" s="181">
        <f t="shared" si="1"/>
        <v>0</v>
      </c>
      <c r="O22" s="186">
        <v>0</v>
      </c>
      <c r="P22" s="187">
        <v>0</v>
      </c>
      <c r="Q22" s="187">
        <v>90</v>
      </c>
      <c r="R22" s="187">
        <v>45</v>
      </c>
      <c r="S22" s="187">
        <f t="shared" si="2"/>
        <v>135</v>
      </c>
      <c r="T22" s="196">
        <v>0</v>
      </c>
      <c r="U22" s="197">
        <v>0</v>
      </c>
      <c r="V22" s="197">
        <v>90</v>
      </c>
      <c r="W22" s="197">
        <v>45</v>
      </c>
      <c r="X22" s="197">
        <f t="shared" si="3"/>
        <v>135</v>
      </c>
      <c r="Y22" s="190">
        <v>0</v>
      </c>
      <c r="Z22" s="191">
        <v>0</v>
      </c>
      <c r="AA22" s="191">
        <v>90</v>
      </c>
      <c r="AB22" s="191">
        <v>45</v>
      </c>
      <c r="AC22" s="198">
        <f t="shared" si="4"/>
        <v>135</v>
      </c>
      <c r="AD22">
        <f t="shared" si="5"/>
        <v>1</v>
      </c>
    </row>
    <row r="23" spans="1:30" hidden="1" x14ac:dyDescent="0.35">
      <c r="A23" t="s">
        <v>326</v>
      </c>
      <c r="B23" t="s">
        <v>54</v>
      </c>
      <c r="C23">
        <v>161</v>
      </c>
      <c r="E23" s="171">
        <v>0</v>
      </c>
      <c r="F23" s="172">
        <v>0</v>
      </c>
      <c r="G23" s="172">
        <v>0</v>
      </c>
      <c r="H23" s="172">
        <v>0</v>
      </c>
      <c r="I23" s="173">
        <f t="shared" si="0"/>
        <v>0</v>
      </c>
      <c r="J23" s="180">
        <v>0</v>
      </c>
      <c r="K23" s="181">
        <v>0</v>
      </c>
      <c r="L23" s="181">
        <v>0</v>
      </c>
      <c r="M23" s="181">
        <v>0</v>
      </c>
      <c r="N23" s="181">
        <f t="shared" si="1"/>
        <v>0</v>
      </c>
      <c r="O23" s="186">
        <v>0</v>
      </c>
      <c r="P23" s="187">
        <v>0</v>
      </c>
      <c r="Q23" s="187">
        <v>0</v>
      </c>
      <c r="R23" s="187">
        <v>0</v>
      </c>
      <c r="S23" s="187">
        <f t="shared" si="2"/>
        <v>0</v>
      </c>
      <c r="T23" s="196">
        <v>0</v>
      </c>
      <c r="U23" s="197">
        <v>0</v>
      </c>
      <c r="V23" s="197">
        <v>0</v>
      </c>
      <c r="W23" s="197">
        <v>0</v>
      </c>
      <c r="X23" s="197">
        <f t="shared" si="3"/>
        <v>0</v>
      </c>
      <c r="Y23" s="190">
        <v>0</v>
      </c>
      <c r="Z23" s="191">
        <v>0</v>
      </c>
      <c r="AA23" s="191">
        <v>0</v>
      </c>
      <c r="AB23" s="191">
        <v>0</v>
      </c>
      <c r="AC23" s="198">
        <f t="shared" si="4"/>
        <v>0</v>
      </c>
      <c r="AD23">
        <f t="shared" si="5"/>
        <v>0</v>
      </c>
    </row>
    <row r="24" spans="1:30" hidden="1" x14ac:dyDescent="0.35">
      <c r="A24" t="s">
        <v>321</v>
      </c>
      <c r="B24" t="s">
        <v>209</v>
      </c>
      <c r="C24">
        <v>230</v>
      </c>
      <c r="E24" s="171">
        <v>0</v>
      </c>
      <c r="F24" s="172">
        <v>0</v>
      </c>
      <c r="G24" s="172">
        <v>0</v>
      </c>
      <c r="H24" s="172">
        <v>0</v>
      </c>
      <c r="I24" s="173">
        <f t="shared" si="0"/>
        <v>0</v>
      </c>
      <c r="J24" s="180">
        <v>0</v>
      </c>
      <c r="K24" s="181">
        <v>0</v>
      </c>
      <c r="L24" s="181">
        <v>0</v>
      </c>
      <c r="M24" s="181">
        <v>0</v>
      </c>
      <c r="N24" s="181">
        <f t="shared" si="1"/>
        <v>0</v>
      </c>
      <c r="O24" s="186">
        <v>0</v>
      </c>
      <c r="P24" s="187">
        <v>0</v>
      </c>
      <c r="Q24" s="187">
        <v>0</v>
      </c>
      <c r="R24" s="187">
        <v>0</v>
      </c>
      <c r="S24" s="187">
        <f t="shared" si="2"/>
        <v>0</v>
      </c>
      <c r="T24" s="196">
        <v>0</v>
      </c>
      <c r="U24" s="197">
        <v>0</v>
      </c>
      <c r="V24" s="197">
        <v>0</v>
      </c>
      <c r="W24" s="197">
        <v>0</v>
      </c>
      <c r="X24" s="197">
        <f t="shared" si="3"/>
        <v>0</v>
      </c>
      <c r="Y24" s="190">
        <v>0</v>
      </c>
      <c r="Z24" s="191">
        <v>0</v>
      </c>
      <c r="AA24" s="191">
        <v>0</v>
      </c>
      <c r="AB24" s="191">
        <v>0</v>
      </c>
      <c r="AC24" s="198">
        <f t="shared" si="4"/>
        <v>0</v>
      </c>
      <c r="AD24">
        <f t="shared" si="5"/>
        <v>0</v>
      </c>
    </row>
    <row r="25" spans="1:30" x14ac:dyDescent="0.35">
      <c r="A25" t="s">
        <v>333</v>
      </c>
      <c r="B25" t="s">
        <v>233</v>
      </c>
      <c r="C25">
        <v>230</v>
      </c>
      <c r="D25" t="str" cm="1">
        <f t="array" ref="D25">INDEX(SubList_ResAreas!$D$5:$D$332,MATCH(1,(B25=SubList_ResAreas!$B$5:$B$332)*(C25=SubList_ResAreas!$C$5:$C$332),0))</f>
        <v>Greater_Bay</v>
      </c>
      <c r="E25" s="171">
        <v>0</v>
      </c>
      <c r="F25" s="172">
        <v>0</v>
      </c>
      <c r="G25" s="172">
        <v>0</v>
      </c>
      <c r="H25" s="172">
        <v>0</v>
      </c>
      <c r="I25" s="173">
        <f t="shared" si="0"/>
        <v>0</v>
      </c>
      <c r="J25" s="180">
        <v>0</v>
      </c>
      <c r="K25" s="181">
        <v>0</v>
      </c>
      <c r="L25" s="181">
        <v>0</v>
      </c>
      <c r="M25" s="181">
        <v>0</v>
      </c>
      <c r="N25" s="181">
        <f t="shared" si="1"/>
        <v>0</v>
      </c>
      <c r="O25" s="186">
        <v>1</v>
      </c>
      <c r="P25" s="187">
        <v>0</v>
      </c>
      <c r="Q25" s="187">
        <v>0</v>
      </c>
      <c r="R25" s="187">
        <v>0</v>
      </c>
      <c r="S25" s="187">
        <f t="shared" si="2"/>
        <v>0</v>
      </c>
      <c r="T25" s="196">
        <v>1</v>
      </c>
      <c r="U25" s="197">
        <v>0</v>
      </c>
      <c r="V25" s="197">
        <v>0</v>
      </c>
      <c r="W25" s="197">
        <v>0</v>
      </c>
      <c r="X25" s="197">
        <f t="shared" si="3"/>
        <v>0</v>
      </c>
      <c r="Y25" s="190">
        <v>1</v>
      </c>
      <c r="Z25" s="191">
        <v>0</v>
      </c>
      <c r="AA25" s="191">
        <v>0</v>
      </c>
      <c r="AB25" s="191">
        <v>0</v>
      </c>
      <c r="AC25" s="198">
        <f t="shared" si="4"/>
        <v>0</v>
      </c>
      <c r="AD25">
        <f t="shared" si="5"/>
        <v>1</v>
      </c>
    </row>
    <row r="26" spans="1:30" x14ac:dyDescent="0.35">
      <c r="A26" t="s">
        <v>333</v>
      </c>
      <c r="B26" t="s">
        <v>281</v>
      </c>
      <c r="C26">
        <v>115</v>
      </c>
      <c r="D26" t="str" cm="1">
        <f t="array" ref="D26">INDEX(SubList_ResAreas!$D$5:$D$332,MATCH(1,(B26=SubList_ResAreas!$B$5:$B$332)*(C26=SubList_ResAreas!$C$5:$C$332),0))</f>
        <v>Northern_CA</v>
      </c>
      <c r="E26" s="171">
        <v>0</v>
      </c>
      <c r="F26" s="172">
        <v>0</v>
      </c>
      <c r="G26" s="172">
        <v>0</v>
      </c>
      <c r="H26" s="172">
        <v>0</v>
      </c>
      <c r="I26" s="173">
        <f t="shared" si="0"/>
        <v>0</v>
      </c>
      <c r="J26" s="180">
        <v>0</v>
      </c>
      <c r="K26" s="181">
        <v>0</v>
      </c>
      <c r="L26" s="181">
        <v>0</v>
      </c>
      <c r="M26" s="181">
        <v>0</v>
      </c>
      <c r="N26" s="181">
        <f t="shared" si="1"/>
        <v>0</v>
      </c>
      <c r="O26" s="186">
        <v>2</v>
      </c>
      <c r="P26" s="187">
        <v>0</v>
      </c>
      <c r="Q26" s="187">
        <v>0</v>
      </c>
      <c r="R26" s="187">
        <v>0</v>
      </c>
      <c r="S26" s="187">
        <f t="shared" si="2"/>
        <v>0</v>
      </c>
      <c r="T26" s="196">
        <v>2</v>
      </c>
      <c r="U26" s="197">
        <v>0</v>
      </c>
      <c r="V26" s="197">
        <v>0</v>
      </c>
      <c r="W26" s="197">
        <v>0</v>
      </c>
      <c r="X26" s="197">
        <f t="shared" si="3"/>
        <v>0</v>
      </c>
      <c r="Y26" s="190">
        <v>2</v>
      </c>
      <c r="Z26" s="191">
        <v>0</v>
      </c>
      <c r="AA26" s="191">
        <v>0</v>
      </c>
      <c r="AB26" s="191">
        <v>0</v>
      </c>
      <c r="AC26" s="198">
        <f t="shared" si="4"/>
        <v>0</v>
      </c>
      <c r="AD26">
        <f t="shared" si="5"/>
        <v>1</v>
      </c>
    </row>
    <row r="27" spans="1:30" x14ac:dyDescent="0.35">
      <c r="A27" t="s">
        <v>321</v>
      </c>
      <c r="B27" t="s">
        <v>110</v>
      </c>
      <c r="C27">
        <v>115</v>
      </c>
      <c r="D27" t="str" cm="1">
        <f t="array" ref="D27">INDEX(SubList_ResAreas!$D$5:$D$332,MATCH(1,(B27=SubList_ResAreas!$B$5:$B$332)*(C27=SubList_ResAreas!$C$5:$C$332),0))</f>
        <v>SPGE_Greater_Carrizo</v>
      </c>
      <c r="E27" s="171">
        <v>0</v>
      </c>
      <c r="F27" s="172">
        <v>0</v>
      </c>
      <c r="G27" s="172">
        <v>0</v>
      </c>
      <c r="H27" s="172">
        <v>0</v>
      </c>
      <c r="I27" s="173">
        <f t="shared" si="0"/>
        <v>0</v>
      </c>
      <c r="J27" s="180">
        <v>0</v>
      </c>
      <c r="K27" s="181">
        <v>0</v>
      </c>
      <c r="L27" s="181">
        <v>99</v>
      </c>
      <c r="M27" s="181">
        <v>0</v>
      </c>
      <c r="N27" s="181">
        <f t="shared" si="1"/>
        <v>99</v>
      </c>
      <c r="O27" s="186">
        <v>0</v>
      </c>
      <c r="P27" s="187">
        <v>0</v>
      </c>
      <c r="Q27" s="187">
        <v>0</v>
      </c>
      <c r="R27" s="187">
        <v>0</v>
      </c>
      <c r="S27" s="187">
        <f t="shared" si="2"/>
        <v>0</v>
      </c>
      <c r="T27" s="196">
        <v>0</v>
      </c>
      <c r="U27" s="197">
        <v>0</v>
      </c>
      <c r="V27" s="197">
        <v>99</v>
      </c>
      <c r="W27" s="197">
        <v>0</v>
      </c>
      <c r="X27" s="197">
        <f t="shared" si="3"/>
        <v>99</v>
      </c>
      <c r="Y27" s="190">
        <v>0</v>
      </c>
      <c r="Z27" s="191">
        <v>0</v>
      </c>
      <c r="AA27" s="191">
        <v>99</v>
      </c>
      <c r="AB27" s="191">
        <v>0</v>
      </c>
      <c r="AC27" s="198">
        <f t="shared" si="4"/>
        <v>99</v>
      </c>
      <c r="AD27">
        <f t="shared" si="5"/>
        <v>1</v>
      </c>
    </row>
    <row r="28" spans="1:30" hidden="1" x14ac:dyDescent="0.35">
      <c r="A28" t="s">
        <v>321</v>
      </c>
      <c r="B28" t="s">
        <v>203</v>
      </c>
      <c r="C28">
        <v>115</v>
      </c>
      <c r="E28" s="171">
        <v>0</v>
      </c>
      <c r="F28" s="172">
        <v>0</v>
      </c>
      <c r="G28" s="172">
        <v>0</v>
      </c>
      <c r="H28" s="172">
        <v>0</v>
      </c>
      <c r="I28" s="173">
        <f t="shared" si="0"/>
        <v>0</v>
      </c>
      <c r="J28" s="180">
        <v>0</v>
      </c>
      <c r="K28" s="181">
        <v>0</v>
      </c>
      <c r="L28" s="181">
        <v>0</v>
      </c>
      <c r="M28" s="181">
        <v>0</v>
      </c>
      <c r="N28" s="181">
        <f t="shared" si="1"/>
        <v>0</v>
      </c>
      <c r="O28" s="186">
        <v>0</v>
      </c>
      <c r="P28" s="187">
        <v>0</v>
      </c>
      <c r="Q28" s="187">
        <v>0</v>
      </c>
      <c r="R28" s="187">
        <v>0</v>
      </c>
      <c r="S28" s="187">
        <f t="shared" si="2"/>
        <v>0</v>
      </c>
      <c r="T28" s="196">
        <v>0</v>
      </c>
      <c r="U28" s="197">
        <v>0</v>
      </c>
      <c r="V28" s="197">
        <v>0</v>
      </c>
      <c r="W28" s="197">
        <v>0</v>
      </c>
      <c r="X28" s="197">
        <f t="shared" si="3"/>
        <v>0</v>
      </c>
      <c r="Y28" s="190">
        <v>0</v>
      </c>
      <c r="Z28" s="191">
        <v>0</v>
      </c>
      <c r="AA28" s="191">
        <v>0</v>
      </c>
      <c r="AB28" s="191">
        <v>0</v>
      </c>
      <c r="AC28" s="198">
        <f t="shared" si="4"/>
        <v>0</v>
      </c>
      <c r="AD28">
        <f t="shared" si="5"/>
        <v>0</v>
      </c>
    </row>
    <row r="29" spans="1:30" hidden="1" x14ac:dyDescent="0.35">
      <c r="A29" t="s">
        <v>341</v>
      </c>
      <c r="B29" t="s">
        <v>108</v>
      </c>
      <c r="C29">
        <v>230</v>
      </c>
      <c r="E29" s="171">
        <v>0</v>
      </c>
      <c r="F29" s="172">
        <v>0</v>
      </c>
      <c r="G29" s="172">
        <v>0</v>
      </c>
      <c r="H29" s="172">
        <v>0</v>
      </c>
      <c r="I29" s="173">
        <f t="shared" si="0"/>
        <v>0</v>
      </c>
      <c r="J29" s="180">
        <v>0</v>
      </c>
      <c r="K29" s="181">
        <v>0</v>
      </c>
      <c r="L29" s="181">
        <v>0</v>
      </c>
      <c r="M29" s="181">
        <v>0</v>
      </c>
      <c r="N29" s="181">
        <f t="shared" si="1"/>
        <v>0</v>
      </c>
      <c r="O29" s="186">
        <v>0</v>
      </c>
      <c r="P29" s="187">
        <v>0</v>
      </c>
      <c r="Q29" s="187">
        <v>0</v>
      </c>
      <c r="R29" s="187">
        <v>0</v>
      </c>
      <c r="S29" s="187">
        <f t="shared" si="2"/>
        <v>0</v>
      </c>
      <c r="T29" s="196">
        <v>0</v>
      </c>
      <c r="U29" s="197">
        <v>0</v>
      </c>
      <c r="V29" s="197">
        <v>0</v>
      </c>
      <c r="W29" s="197">
        <v>0</v>
      </c>
      <c r="X29" s="197">
        <f t="shared" si="3"/>
        <v>0</v>
      </c>
      <c r="Y29" s="190">
        <v>0</v>
      </c>
      <c r="Z29" s="191">
        <v>0</v>
      </c>
      <c r="AA29" s="191">
        <v>0</v>
      </c>
      <c r="AB29" s="191">
        <v>0</v>
      </c>
      <c r="AC29" s="198">
        <f t="shared" si="4"/>
        <v>0</v>
      </c>
      <c r="AD29">
        <f t="shared" si="5"/>
        <v>0</v>
      </c>
    </row>
    <row r="30" spans="1:30" x14ac:dyDescent="0.35">
      <c r="A30" t="s">
        <v>315</v>
      </c>
      <c r="B30" t="s">
        <v>142</v>
      </c>
      <c r="C30">
        <v>230</v>
      </c>
      <c r="D30" t="str" cm="1">
        <f t="array" ref="D30">INDEX(SubList_ResAreas!$D$5:$D$332,MATCH(1,(B30=SubList_ResAreas!$B$5:$B$332)*(C30=SubList_ResAreas!$C$5:$C$332),0))</f>
        <v>SPGE_Greater_Carrizo</v>
      </c>
      <c r="E30" s="171">
        <v>0</v>
      </c>
      <c r="F30" s="172">
        <v>0</v>
      </c>
      <c r="G30" s="172">
        <v>0</v>
      </c>
      <c r="H30" s="172">
        <v>0</v>
      </c>
      <c r="I30" s="173">
        <f t="shared" si="0"/>
        <v>0</v>
      </c>
      <c r="J30" s="180">
        <v>0</v>
      </c>
      <c r="K30" s="181">
        <v>0</v>
      </c>
      <c r="L30" s="181">
        <v>0</v>
      </c>
      <c r="M30" s="181">
        <v>0</v>
      </c>
      <c r="N30" s="181">
        <f t="shared" si="1"/>
        <v>0</v>
      </c>
      <c r="O30" s="186">
        <v>2</v>
      </c>
      <c r="P30" s="187">
        <v>0</v>
      </c>
      <c r="Q30" s="187">
        <v>180</v>
      </c>
      <c r="R30" s="187">
        <v>0</v>
      </c>
      <c r="S30" s="187">
        <f t="shared" si="2"/>
        <v>180</v>
      </c>
      <c r="T30" s="196">
        <v>2</v>
      </c>
      <c r="U30" s="197">
        <v>0</v>
      </c>
      <c r="V30" s="197">
        <v>180</v>
      </c>
      <c r="W30" s="197">
        <v>0</v>
      </c>
      <c r="X30" s="197">
        <f t="shared" si="3"/>
        <v>180</v>
      </c>
      <c r="Y30" s="190">
        <v>2</v>
      </c>
      <c r="Z30" s="191">
        <v>0</v>
      </c>
      <c r="AA30" s="191">
        <v>180</v>
      </c>
      <c r="AB30" s="191">
        <v>0</v>
      </c>
      <c r="AC30" s="198">
        <f t="shared" si="4"/>
        <v>180</v>
      </c>
      <c r="AD30">
        <f t="shared" si="5"/>
        <v>1</v>
      </c>
    </row>
    <row r="31" spans="1:30" hidden="1" x14ac:dyDescent="0.35">
      <c r="A31" t="s">
        <v>315</v>
      </c>
      <c r="B31" t="s">
        <v>149</v>
      </c>
      <c r="C31">
        <v>115</v>
      </c>
      <c r="E31" s="171">
        <v>0</v>
      </c>
      <c r="F31" s="172">
        <v>0</v>
      </c>
      <c r="G31" s="172">
        <v>0</v>
      </c>
      <c r="H31" s="172">
        <v>0</v>
      </c>
      <c r="I31" s="173">
        <f t="shared" si="0"/>
        <v>0</v>
      </c>
      <c r="J31" s="180">
        <v>0</v>
      </c>
      <c r="K31" s="181">
        <v>0</v>
      </c>
      <c r="L31" s="181">
        <v>0</v>
      </c>
      <c r="M31" s="181">
        <v>0</v>
      </c>
      <c r="N31" s="181">
        <f t="shared" si="1"/>
        <v>0</v>
      </c>
      <c r="O31" s="186">
        <v>0</v>
      </c>
      <c r="P31" s="187">
        <v>0</v>
      </c>
      <c r="Q31" s="187">
        <v>0</v>
      </c>
      <c r="R31" s="187">
        <v>0</v>
      </c>
      <c r="S31" s="187">
        <f t="shared" si="2"/>
        <v>0</v>
      </c>
      <c r="T31" s="196">
        <v>0</v>
      </c>
      <c r="U31" s="197">
        <v>0</v>
      </c>
      <c r="V31" s="197">
        <v>0</v>
      </c>
      <c r="W31" s="197">
        <v>0</v>
      </c>
      <c r="X31" s="197">
        <f t="shared" si="3"/>
        <v>0</v>
      </c>
      <c r="Y31" s="190">
        <v>0</v>
      </c>
      <c r="Z31" s="191">
        <v>0</v>
      </c>
      <c r="AA31" s="191">
        <v>0</v>
      </c>
      <c r="AB31" s="191">
        <v>0</v>
      </c>
      <c r="AC31" s="198">
        <f t="shared" si="4"/>
        <v>0</v>
      </c>
      <c r="AD31">
        <f t="shared" si="5"/>
        <v>0</v>
      </c>
    </row>
    <row r="32" spans="1:30" hidden="1" x14ac:dyDescent="0.35">
      <c r="A32" t="s">
        <v>321</v>
      </c>
      <c r="B32" t="s">
        <v>186</v>
      </c>
      <c r="C32">
        <v>115</v>
      </c>
      <c r="E32" s="171">
        <v>0</v>
      </c>
      <c r="F32" s="172">
        <v>0</v>
      </c>
      <c r="G32" s="172">
        <v>0</v>
      </c>
      <c r="H32" s="172">
        <v>0</v>
      </c>
      <c r="I32" s="173">
        <f t="shared" si="0"/>
        <v>0</v>
      </c>
      <c r="J32" s="180">
        <v>0</v>
      </c>
      <c r="K32" s="181">
        <v>0</v>
      </c>
      <c r="L32" s="181">
        <v>0</v>
      </c>
      <c r="M32" s="181">
        <v>0</v>
      </c>
      <c r="N32" s="181">
        <f t="shared" si="1"/>
        <v>0</v>
      </c>
      <c r="O32" s="186">
        <v>0</v>
      </c>
      <c r="P32" s="187">
        <v>0</v>
      </c>
      <c r="Q32" s="187">
        <v>0</v>
      </c>
      <c r="R32" s="187">
        <v>0</v>
      </c>
      <c r="S32" s="187">
        <f t="shared" si="2"/>
        <v>0</v>
      </c>
      <c r="T32" s="196">
        <v>0</v>
      </c>
      <c r="U32" s="197">
        <v>0</v>
      </c>
      <c r="V32" s="197">
        <v>0</v>
      </c>
      <c r="W32" s="197">
        <v>0</v>
      </c>
      <c r="X32" s="197">
        <f t="shared" si="3"/>
        <v>0</v>
      </c>
      <c r="Y32" s="190">
        <v>0</v>
      </c>
      <c r="Z32" s="191">
        <v>0</v>
      </c>
      <c r="AA32" s="191">
        <v>0</v>
      </c>
      <c r="AB32" s="191">
        <v>0</v>
      </c>
      <c r="AC32" s="198">
        <f t="shared" si="4"/>
        <v>0</v>
      </c>
      <c r="AD32">
        <f t="shared" si="5"/>
        <v>0</v>
      </c>
    </row>
    <row r="33" spans="1:30" hidden="1" x14ac:dyDescent="0.35">
      <c r="A33" t="s">
        <v>345</v>
      </c>
      <c r="B33" t="s">
        <v>50</v>
      </c>
      <c r="C33">
        <v>230</v>
      </c>
      <c r="E33" s="171">
        <v>0</v>
      </c>
      <c r="F33" s="172">
        <v>0</v>
      </c>
      <c r="G33" s="172">
        <v>0</v>
      </c>
      <c r="H33" s="172">
        <v>0</v>
      </c>
      <c r="I33" s="173">
        <f t="shared" si="0"/>
        <v>0</v>
      </c>
      <c r="J33" s="180">
        <v>0</v>
      </c>
      <c r="K33" s="181">
        <v>0</v>
      </c>
      <c r="L33" s="181">
        <v>0</v>
      </c>
      <c r="M33" s="181">
        <v>0</v>
      </c>
      <c r="N33" s="181">
        <f t="shared" si="1"/>
        <v>0</v>
      </c>
      <c r="O33" s="186">
        <v>0</v>
      </c>
      <c r="P33" s="187">
        <v>0</v>
      </c>
      <c r="Q33" s="187">
        <v>0</v>
      </c>
      <c r="R33" s="187">
        <v>0</v>
      </c>
      <c r="S33" s="187">
        <f t="shared" si="2"/>
        <v>0</v>
      </c>
      <c r="T33" s="196">
        <v>0</v>
      </c>
      <c r="U33" s="197">
        <v>0</v>
      </c>
      <c r="V33" s="197">
        <v>0</v>
      </c>
      <c r="W33" s="197">
        <v>0</v>
      </c>
      <c r="X33" s="197">
        <f t="shared" si="3"/>
        <v>0</v>
      </c>
      <c r="Y33" s="190">
        <v>0</v>
      </c>
      <c r="Z33" s="191">
        <v>0</v>
      </c>
      <c r="AA33" s="191">
        <v>0</v>
      </c>
      <c r="AB33" s="191">
        <v>0</v>
      </c>
      <c r="AC33" s="198">
        <f t="shared" si="4"/>
        <v>0</v>
      </c>
      <c r="AD33">
        <f t="shared" si="5"/>
        <v>0</v>
      </c>
    </row>
    <row r="34" spans="1:30" hidden="1" x14ac:dyDescent="0.35">
      <c r="A34" t="s">
        <v>345</v>
      </c>
      <c r="B34" t="s">
        <v>50</v>
      </c>
      <c r="C34">
        <v>138</v>
      </c>
      <c r="E34" s="171">
        <v>0</v>
      </c>
      <c r="F34" s="172">
        <v>0</v>
      </c>
      <c r="G34" s="172">
        <v>0</v>
      </c>
      <c r="H34" s="172">
        <v>0</v>
      </c>
      <c r="I34" s="173">
        <f t="shared" si="0"/>
        <v>0</v>
      </c>
      <c r="J34" s="180">
        <v>0</v>
      </c>
      <c r="K34" s="181">
        <v>0</v>
      </c>
      <c r="L34" s="181">
        <v>0</v>
      </c>
      <c r="M34" s="181">
        <v>0</v>
      </c>
      <c r="N34" s="181">
        <f t="shared" si="1"/>
        <v>0</v>
      </c>
      <c r="O34" s="186">
        <v>0</v>
      </c>
      <c r="P34" s="187">
        <v>0</v>
      </c>
      <c r="Q34" s="187">
        <v>0</v>
      </c>
      <c r="R34" s="187">
        <v>0</v>
      </c>
      <c r="S34" s="187">
        <f t="shared" si="2"/>
        <v>0</v>
      </c>
      <c r="T34" s="196">
        <v>0</v>
      </c>
      <c r="U34" s="197">
        <v>0</v>
      </c>
      <c r="V34" s="197">
        <v>0</v>
      </c>
      <c r="W34" s="197">
        <v>0</v>
      </c>
      <c r="X34" s="197">
        <f t="shared" si="3"/>
        <v>0</v>
      </c>
      <c r="Y34" s="190">
        <v>0</v>
      </c>
      <c r="Z34" s="191">
        <v>0</v>
      </c>
      <c r="AA34" s="191">
        <v>0</v>
      </c>
      <c r="AB34" s="191">
        <v>0</v>
      </c>
      <c r="AC34" s="198">
        <f t="shared" si="4"/>
        <v>0</v>
      </c>
      <c r="AD34">
        <f t="shared" si="5"/>
        <v>0</v>
      </c>
    </row>
    <row r="35" spans="1:30" hidden="1" x14ac:dyDescent="0.35">
      <c r="A35" t="s">
        <v>329</v>
      </c>
      <c r="B35" t="s">
        <v>176</v>
      </c>
      <c r="C35">
        <v>230</v>
      </c>
      <c r="E35" s="171">
        <v>0</v>
      </c>
      <c r="F35" s="172">
        <v>0</v>
      </c>
      <c r="G35" s="172">
        <v>0</v>
      </c>
      <c r="H35" s="172">
        <v>0</v>
      </c>
      <c r="I35" s="173">
        <f t="shared" si="0"/>
        <v>0</v>
      </c>
      <c r="J35" s="180">
        <v>0</v>
      </c>
      <c r="K35" s="181">
        <v>0</v>
      </c>
      <c r="L35" s="181">
        <v>0</v>
      </c>
      <c r="M35" s="181">
        <v>0</v>
      </c>
      <c r="N35" s="181">
        <f t="shared" si="1"/>
        <v>0</v>
      </c>
      <c r="O35" s="186">
        <v>0</v>
      </c>
      <c r="P35" s="187">
        <v>0</v>
      </c>
      <c r="Q35" s="187">
        <v>0</v>
      </c>
      <c r="R35" s="187">
        <v>0</v>
      </c>
      <c r="S35" s="187">
        <f t="shared" si="2"/>
        <v>0</v>
      </c>
      <c r="T35" s="196">
        <v>0</v>
      </c>
      <c r="U35" s="197">
        <v>0</v>
      </c>
      <c r="V35" s="197">
        <v>0</v>
      </c>
      <c r="W35" s="197">
        <v>0</v>
      </c>
      <c r="X35" s="197">
        <f t="shared" si="3"/>
        <v>0</v>
      </c>
      <c r="Y35" s="190">
        <v>0</v>
      </c>
      <c r="Z35" s="191">
        <v>0</v>
      </c>
      <c r="AA35" s="191">
        <v>0</v>
      </c>
      <c r="AB35" s="191">
        <v>0</v>
      </c>
      <c r="AC35" s="198">
        <f t="shared" si="4"/>
        <v>0</v>
      </c>
      <c r="AD35">
        <f t="shared" si="5"/>
        <v>0</v>
      </c>
    </row>
    <row r="36" spans="1:30" x14ac:dyDescent="0.35">
      <c r="A36" t="s">
        <v>333</v>
      </c>
      <c r="B36" t="s">
        <v>347</v>
      </c>
      <c r="C36">
        <v>115</v>
      </c>
      <c r="D36" t="str" cm="1">
        <f t="array" ref="D36">INDEX(SubList_ResAreas!$D$5:$D$332,MATCH(1,(B36=SubList_ResAreas!$B$5:$B$332)*(C36=SubList_ResAreas!$C$5:$C$332),0))</f>
        <v>Greater_Bay</v>
      </c>
      <c r="E36" s="171">
        <v>0</v>
      </c>
      <c r="F36" s="172">
        <v>0</v>
      </c>
      <c r="G36" s="172">
        <v>0</v>
      </c>
      <c r="H36" s="172">
        <v>0</v>
      </c>
      <c r="I36" s="173">
        <f t="shared" si="0"/>
        <v>0</v>
      </c>
      <c r="J36" s="180">
        <v>0</v>
      </c>
      <c r="K36" s="181">
        <v>5</v>
      </c>
      <c r="L36" s="181">
        <v>0</v>
      </c>
      <c r="M36" s="181">
        <v>0</v>
      </c>
      <c r="N36" s="181">
        <f t="shared" si="1"/>
        <v>0</v>
      </c>
      <c r="O36" s="186">
        <v>1</v>
      </c>
      <c r="P36" s="187">
        <v>0</v>
      </c>
      <c r="Q36" s="187">
        <v>0</v>
      </c>
      <c r="R36" s="187">
        <v>0</v>
      </c>
      <c r="S36" s="187">
        <f t="shared" si="2"/>
        <v>0</v>
      </c>
      <c r="T36" s="196">
        <v>1</v>
      </c>
      <c r="U36" s="197">
        <v>5</v>
      </c>
      <c r="V36" s="197">
        <v>0</v>
      </c>
      <c r="W36" s="197">
        <v>0</v>
      </c>
      <c r="X36" s="197">
        <f t="shared" si="3"/>
        <v>0</v>
      </c>
      <c r="Y36" s="190">
        <v>1</v>
      </c>
      <c r="Z36" s="191">
        <v>5</v>
      </c>
      <c r="AA36" s="191">
        <v>0</v>
      </c>
      <c r="AB36" s="191">
        <v>0</v>
      </c>
      <c r="AC36" s="198">
        <f t="shared" si="4"/>
        <v>0</v>
      </c>
      <c r="AD36">
        <f t="shared" si="5"/>
        <v>1</v>
      </c>
    </row>
    <row r="37" spans="1:30" hidden="1" x14ac:dyDescent="0.35">
      <c r="A37" t="s">
        <v>333</v>
      </c>
      <c r="B37" t="s">
        <v>225</v>
      </c>
      <c r="C37">
        <v>230</v>
      </c>
      <c r="E37" s="171">
        <v>0</v>
      </c>
      <c r="F37" s="172">
        <v>0</v>
      </c>
      <c r="G37" s="172">
        <v>0</v>
      </c>
      <c r="H37" s="172">
        <v>0</v>
      </c>
      <c r="I37" s="173">
        <f t="shared" si="0"/>
        <v>0</v>
      </c>
      <c r="J37" s="180">
        <v>0</v>
      </c>
      <c r="K37" s="181">
        <v>0</v>
      </c>
      <c r="L37" s="181">
        <v>0</v>
      </c>
      <c r="M37" s="181">
        <v>0</v>
      </c>
      <c r="N37" s="181">
        <f t="shared" si="1"/>
        <v>0</v>
      </c>
      <c r="O37" s="186">
        <v>0</v>
      </c>
      <c r="P37" s="187">
        <v>0</v>
      </c>
      <c r="Q37" s="187">
        <v>0</v>
      </c>
      <c r="R37" s="187">
        <v>0</v>
      </c>
      <c r="S37" s="187">
        <f t="shared" si="2"/>
        <v>0</v>
      </c>
      <c r="T37" s="196">
        <v>0</v>
      </c>
      <c r="U37" s="197">
        <v>0</v>
      </c>
      <c r="V37" s="197">
        <v>0</v>
      </c>
      <c r="W37" s="197">
        <v>0</v>
      </c>
      <c r="X37" s="197">
        <f t="shared" si="3"/>
        <v>0</v>
      </c>
      <c r="Y37" s="190">
        <v>0</v>
      </c>
      <c r="Z37" s="191">
        <v>0</v>
      </c>
      <c r="AA37" s="191">
        <v>0</v>
      </c>
      <c r="AB37" s="191">
        <v>0</v>
      </c>
      <c r="AC37" s="198">
        <f t="shared" si="4"/>
        <v>0</v>
      </c>
      <c r="AD37">
        <f t="shared" si="5"/>
        <v>0</v>
      </c>
    </row>
    <row r="38" spans="1:30" x14ac:dyDescent="0.35">
      <c r="A38" t="s">
        <v>318</v>
      </c>
      <c r="B38" t="s">
        <v>78</v>
      </c>
      <c r="C38">
        <v>230</v>
      </c>
      <c r="D38" t="str" cm="1">
        <f t="array" ref="D38">INDEX(SubList_ResAreas!$D$5:$D$332,MATCH(1,(B38=SubList_ResAreas!$B$5:$B$332)*(C38=SubList_ResAreas!$C$5:$C$332),0))</f>
        <v>Greater_LA</v>
      </c>
      <c r="E38" s="171">
        <v>0</v>
      </c>
      <c r="F38" s="172">
        <v>0</v>
      </c>
      <c r="G38" s="172">
        <v>0</v>
      </c>
      <c r="H38" s="172">
        <v>0</v>
      </c>
      <c r="I38" s="173">
        <f t="shared" si="0"/>
        <v>0</v>
      </c>
      <c r="J38" s="180">
        <v>0</v>
      </c>
      <c r="K38" s="181">
        <v>0</v>
      </c>
      <c r="L38" s="181">
        <v>0</v>
      </c>
      <c r="M38" s="181">
        <v>0</v>
      </c>
      <c r="N38" s="181">
        <f t="shared" si="1"/>
        <v>0</v>
      </c>
      <c r="O38" s="186">
        <v>1</v>
      </c>
      <c r="P38" s="187">
        <v>0</v>
      </c>
      <c r="Q38" s="187">
        <v>0</v>
      </c>
      <c r="R38" s="187">
        <v>0</v>
      </c>
      <c r="S38" s="187">
        <f t="shared" si="2"/>
        <v>0</v>
      </c>
      <c r="T38" s="196">
        <v>1</v>
      </c>
      <c r="U38" s="197">
        <v>0</v>
      </c>
      <c r="V38" s="197">
        <v>0</v>
      </c>
      <c r="W38" s="197">
        <v>0</v>
      </c>
      <c r="X38" s="197">
        <f t="shared" si="3"/>
        <v>0</v>
      </c>
      <c r="Y38" s="190">
        <v>1</v>
      </c>
      <c r="Z38" s="191">
        <v>0</v>
      </c>
      <c r="AA38" s="191">
        <v>0</v>
      </c>
      <c r="AB38" s="191">
        <v>0</v>
      </c>
      <c r="AC38" s="198">
        <f t="shared" si="4"/>
        <v>0</v>
      </c>
      <c r="AD38">
        <f t="shared" si="5"/>
        <v>1</v>
      </c>
    </row>
    <row r="39" spans="1:30" hidden="1" x14ac:dyDescent="0.35">
      <c r="A39" t="s">
        <v>321</v>
      </c>
      <c r="B39" t="s">
        <v>196</v>
      </c>
      <c r="C39">
        <v>115</v>
      </c>
      <c r="E39" s="171">
        <v>0</v>
      </c>
      <c r="F39" s="172">
        <v>0</v>
      </c>
      <c r="G39" s="172">
        <v>0</v>
      </c>
      <c r="H39" s="172">
        <v>0</v>
      </c>
      <c r="I39" s="173">
        <f t="shared" si="0"/>
        <v>0</v>
      </c>
      <c r="J39" s="180">
        <v>0</v>
      </c>
      <c r="K39" s="181">
        <v>0</v>
      </c>
      <c r="L39" s="181">
        <v>0</v>
      </c>
      <c r="M39" s="181">
        <v>0</v>
      </c>
      <c r="N39" s="181">
        <f t="shared" si="1"/>
        <v>0</v>
      </c>
      <c r="O39" s="186">
        <v>0</v>
      </c>
      <c r="P39" s="187">
        <v>0</v>
      </c>
      <c r="Q39" s="187">
        <v>0</v>
      </c>
      <c r="R39" s="187">
        <v>0</v>
      </c>
      <c r="S39" s="187">
        <f t="shared" si="2"/>
        <v>0</v>
      </c>
      <c r="T39" s="196">
        <v>0</v>
      </c>
      <c r="U39" s="197">
        <v>0</v>
      </c>
      <c r="V39" s="197">
        <v>0</v>
      </c>
      <c r="W39" s="197">
        <v>0</v>
      </c>
      <c r="X39" s="197">
        <f t="shared" si="3"/>
        <v>0</v>
      </c>
      <c r="Y39" s="190">
        <v>0</v>
      </c>
      <c r="Z39" s="191">
        <v>0</v>
      </c>
      <c r="AA39" s="191">
        <v>0</v>
      </c>
      <c r="AB39" s="191">
        <v>0</v>
      </c>
      <c r="AC39" s="198">
        <f t="shared" si="4"/>
        <v>0</v>
      </c>
      <c r="AD39">
        <f t="shared" si="5"/>
        <v>0</v>
      </c>
    </row>
    <row r="40" spans="1:30" hidden="1" x14ac:dyDescent="0.35">
      <c r="A40" t="s">
        <v>318</v>
      </c>
      <c r="B40" t="s">
        <v>76</v>
      </c>
      <c r="C40">
        <v>230</v>
      </c>
      <c r="E40" s="171">
        <v>0</v>
      </c>
      <c r="F40" s="172">
        <v>0</v>
      </c>
      <c r="G40" s="172">
        <v>0</v>
      </c>
      <c r="H40" s="172">
        <v>0</v>
      </c>
      <c r="I40" s="173">
        <f t="shared" si="0"/>
        <v>0</v>
      </c>
      <c r="J40" s="180">
        <v>0</v>
      </c>
      <c r="K40" s="181">
        <v>0</v>
      </c>
      <c r="L40" s="181">
        <v>0</v>
      </c>
      <c r="M40" s="181">
        <v>0</v>
      </c>
      <c r="N40" s="181">
        <f t="shared" si="1"/>
        <v>0</v>
      </c>
      <c r="O40" s="186">
        <v>0</v>
      </c>
      <c r="P40" s="187">
        <v>0</v>
      </c>
      <c r="Q40" s="187">
        <v>0</v>
      </c>
      <c r="R40" s="187">
        <v>0</v>
      </c>
      <c r="S40" s="187">
        <f t="shared" si="2"/>
        <v>0</v>
      </c>
      <c r="T40" s="196">
        <v>0</v>
      </c>
      <c r="U40" s="197">
        <v>0</v>
      </c>
      <c r="V40" s="197">
        <v>0</v>
      </c>
      <c r="W40" s="197">
        <v>0</v>
      </c>
      <c r="X40" s="197">
        <f t="shared" si="3"/>
        <v>0</v>
      </c>
      <c r="Y40" s="190">
        <v>0</v>
      </c>
      <c r="Z40" s="191">
        <v>0</v>
      </c>
      <c r="AA40" s="191">
        <v>0</v>
      </c>
      <c r="AB40" s="191">
        <v>0</v>
      </c>
      <c r="AC40" s="198">
        <f t="shared" si="4"/>
        <v>0</v>
      </c>
      <c r="AD40">
        <f t="shared" si="5"/>
        <v>0</v>
      </c>
    </row>
    <row r="41" spans="1:30" hidden="1" x14ac:dyDescent="0.35">
      <c r="A41" t="s">
        <v>318</v>
      </c>
      <c r="B41" t="s">
        <v>83</v>
      </c>
      <c r="C41">
        <v>230</v>
      </c>
      <c r="E41" s="171">
        <v>0</v>
      </c>
      <c r="F41" s="172">
        <v>0</v>
      </c>
      <c r="G41" s="172">
        <v>0</v>
      </c>
      <c r="H41" s="172">
        <v>0</v>
      </c>
      <c r="I41" s="173">
        <f t="shared" si="0"/>
        <v>0</v>
      </c>
      <c r="J41" s="180">
        <v>0</v>
      </c>
      <c r="K41" s="181">
        <v>0</v>
      </c>
      <c r="L41" s="181">
        <v>0</v>
      </c>
      <c r="M41" s="181">
        <v>0</v>
      </c>
      <c r="N41" s="181">
        <f t="shared" si="1"/>
        <v>0</v>
      </c>
      <c r="O41" s="186">
        <v>0</v>
      </c>
      <c r="P41" s="187">
        <v>0</v>
      </c>
      <c r="Q41" s="187">
        <v>0</v>
      </c>
      <c r="R41" s="187">
        <v>0</v>
      </c>
      <c r="S41" s="187">
        <f t="shared" si="2"/>
        <v>0</v>
      </c>
      <c r="T41" s="196">
        <v>0</v>
      </c>
      <c r="U41" s="197">
        <v>0</v>
      </c>
      <c r="V41" s="197">
        <v>0</v>
      </c>
      <c r="W41" s="197">
        <v>0</v>
      </c>
      <c r="X41" s="197">
        <f t="shared" si="3"/>
        <v>0</v>
      </c>
      <c r="Y41" s="190">
        <v>0</v>
      </c>
      <c r="Z41" s="191">
        <v>0</v>
      </c>
      <c r="AA41" s="191">
        <v>0</v>
      </c>
      <c r="AB41" s="191">
        <v>0</v>
      </c>
      <c r="AC41" s="198">
        <f t="shared" si="4"/>
        <v>0</v>
      </c>
      <c r="AD41">
        <f t="shared" si="5"/>
        <v>0</v>
      </c>
    </row>
    <row r="42" spans="1:30" hidden="1" x14ac:dyDescent="0.35">
      <c r="A42" t="s">
        <v>315</v>
      </c>
      <c r="B42" t="s">
        <v>163</v>
      </c>
      <c r="C42">
        <v>70</v>
      </c>
      <c r="E42" s="171">
        <v>0</v>
      </c>
      <c r="F42" s="172">
        <v>0</v>
      </c>
      <c r="G42" s="172">
        <v>0</v>
      </c>
      <c r="H42" s="172">
        <v>0</v>
      </c>
      <c r="I42" s="173">
        <f t="shared" si="0"/>
        <v>0</v>
      </c>
      <c r="J42" s="180">
        <v>0</v>
      </c>
      <c r="K42" s="181">
        <v>0</v>
      </c>
      <c r="L42" s="181">
        <v>0</v>
      </c>
      <c r="M42" s="181">
        <v>0</v>
      </c>
      <c r="N42" s="181">
        <f t="shared" si="1"/>
        <v>0</v>
      </c>
      <c r="O42" s="186">
        <v>0</v>
      </c>
      <c r="P42" s="187">
        <v>0</v>
      </c>
      <c r="Q42" s="187">
        <v>0</v>
      </c>
      <c r="R42" s="187">
        <v>0</v>
      </c>
      <c r="S42" s="187">
        <f t="shared" si="2"/>
        <v>0</v>
      </c>
      <c r="T42" s="196">
        <v>0</v>
      </c>
      <c r="U42" s="197">
        <v>0</v>
      </c>
      <c r="V42" s="197">
        <v>0</v>
      </c>
      <c r="W42" s="197">
        <v>0</v>
      </c>
      <c r="X42" s="197">
        <f t="shared" si="3"/>
        <v>0</v>
      </c>
      <c r="Y42" s="190">
        <v>0</v>
      </c>
      <c r="Z42" s="191">
        <v>0</v>
      </c>
      <c r="AA42" s="191">
        <v>0</v>
      </c>
      <c r="AB42" s="191">
        <v>0</v>
      </c>
      <c r="AC42" s="198">
        <f t="shared" si="4"/>
        <v>0</v>
      </c>
      <c r="AD42">
        <f t="shared" si="5"/>
        <v>0</v>
      </c>
    </row>
    <row r="43" spans="1:30" hidden="1" x14ac:dyDescent="0.35">
      <c r="A43" t="s">
        <v>333</v>
      </c>
      <c r="B43" t="s">
        <v>234</v>
      </c>
      <c r="C43">
        <v>115</v>
      </c>
      <c r="E43" s="171">
        <v>0</v>
      </c>
      <c r="F43" s="172">
        <v>0</v>
      </c>
      <c r="G43" s="172">
        <v>0</v>
      </c>
      <c r="H43" s="172">
        <v>0</v>
      </c>
      <c r="I43" s="173">
        <f t="shared" si="0"/>
        <v>0</v>
      </c>
      <c r="J43" s="180">
        <v>0</v>
      </c>
      <c r="K43" s="181">
        <v>0</v>
      </c>
      <c r="L43" s="181">
        <v>0</v>
      </c>
      <c r="M43" s="181">
        <v>0</v>
      </c>
      <c r="N43" s="181">
        <f t="shared" si="1"/>
        <v>0</v>
      </c>
      <c r="O43" s="186">
        <v>0</v>
      </c>
      <c r="P43" s="187">
        <v>0</v>
      </c>
      <c r="Q43" s="187">
        <v>0</v>
      </c>
      <c r="R43" s="187">
        <v>0</v>
      </c>
      <c r="S43" s="187">
        <f t="shared" si="2"/>
        <v>0</v>
      </c>
      <c r="T43" s="196">
        <v>0</v>
      </c>
      <c r="U43" s="197">
        <v>0</v>
      </c>
      <c r="V43" s="197">
        <v>0</v>
      </c>
      <c r="W43" s="197">
        <v>0</v>
      </c>
      <c r="X43" s="197">
        <f t="shared" si="3"/>
        <v>0</v>
      </c>
      <c r="Y43" s="190">
        <v>0</v>
      </c>
      <c r="Z43" s="191">
        <v>0</v>
      </c>
      <c r="AA43" s="191">
        <v>0</v>
      </c>
      <c r="AB43" s="191">
        <v>0</v>
      </c>
      <c r="AC43" s="198">
        <f t="shared" si="4"/>
        <v>0</v>
      </c>
      <c r="AD43">
        <f t="shared" si="5"/>
        <v>0</v>
      </c>
    </row>
    <row r="44" spans="1:30" hidden="1" x14ac:dyDescent="0.35">
      <c r="A44" t="s">
        <v>333</v>
      </c>
      <c r="B44" t="s">
        <v>260</v>
      </c>
      <c r="C44">
        <v>115</v>
      </c>
      <c r="E44" s="171">
        <v>0</v>
      </c>
      <c r="F44" s="172">
        <v>0</v>
      </c>
      <c r="G44" s="172">
        <v>0</v>
      </c>
      <c r="H44" s="172">
        <v>0</v>
      </c>
      <c r="I44" s="173">
        <f t="shared" si="0"/>
        <v>0</v>
      </c>
      <c r="J44" s="180">
        <v>0</v>
      </c>
      <c r="K44" s="181">
        <v>0</v>
      </c>
      <c r="L44" s="181">
        <v>0</v>
      </c>
      <c r="M44" s="181">
        <v>0</v>
      </c>
      <c r="N44" s="181">
        <f t="shared" si="1"/>
        <v>0</v>
      </c>
      <c r="O44" s="186">
        <v>0</v>
      </c>
      <c r="P44" s="187">
        <v>0</v>
      </c>
      <c r="Q44" s="187">
        <v>0</v>
      </c>
      <c r="R44" s="187">
        <v>0</v>
      </c>
      <c r="S44" s="187">
        <f t="shared" si="2"/>
        <v>0</v>
      </c>
      <c r="T44" s="196">
        <v>0</v>
      </c>
      <c r="U44" s="197">
        <v>0</v>
      </c>
      <c r="V44" s="197">
        <v>0</v>
      </c>
      <c r="W44" s="197">
        <v>0</v>
      </c>
      <c r="X44" s="197">
        <f t="shared" si="3"/>
        <v>0</v>
      </c>
      <c r="Y44" s="190">
        <v>0</v>
      </c>
      <c r="Z44" s="191">
        <v>0</v>
      </c>
      <c r="AA44" s="191">
        <v>0</v>
      </c>
      <c r="AB44" s="191">
        <v>0</v>
      </c>
      <c r="AC44" s="198">
        <f t="shared" si="4"/>
        <v>0</v>
      </c>
      <c r="AD44">
        <f t="shared" si="5"/>
        <v>0</v>
      </c>
    </row>
    <row r="45" spans="1:30" x14ac:dyDescent="0.35">
      <c r="A45" t="s">
        <v>321</v>
      </c>
      <c r="B45" t="s">
        <v>180</v>
      </c>
      <c r="C45">
        <v>230</v>
      </c>
      <c r="D45" t="str" cm="1">
        <f t="array" ref="D45">INDEX(SubList_ResAreas!$D$5:$D$332,MATCH(1,(B45=SubList_ResAreas!$B$5:$B$332)*(C45=SubList_ResAreas!$C$5:$C$332),0))</f>
        <v>SPGE_Westlands_Fresno</v>
      </c>
      <c r="E45" s="171">
        <v>0</v>
      </c>
      <c r="F45" s="172">
        <v>0</v>
      </c>
      <c r="G45" s="172">
        <v>0</v>
      </c>
      <c r="H45" s="172">
        <v>0</v>
      </c>
      <c r="I45" s="173">
        <f t="shared" si="0"/>
        <v>0</v>
      </c>
      <c r="J45" s="180">
        <v>0</v>
      </c>
      <c r="K45" s="181">
        <v>0</v>
      </c>
      <c r="L45" s="181">
        <v>0</v>
      </c>
      <c r="M45" s="181">
        <v>0</v>
      </c>
      <c r="N45" s="181">
        <f t="shared" si="1"/>
        <v>0</v>
      </c>
      <c r="O45" s="186">
        <v>2.82</v>
      </c>
      <c r="P45" s="187">
        <v>0</v>
      </c>
      <c r="Q45" s="187">
        <v>0</v>
      </c>
      <c r="R45" s="187">
        <v>0</v>
      </c>
      <c r="S45" s="187">
        <f t="shared" si="2"/>
        <v>0</v>
      </c>
      <c r="T45" s="196">
        <v>2.82</v>
      </c>
      <c r="U45" s="197">
        <v>0</v>
      </c>
      <c r="V45" s="197">
        <v>0</v>
      </c>
      <c r="W45" s="197">
        <v>0</v>
      </c>
      <c r="X45" s="197">
        <f t="shared" si="3"/>
        <v>0</v>
      </c>
      <c r="Y45" s="190">
        <v>2.82</v>
      </c>
      <c r="Z45" s="191">
        <v>0</v>
      </c>
      <c r="AA45" s="191">
        <v>0</v>
      </c>
      <c r="AB45" s="191">
        <v>0</v>
      </c>
      <c r="AC45" s="198">
        <f t="shared" si="4"/>
        <v>0</v>
      </c>
      <c r="AD45">
        <f t="shared" si="5"/>
        <v>1</v>
      </c>
    </row>
    <row r="46" spans="1:30" hidden="1" x14ac:dyDescent="0.35">
      <c r="A46" t="s">
        <v>348</v>
      </c>
      <c r="B46" t="s">
        <v>52</v>
      </c>
      <c r="C46">
        <v>500</v>
      </c>
      <c r="E46" s="171">
        <v>0</v>
      </c>
      <c r="F46" s="172">
        <v>0</v>
      </c>
      <c r="G46" s="172">
        <v>0</v>
      </c>
      <c r="H46" s="172">
        <v>0</v>
      </c>
      <c r="I46" s="173">
        <f t="shared" si="0"/>
        <v>0</v>
      </c>
      <c r="J46" s="180">
        <v>0</v>
      </c>
      <c r="K46" s="181">
        <v>0</v>
      </c>
      <c r="L46" s="181">
        <v>0</v>
      </c>
      <c r="M46" s="181">
        <v>0</v>
      </c>
      <c r="N46" s="181">
        <f t="shared" si="1"/>
        <v>0</v>
      </c>
      <c r="O46" s="186">
        <v>0</v>
      </c>
      <c r="P46" s="187">
        <v>0</v>
      </c>
      <c r="Q46" s="187">
        <v>0</v>
      </c>
      <c r="R46" s="187">
        <v>0</v>
      </c>
      <c r="S46" s="187">
        <f t="shared" si="2"/>
        <v>0</v>
      </c>
      <c r="T46" s="196">
        <v>0</v>
      </c>
      <c r="U46" s="197">
        <v>0</v>
      </c>
      <c r="V46" s="197">
        <v>0</v>
      </c>
      <c r="W46" s="197">
        <v>0</v>
      </c>
      <c r="X46" s="197">
        <f t="shared" si="3"/>
        <v>0</v>
      </c>
      <c r="Y46" s="190">
        <v>0</v>
      </c>
      <c r="Z46" s="191">
        <v>0</v>
      </c>
      <c r="AA46" s="191">
        <v>0</v>
      </c>
      <c r="AB46" s="191">
        <v>0</v>
      </c>
      <c r="AC46" s="198">
        <f t="shared" si="4"/>
        <v>0</v>
      </c>
      <c r="AD46">
        <f t="shared" si="5"/>
        <v>0</v>
      </c>
    </row>
    <row r="47" spans="1:30" hidden="1" x14ac:dyDescent="0.35">
      <c r="A47" t="s">
        <v>348</v>
      </c>
      <c r="B47" t="s">
        <v>52</v>
      </c>
      <c r="C47">
        <v>230</v>
      </c>
      <c r="E47" s="171">
        <v>0</v>
      </c>
      <c r="F47" s="172">
        <v>0</v>
      </c>
      <c r="G47" s="172">
        <v>0</v>
      </c>
      <c r="H47" s="172">
        <v>0</v>
      </c>
      <c r="I47" s="173">
        <f t="shared" si="0"/>
        <v>0</v>
      </c>
      <c r="J47" s="180">
        <v>0</v>
      </c>
      <c r="K47" s="181">
        <v>0</v>
      </c>
      <c r="L47" s="181">
        <v>0</v>
      </c>
      <c r="M47" s="181">
        <v>0</v>
      </c>
      <c r="N47" s="181">
        <f t="shared" si="1"/>
        <v>0</v>
      </c>
      <c r="O47" s="186">
        <v>0</v>
      </c>
      <c r="P47" s="187">
        <v>0</v>
      </c>
      <c r="Q47" s="187">
        <v>0</v>
      </c>
      <c r="R47" s="187">
        <v>0</v>
      </c>
      <c r="S47" s="187">
        <f t="shared" si="2"/>
        <v>0</v>
      </c>
      <c r="T47" s="196">
        <v>0</v>
      </c>
      <c r="U47" s="197">
        <v>0</v>
      </c>
      <c r="V47" s="197">
        <v>0</v>
      </c>
      <c r="W47" s="197">
        <v>0</v>
      </c>
      <c r="X47" s="197">
        <f t="shared" si="3"/>
        <v>0</v>
      </c>
      <c r="Y47" s="190">
        <v>0</v>
      </c>
      <c r="Z47" s="191">
        <v>0</v>
      </c>
      <c r="AA47" s="191">
        <v>0</v>
      </c>
      <c r="AB47" s="191">
        <v>0</v>
      </c>
      <c r="AC47" s="198">
        <f t="shared" si="4"/>
        <v>0</v>
      </c>
      <c r="AD47">
        <f t="shared" si="5"/>
        <v>0</v>
      </c>
    </row>
    <row r="48" spans="1:30" hidden="1" x14ac:dyDescent="0.35">
      <c r="A48" t="s">
        <v>315</v>
      </c>
      <c r="B48" t="s">
        <v>147</v>
      </c>
      <c r="C48">
        <v>115</v>
      </c>
      <c r="E48" s="171">
        <v>0</v>
      </c>
      <c r="F48" s="172">
        <v>0</v>
      </c>
      <c r="G48" s="172">
        <v>0</v>
      </c>
      <c r="H48" s="172">
        <v>0</v>
      </c>
      <c r="I48" s="173">
        <f t="shared" si="0"/>
        <v>0</v>
      </c>
      <c r="J48" s="180">
        <v>0</v>
      </c>
      <c r="K48" s="181">
        <v>0</v>
      </c>
      <c r="L48" s="181">
        <v>0</v>
      </c>
      <c r="M48" s="181">
        <v>0</v>
      </c>
      <c r="N48" s="181">
        <f t="shared" si="1"/>
        <v>0</v>
      </c>
      <c r="O48" s="186">
        <v>0</v>
      </c>
      <c r="P48" s="187">
        <v>0</v>
      </c>
      <c r="Q48" s="187">
        <v>0</v>
      </c>
      <c r="R48" s="187">
        <v>0</v>
      </c>
      <c r="S48" s="187">
        <f t="shared" si="2"/>
        <v>0</v>
      </c>
      <c r="T48" s="196">
        <v>0</v>
      </c>
      <c r="U48" s="197">
        <v>0</v>
      </c>
      <c r="V48" s="197">
        <v>0</v>
      </c>
      <c r="W48" s="197">
        <v>0</v>
      </c>
      <c r="X48" s="197">
        <f t="shared" si="3"/>
        <v>0</v>
      </c>
      <c r="Y48" s="190">
        <v>0</v>
      </c>
      <c r="Z48" s="191">
        <v>0</v>
      </c>
      <c r="AA48" s="191">
        <v>0</v>
      </c>
      <c r="AB48" s="191">
        <v>0</v>
      </c>
      <c r="AC48" s="198">
        <f t="shared" si="4"/>
        <v>0</v>
      </c>
      <c r="AD48">
        <f t="shared" si="5"/>
        <v>0</v>
      </c>
    </row>
    <row r="49" spans="1:30" x14ac:dyDescent="0.35">
      <c r="A49" t="s">
        <v>333</v>
      </c>
      <c r="B49" t="s">
        <v>238</v>
      </c>
      <c r="C49">
        <v>230</v>
      </c>
      <c r="D49" t="str" cm="1">
        <f t="array" ref="D49">INDEX(SubList_ResAreas!$D$5:$D$332,MATCH(1,(B49=SubList_ResAreas!$B$5:$B$332)*(C49=SubList_ResAreas!$C$5:$C$332),0))</f>
        <v>Greater_Bay</v>
      </c>
      <c r="E49" s="171">
        <v>0</v>
      </c>
      <c r="F49" s="172">
        <v>0.93799999999999994</v>
      </c>
      <c r="G49" s="172">
        <v>0</v>
      </c>
      <c r="H49" s="172">
        <v>0</v>
      </c>
      <c r="I49" s="173">
        <f t="shared" si="0"/>
        <v>0</v>
      </c>
      <c r="J49" s="180">
        <v>0</v>
      </c>
      <c r="K49" s="181">
        <v>0</v>
      </c>
      <c r="L49" s="181">
        <v>0</v>
      </c>
      <c r="M49" s="181">
        <v>0</v>
      </c>
      <c r="N49" s="181">
        <f t="shared" si="1"/>
        <v>0</v>
      </c>
      <c r="O49" s="186">
        <v>0</v>
      </c>
      <c r="P49" s="187">
        <v>6.2000000000000055E-2</v>
      </c>
      <c r="Q49" s="187">
        <v>0</v>
      </c>
      <c r="R49" s="187">
        <v>0</v>
      </c>
      <c r="S49" s="187">
        <f t="shared" si="2"/>
        <v>0</v>
      </c>
      <c r="T49" s="196">
        <v>0</v>
      </c>
      <c r="U49" s="197">
        <v>6.2000000000000055E-2</v>
      </c>
      <c r="V49" s="197">
        <v>0</v>
      </c>
      <c r="W49" s="197">
        <v>0</v>
      </c>
      <c r="X49" s="197">
        <f t="shared" si="3"/>
        <v>0</v>
      </c>
      <c r="Y49" s="190">
        <v>0</v>
      </c>
      <c r="Z49" s="191">
        <v>1</v>
      </c>
      <c r="AA49" s="191">
        <v>0</v>
      </c>
      <c r="AB49" s="191">
        <v>0</v>
      </c>
      <c r="AC49" s="198">
        <f t="shared" si="4"/>
        <v>0</v>
      </c>
      <c r="AD49">
        <f t="shared" si="5"/>
        <v>1</v>
      </c>
    </row>
    <row r="50" spans="1:30" hidden="1" x14ac:dyDescent="0.35">
      <c r="A50" t="s">
        <v>341</v>
      </c>
      <c r="B50" t="s">
        <v>218</v>
      </c>
      <c r="C50">
        <v>115</v>
      </c>
      <c r="E50" s="171">
        <v>0</v>
      </c>
      <c r="F50" s="172">
        <v>0</v>
      </c>
      <c r="G50" s="172">
        <v>0</v>
      </c>
      <c r="H50" s="172">
        <v>0</v>
      </c>
      <c r="I50" s="173">
        <f t="shared" si="0"/>
        <v>0</v>
      </c>
      <c r="J50" s="180">
        <v>0</v>
      </c>
      <c r="K50" s="181">
        <v>0</v>
      </c>
      <c r="L50" s="181">
        <v>0</v>
      </c>
      <c r="M50" s="181">
        <v>0</v>
      </c>
      <c r="N50" s="181">
        <f t="shared" si="1"/>
        <v>0</v>
      </c>
      <c r="O50" s="186">
        <v>0</v>
      </c>
      <c r="P50" s="187">
        <v>0</v>
      </c>
      <c r="Q50" s="187">
        <v>0</v>
      </c>
      <c r="R50" s="187">
        <v>0</v>
      </c>
      <c r="S50" s="187">
        <f t="shared" si="2"/>
        <v>0</v>
      </c>
      <c r="T50" s="196">
        <v>0</v>
      </c>
      <c r="U50" s="197">
        <v>0</v>
      </c>
      <c r="V50" s="197">
        <v>0</v>
      </c>
      <c r="W50" s="197">
        <v>0</v>
      </c>
      <c r="X50" s="197">
        <f t="shared" si="3"/>
        <v>0</v>
      </c>
      <c r="Y50" s="190">
        <v>0</v>
      </c>
      <c r="Z50" s="191">
        <v>0</v>
      </c>
      <c r="AA50" s="191">
        <v>0</v>
      </c>
      <c r="AB50" s="191">
        <v>0</v>
      </c>
      <c r="AC50" s="198">
        <f t="shared" si="4"/>
        <v>0</v>
      </c>
      <c r="AD50">
        <f t="shared" si="5"/>
        <v>0</v>
      </c>
    </row>
    <row r="51" spans="1:30" hidden="1" x14ac:dyDescent="0.35">
      <c r="A51" t="s">
        <v>341</v>
      </c>
      <c r="B51" t="s">
        <v>117</v>
      </c>
      <c r="C51">
        <v>230</v>
      </c>
      <c r="E51" s="171">
        <v>0</v>
      </c>
      <c r="F51" s="172">
        <v>0</v>
      </c>
      <c r="G51" s="172">
        <v>0</v>
      </c>
      <c r="H51" s="172">
        <v>0</v>
      </c>
      <c r="I51" s="173">
        <f t="shared" si="0"/>
        <v>0</v>
      </c>
      <c r="J51" s="180">
        <v>0</v>
      </c>
      <c r="K51" s="181">
        <v>0</v>
      </c>
      <c r="L51" s="181">
        <v>0</v>
      </c>
      <c r="M51" s="181">
        <v>0</v>
      </c>
      <c r="N51" s="181">
        <f t="shared" si="1"/>
        <v>0</v>
      </c>
      <c r="O51" s="186">
        <v>0</v>
      </c>
      <c r="P51" s="187">
        <v>0</v>
      </c>
      <c r="Q51" s="187">
        <v>0</v>
      </c>
      <c r="R51" s="187">
        <v>0</v>
      </c>
      <c r="S51" s="187">
        <f t="shared" si="2"/>
        <v>0</v>
      </c>
      <c r="T51" s="196">
        <v>0</v>
      </c>
      <c r="U51" s="197">
        <v>0</v>
      </c>
      <c r="V51" s="197">
        <v>0</v>
      </c>
      <c r="W51" s="197">
        <v>0</v>
      </c>
      <c r="X51" s="197">
        <f t="shared" si="3"/>
        <v>0</v>
      </c>
      <c r="Y51" s="190">
        <v>0</v>
      </c>
      <c r="Z51" s="191">
        <v>0</v>
      </c>
      <c r="AA51" s="191">
        <v>0</v>
      </c>
      <c r="AB51" s="191">
        <v>0</v>
      </c>
      <c r="AC51" s="198">
        <f t="shared" si="4"/>
        <v>0</v>
      </c>
      <c r="AD51">
        <f t="shared" si="5"/>
        <v>0</v>
      </c>
    </row>
    <row r="52" spans="1:30" hidden="1" x14ac:dyDescent="0.35">
      <c r="A52" t="s">
        <v>341</v>
      </c>
      <c r="B52" t="s">
        <v>117</v>
      </c>
      <c r="C52">
        <v>115</v>
      </c>
      <c r="E52" s="171">
        <v>0</v>
      </c>
      <c r="F52" s="172">
        <v>0</v>
      </c>
      <c r="G52" s="172">
        <v>0</v>
      </c>
      <c r="H52" s="172">
        <v>0</v>
      </c>
      <c r="I52" s="173">
        <f t="shared" si="0"/>
        <v>0</v>
      </c>
      <c r="J52" s="180">
        <v>0</v>
      </c>
      <c r="K52" s="181">
        <v>0</v>
      </c>
      <c r="L52" s="181">
        <v>0</v>
      </c>
      <c r="M52" s="181">
        <v>0</v>
      </c>
      <c r="N52" s="181">
        <f t="shared" si="1"/>
        <v>0</v>
      </c>
      <c r="O52" s="186">
        <v>0</v>
      </c>
      <c r="P52" s="187">
        <v>0</v>
      </c>
      <c r="Q52" s="187">
        <v>0</v>
      </c>
      <c r="R52" s="187">
        <v>0</v>
      </c>
      <c r="S52" s="187">
        <f t="shared" si="2"/>
        <v>0</v>
      </c>
      <c r="T52" s="196">
        <v>0</v>
      </c>
      <c r="U52" s="197">
        <v>0</v>
      </c>
      <c r="V52" s="197">
        <v>0</v>
      </c>
      <c r="W52" s="197">
        <v>0</v>
      </c>
      <c r="X52" s="197">
        <f t="shared" si="3"/>
        <v>0</v>
      </c>
      <c r="Y52" s="190">
        <v>0</v>
      </c>
      <c r="Z52" s="191">
        <v>0</v>
      </c>
      <c r="AA52" s="191">
        <v>0</v>
      </c>
      <c r="AB52" s="191">
        <v>0</v>
      </c>
      <c r="AC52" s="198">
        <f t="shared" si="4"/>
        <v>0</v>
      </c>
      <c r="AD52">
        <f t="shared" si="5"/>
        <v>0</v>
      </c>
    </row>
    <row r="53" spans="1:30" hidden="1" x14ac:dyDescent="0.35">
      <c r="A53" t="s">
        <v>315</v>
      </c>
      <c r="B53" t="s">
        <v>174</v>
      </c>
      <c r="C53">
        <v>115</v>
      </c>
      <c r="E53" s="171">
        <v>0</v>
      </c>
      <c r="F53" s="172">
        <v>0</v>
      </c>
      <c r="G53" s="172">
        <v>0</v>
      </c>
      <c r="H53" s="172">
        <v>0</v>
      </c>
      <c r="I53" s="173">
        <f t="shared" si="0"/>
        <v>0</v>
      </c>
      <c r="J53" s="180">
        <v>0</v>
      </c>
      <c r="K53" s="181">
        <v>0</v>
      </c>
      <c r="L53" s="181">
        <v>0</v>
      </c>
      <c r="M53" s="181">
        <v>0</v>
      </c>
      <c r="N53" s="181">
        <f t="shared" si="1"/>
        <v>0</v>
      </c>
      <c r="O53" s="186">
        <v>0</v>
      </c>
      <c r="P53" s="187">
        <v>0</v>
      </c>
      <c r="Q53" s="187">
        <v>0</v>
      </c>
      <c r="R53" s="187">
        <v>0</v>
      </c>
      <c r="S53" s="187">
        <f t="shared" si="2"/>
        <v>0</v>
      </c>
      <c r="T53" s="196">
        <v>0</v>
      </c>
      <c r="U53" s="197">
        <v>0</v>
      </c>
      <c r="V53" s="197">
        <v>0</v>
      </c>
      <c r="W53" s="197">
        <v>0</v>
      </c>
      <c r="X53" s="197">
        <f t="shared" si="3"/>
        <v>0</v>
      </c>
      <c r="Y53" s="190">
        <v>0</v>
      </c>
      <c r="Z53" s="191">
        <v>0</v>
      </c>
      <c r="AA53" s="191">
        <v>0</v>
      </c>
      <c r="AB53" s="191">
        <v>0</v>
      </c>
      <c r="AC53" s="198">
        <f t="shared" si="4"/>
        <v>0</v>
      </c>
      <c r="AD53">
        <f t="shared" si="5"/>
        <v>0</v>
      </c>
    </row>
    <row r="54" spans="1:30" x14ac:dyDescent="0.35">
      <c r="A54" t="s">
        <v>333</v>
      </c>
      <c r="B54" t="s">
        <v>266</v>
      </c>
      <c r="C54">
        <v>115</v>
      </c>
      <c r="D54" t="str" cm="1">
        <f t="array" ref="D54">INDEX(SubList_ResAreas!$D$5:$D$332,MATCH(1,(B54=SubList_ResAreas!$B$5:$B$332)*(C54=SubList_ResAreas!$C$5:$C$332),0))</f>
        <v>Northern_CA</v>
      </c>
      <c r="E54" s="171">
        <v>3</v>
      </c>
      <c r="F54" s="172">
        <v>0</v>
      </c>
      <c r="G54" s="172">
        <v>0</v>
      </c>
      <c r="H54" s="172">
        <v>0</v>
      </c>
      <c r="I54" s="173">
        <f t="shared" si="0"/>
        <v>0</v>
      </c>
      <c r="J54" s="180">
        <v>0</v>
      </c>
      <c r="K54" s="181">
        <v>0</v>
      </c>
      <c r="L54" s="181">
        <v>0</v>
      </c>
      <c r="M54" s="181">
        <v>0</v>
      </c>
      <c r="N54" s="181">
        <f t="shared" si="1"/>
        <v>0</v>
      </c>
      <c r="O54" s="186">
        <v>4</v>
      </c>
      <c r="P54" s="187">
        <v>0</v>
      </c>
      <c r="Q54" s="187">
        <v>0</v>
      </c>
      <c r="R54" s="187">
        <v>0</v>
      </c>
      <c r="S54" s="187">
        <f t="shared" si="2"/>
        <v>0</v>
      </c>
      <c r="T54" s="196">
        <v>4</v>
      </c>
      <c r="U54" s="197">
        <v>0</v>
      </c>
      <c r="V54" s="197">
        <v>0</v>
      </c>
      <c r="W54" s="197">
        <v>0</v>
      </c>
      <c r="X54" s="197">
        <f t="shared" si="3"/>
        <v>0</v>
      </c>
      <c r="Y54" s="190">
        <v>7</v>
      </c>
      <c r="Z54" s="191">
        <v>0</v>
      </c>
      <c r="AA54" s="191">
        <v>0</v>
      </c>
      <c r="AB54" s="191">
        <v>0</v>
      </c>
      <c r="AC54" s="198">
        <f t="shared" si="4"/>
        <v>0</v>
      </c>
      <c r="AD54">
        <f t="shared" si="5"/>
        <v>1</v>
      </c>
    </row>
    <row r="55" spans="1:30" hidden="1" x14ac:dyDescent="0.35">
      <c r="A55" t="s">
        <v>333</v>
      </c>
      <c r="B55" t="s">
        <v>278</v>
      </c>
      <c r="C55">
        <v>230</v>
      </c>
      <c r="E55" s="171">
        <v>0</v>
      </c>
      <c r="F55" s="172">
        <v>0</v>
      </c>
      <c r="G55" s="172">
        <v>0</v>
      </c>
      <c r="H55" s="172">
        <v>0</v>
      </c>
      <c r="I55" s="173">
        <f t="shared" si="0"/>
        <v>0</v>
      </c>
      <c r="J55" s="180">
        <v>0</v>
      </c>
      <c r="K55" s="181">
        <v>0</v>
      </c>
      <c r="L55" s="181">
        <v>0</v>
      </c>
      <c r="M55" s="181">
        <v>0</v>
      </c>
      <c r="N55" s="181">
        <f t="shared" si="1"/>
        <v>0</v>
      </c>
      <c r="O55" s="186">
        <v>0</v>
      </c>
      <c r="P55" s="187">
        <v>0</v>
      </c>
      <c r="Q55" s="187">
        <v>0</v>
      </c>
      <c r="R55" s="187">
        <v>0</v>
      </c>
      <c r="S55" s="187">
        <f t="shared" si="2"/>
        <v>0</v>
      </c>
      <c r="T55" s="196">
        <v>0</v>
      </c>
      <c r="U55" s="197">
        <v>0</v>
      </c>
      <c r="V55" s="197">
        <v>0</v>
      </c>
      <c r="W55" s="197">
        <v>0</v>
      </c>
      <c r="X55" s="197">
        <f t="shared" si="3"/>
        <v>0</v>
      </c>
      <c r="Y55" s="190">
        <v>0</v>
      </c>
      <c r="Z55" s="191">
        <v>0</v>
      </c>
      <c r="AA55" s="191">
        <v>0</v>
      </c>
      <c r="AB55" s="191">
        <v>0</v>
      </c>
      <c r="AC55" s="198">
        <f t="shared" si="4"/>
        <v>0</v>
      </c>
      <c r="AD55">
        <f t="shared" si="5"/>
        <v>0</v>
      </c>
    </row>
    <row r="56" spans="1:30" hidden="1" x14ac:dyDescent="0.35">
      <c r="A56" t="s">
        <v>321</v>
      </c>
      <c r="B56" t="s">
        <v>284</v>
      </c>
      <c r="C56">
        <v>230</v>
      </c>
      <c r="E56" s="171">
        <v>0</v>
      </c>
      <c r="F56" s="172">
        <v>0</v>
      </c>
      <c r="G56" s="172">
        <v>0</v>
      </c>
      <c r="H56" s="172">
        <v>0</v>
      </c>
      <c r="I56" s="173">
        <f t="shared" si="0"/>
        <v>0</v>
      </c>
      <c r="J56" s="180">
        <v>0</v>
      </c>
      <c r="K56" s="181">
        <v>0</v>
      </c>
      <c r="L56" s="181">
        <v>0</v>
      </c>
      <c r="M56" s="181">
        <v>0</v>
      </c>
      <c r="N56" s="181">
        <f t="shared" si="1"/>
        <v>0</v>
      </c>
      <c r="O56" s="186">
        <v>0</v>
      </c>
      <c r="P56" s="187">
        <v>0</v>
      </c>
      <c r="Q56" s="187">
        <v>0</v>
      </c>
      <c r="R56" s="187">
        <v>0</v>
      </c>
      <c r="S56" s="187">
        <f t="shared" si="2"/>
        <v>0</v>
      </c>
      <c r="T56" s="196">
        <v>0</v>
      </c>
      <c r="U56" s="197">
        <v>0</v>
      </c>
      <c r="V56" s="197">
        <v>0</v>
      </c>
      <c r="W56" s="197">
        <v>0</v>
      </c>
      <c r="X56" s="197">
        <f t="shared" si="3"/>
        <v>0</v>
      </c>
      <c r="Y56" s="190">
        <v>0</v>
      </c>
      <c r="Z56" s="191">
        <v>0</v>
      </c>
      <c r="AA56" s="191">
        <v>0</v>
      </c>
      <c r="AB56" s="191">
        <v>0</v>
      </c>
      <c r="AC56" s="198">
        <f t="shared" si="4"/>
        <v>0</v>
      </c>
      <c r="AD56">
        <f t="shared" si="5"/>
        <v>0</v>
      </c>
    </row>
    <row r="57" spans="1:30" x14ac:dyDescent="0.35">
      <c r="A57" t="s">
        <v>333</v>
      </c>
      <c r="B57" t="s">
        <v>236</v>
      </c>
      <c r="C57">
        <v>115</v>
      </c>
      <c r="D57" t="str" cm="1">
        <f t="array" ref="D57">INDEX(SubList_ResAreas!$D$5:$D$332,MATCH(1,(B57=SubList_ResAreas!$B$5:$B$332)*(C57=SubList_ResAreas!$C$5:$C$332),0))</f>
        <v>Central_Valley_LosBanos</v>
      </c>
      <c r="E57" s="171">
        <v>0</v>
      </c>
      <c r="F57" s="172">
        <v>0</v>
      </c>
      <c r="G57" s="172">
        <v>0</v>
      </c>
      <c r="H57" s="172">
        <v>0</v>
      </c>
      <c r="I57" s="173">
        <f t="shared" si="0"/>
        <v>0</v>
      </c>
      <c r="J57" s="180">
        <v>0</v>
      </c>
      <c r="K57" s="181">
        <v>0</v>
      </c>
      <c r="L57" s="181">
        <v>0</v>
      </c>
      <c r="M57" s="181">
        <v>0</v>
      </c>
      <c r="N57" s="181">
        <f t="shared" si="1"/>
        <v>0</v>
      </c>
      <c r="O57" s="186">
        <v>5</v>
      </c>
      <c r="P57" s="187">
        <v>0</v>
      </c>
      <c r="Q57" s="187">
        <v>0</v>
      </c>
      <c r="R57" s="187">
        <v>0</v>
      </c>
      <c r="S57" s="187">
        <f t="shared" si="2"/>
        <v>0</v>
      </c>
      <c r="T57" s="196">
        <v>5</v>
      </c>
      <c r="U57" s="197">
        <v>0</v>
      </c>
      <c r="V57" s="197">
        <v>0</v>
      </c>
      <c r="W57" s="197">
        <v>0</v>
      </c>
      <c r="X57" s="197">
        <f t="shared" si="3"/>
        <v>0</v>
      </c>
      <c r="Y57" s="190">
        <v>5</v>
      </c>
      <c r="Z57" s="191">
        <v>0</v>
      </c>
      <c r="AA57" s="191">
        <v>0</v>
      </c>
      <c r="AB57" s="191">
        <v>0</v>
      </c>
      <c r="AC57" s="198">
        <f t="shared" si="4"/>
        <v>0</v>
      </c>
      <c r="AD57">
        <f t="shared" si="5"/>
        <v>1</v>
      </c>
    </row>
    <row r="58" spans="1:30" hidden="1" x14ac:dyDescent="0.35">
      <c r="A58" t="s">
        <v>321</v>
      </c>
      <c r="B58" t="s">
        <v>211</v>
      </c>
      <c r="C58">
        <v>115</v>
      </c>
      <c r="E58" s="171">
        <v>0</v>
      </c>
      <c r="F58" s="172">
        <v>0</v>
      </c>
      <c r="G58" s="172">
        <v>0</v>
      </c>
      <c r="H58" s="172">
        <v>0</v>
      </c>
      <c r="I58" s="173">
        <f t="shared" si="0"/>
        <v>0</v>
      </c>
      <c r="J58" s="180">
        <v>0</v>
      </c>
      <c r="K58" s="181">
        <v>0</v>
      </c>
      <c r="L58" s="181">
        <v>0</v>
      </c>
      <c r="M58" s="181">
        <v>0</v>
      </c>
      <c r="N58" s="181">
        <f t="shared" si="1"/>
        <v>0</v>
      </c>
      <c r="O58" s="186">
        <v>0</v>
      </c>
      <c r="P58" s="187">
        <v>0</v>
      </c>
      <c r="Q58" s="187">
        <v>0</v>
      </c>
      <c r="R58" s="187">
        <v>0</v>
      </c>
      <c r="S58" s="187">
        <f t="shared" si="2"/>
        <v>0</v>
      </c>
      <c r="T58" s="196">
        <v>0</v>
      </c>
      <c r="U58" s="197">
        <v>0</v>
      </c>
      <c r="V58" s="197">
        <v>0</v>
      </c>
      <c r="W58" s="197">
        <v>0</v>
      </c>
      <c r="X58" s="197">
        <f t="shared" si="3"/>
        <v>0</v>
      </c>
      <c r="Y58" s="190">
        <v>0</v>
      </c>
      <c r="Z58" s="191">
        <v>0</v>
      </c>
      <c r="AA58" s="191">
        <v>0</v>
      </c>
      <c r="AB58" s="191">
        <v>0</v>
      </c>
      <c r="AC58" s="198">
        <f t="shared" si="4"/>
        <v>0</v>
      </c>
      <c r="AD58">
        <f t="shared" si="5"/>
        <v>0</v>
      </c>
    </row>
    <row r="59" spans="1:30" hidden="1" x14ac:dyDescent="0.35">
      <c r="A59" t="s">
        <v>333</v>
      </c>
      <c r="B59" t="s">
        <v>254</v>
      </c>
      <c r="C59">
        <v>115</v>
      </c>
      <c r="E59" s="171">
        <v>0</v>
      </c>
      <c r="F59" s="172">
        <v>0</v>
      </c>
      <c r="G59" s="172">
        <v>0</v>
      </c>
      <c r="H59" s="172">
        <v>0</v>
      </c>
      <c r="I59" s="173">
        <f t="shared" si="0"/>
        <v>0</v>
      </c>
      <c r="J59" s="180">
        <v>0</v>
      </c>
      <c r="K59" s="181">
        <v>0</v>
      </c>
      <c r="L59" s="181">
        <v>0</v>
      </c>
      <c r="M59" s="181">
        <v>0</v>
      </c>
      <c r="N59" s="181">
        <f t="shared" si="1"/>
        <v>0</v>
      </c>
      <c r="O59" s="186">
        <v>0</v>
      </c>
      <c r="P59" s="187">
        <v>0</v>
      </c>
      <c r="Q59" s="187">
        <v>0</v>
      </c>
      <c r="R59" s="187">
        <v>0</v>
      </c>
      <c r="S59" s="187">
        <f t="shared" si="2"/>
        <v>0</v>
      </c>
      <c r="T59" s="196">
        <v>0</v>
      </c>
      <c r="U59" s="197">
        <v>0</v>
      </c>
      <c r="V59" s="197">
        <v>0</v>
      </c>
      <c r="W59" s="197">
        <v>0</v>
      </c>
      <c r="X59" s="197">
        <f t="shared" si="3"/>
        <v>0</v>
      </c>
      <c r="Y59" s="190">
        <v>0</v>
      </c>
      <c r="Z59" s="191">
        <v>0</v>
      </c>
      <c r="AA59" s="191">
        <v>0</v>
      </c>
      <c r="AB59" s="191">
        <v>0</v>
      </c>
      <c r="AC59" s="198">
        <f t="shared" si="4"/>
        <v>0</v>
      </c>
      <c r="AD59">
        <f t="shared" si="5"/>
        <v>0</v>
      </c>
    </row>
    <row r="60" spans="1:30" hidden="1" x14ac:dyDescent="0.35">
      <c r="A60" t="s">
        <v>318</v>
      </c>
      <c r="B60" t="s">
        <v>70</v>
      </c>
      <c r="C60">
        <v>230</v>
      </c>
      <c r="E60" s="171">
        <v>0</v>
      </c>
      <c r="F60" s="172">
        <v>0</v>
      </c>
      <c r="G60" s="172">
        <v>0</v>
      </c>
      <c r="H60" s="172">
        <v>0</v>
      </c>
      <c r="I60" s="173">
        <f t="shared" si="0"/>
        <v>0</v>
      </c>
      <c r="J60" s="180">
        <v>0</v>
      </c>
      <c r="K60" s="181">
        <v>0</v>
      </c>
      <c r="L60" s="181">
        <v>0</v>
      </c>
      <c r="M60" s="181">
        <v>0</v>
      </c>
      <c r="N60" s="181">
        <f t="shared" si="1"/>
        <v>0</v>
      </c>
      <c r="O60" s="186">
        <v>0</v>
      </c>
      <c r="P60" s="187">
        <v>0</v>
      </c>
      <c r="Q60" s="187">
        <v>0</v>
      </c>
      <c r="R60" s="187">
        <v>0</v>
      </c>
      <c r="S60" s="187">
        <f t="shared" si="2"/>
        <v>0</v>
      </c>
      <c r="T60" s="196">
        <v>0</v>
      </c>
      <c r="U60" s="197">
        <v>0</v>
      </c>
      <c r="V60" s="197">
        <v>0</v>
      </c>
      <c r="W60" s="197">
        <v>0</v>
      </c>
      <c r="X60" s="197">
        <f t="shared" si="3"/>
        <v>0</v>
      </c>
      <c r="Y60" s="190">
        <v>0</v>
      </c>
      <c r="Z60" s="191">
        <v>0</v>
      </c>
      <c r="AA60" s="191">
        <v>0</v>
      </c>
      <c r="AB60" s="191">
        <v>0</v>
      </c>
      <c r="AC60" s="198">
        <f t="shared" si="4"/>
        <v>0</v>
      </c>
      <c r="AD60">
        <f t="shared" si="5"/>
        <v>0</v>
      </c>
    </row>
    <row r="61" spans="1:30" hidden="1" x14ac:dyDescent="0.35">
      <c r="A61" t="s">
        <v>348</v>
      </c>
      <c r="B61" t="s">
        <v>49</v>
      </c>
      <c r="C61">
        <v>500</v>
      </c>
      <c r="E61" s="171">
        <v>0</v>
      </c>
      <c r="F61" s="172">
        <v>0</v>
      </c>
      <c r="G61" s="172">
        <v>0</v>
      </c>
      <c r="H61" s="172">
        <v>0</v>
      </c>
      <c r="I61" s="173">
        <f t="shared" si="0"/>
        <v>0</v>
      </c>
      <c r="J61" s="180">
        <v>0</v>
      </c>
      <c r="K61" s="181">
        <v>0</v>
      </c>
      <c r="L61" s="181">
        <v>0</v>
      </c>
      <c r="M61" s="181">
        <v>0</v>
      </c>
      <c r="N61" s="181">
        <f t="shared" si="1"/>
        <v>0</v>
      </c>
      <c r="O61" s="186">
        <v>0</v>
      </c>
      <c r="P61" s="187">
        <v>0</v>
      </c>
      <c r="Q61" s="187">
        <v>0</v>
      </c>
      <c r="R61" s="187">
        <v>0</v>
      </c>
      <c r="S61" s="187">
        <f t="shared" si="2"/>
        <v>0</v>
      </c>
      <c r="T61" s="196">
        <v>0</v>
      </c>
      <c r="U61" s="197">
        <v>0</v>
      </c>
      <c r="V61" s="197">
        <v>0</v>
      </c>
      <c r="W61" s="197">
        <v>0</v>
      </c>
      <c r="X61" s="197">
        <f t="shared" si="3"/>
        <v>0</v>
      </c>
      <c r="Y61" s="190">
        <v>0</v>
      </c>
      <c r="Z61" s="191">
        <v>0</v>
      </c>
      <c r="AA61" s="191">
        <v>0</v>
      </c>
      <c r="AB61" s="191">
        <v>0</v>
      </c>
      <c r="AC61" s="198">
        <f t="shared" si="4"/>
        <v>0</v>
      </c>
      <c r="AD61">
        <f t="shared" si="5"/>
        <v>0</v>
      </c>
    </row>
    <row r="62" spans="1:30" hidden="1" x14ac:dyDescent="0.35">
      <c r="A62" t="s">
        <v>333</v>
      </c>
      <c r="B62" t="s">
        <v>272</v>
      </c>
      <c r="C62">
        <v>230</v>
      </c>
      <c r="E62" s="171">
        <v>0</v>
      </c>
      <c r="F62" s="172">
        <v>0</v>
      </c>
      <c r="G62" s="172">
        <v>0</v>
      </c>
      <c r="H62" s="172">
        <v>0</v>
      </c>
      <c r="I62" s="173">
        <f t="shared" si="0"/>
        <v>0</v>
      </c>
      <c r="J62" s="180">
        <v>0</v>
      </c>
      <c r="K62" s="181">
        <v>0</v>
      </c>
      <c r="L62" s="181">
        <v>0</v>
      </c>
      <c r="M62" s="181">
        <v>0</v>
      </c>
      <c r="N62" s="181">
        <f t="shared" si="1"/>
        <v>0</v>
      </c>
      <c r="O62" s="186">
        <v>0</v>
      </c>
      <c r="P62" s="187">
        <v>0</v>
      </c>
      <c r="Q62" s="187">
        <v>0</v>
      </c>
      <c r="R62" s="187">
        <v>0</v>
      </c>
      <c r="S62" s="187">
        <f t="shared" si="2"/>
        <v>0</v>
      </c>
      <c r="T62" s="196">
        <v>0</v>
      </c>
      <c r="U62" s="197">
        <v>0</v>
      </c>
      <c r="V62" s="197">
        <v>0</v>
      </c>
      <c r="W62" s="197">
        <v>0</v>
      </c>
      <c r="X62" s="197">
        <f t="shared" si="3"/>
        <v>0</v>
      </c>
      <c r="Y62" s="190">
        <v>0</v>
      </c>
      <c r="Z62" s="191">
        <v>0</v>
      </c>
      <c r="AA62" s="191">
        <v>0</v>
      </c>
      <c r="AB62" s="191">
        <v>0</v>
      </c>
      <c r="AC62" s="198">
        <f t="shared" si="4"/>
        <v>0</v>
      </c>
      <c r="AD62">
        <f t="shared" si="5"/>
        <v>0</v>
      </c>
    </row>
    <row r="63" spans="1:30" x14ac:dyDescent="0.35">
      <c r="A63" t="s">
        <v>333</v>
      </c>
      <c r="B63" t="s">
        <v>230</v>
      </c>
      <c r="C63">
        <v>230</v>
      </c>
      <c r="D63" t="str" cm="1">
        <f t="array" ref="D63">INDEX(SubList_ResAreas!$D$5:$D$332,MATCH(1,(B63=SubList_ResAreas!$B$5:$B$332)*(C63=SubList_ResAreas!$C$5:$C$332),0))</f>
        <v>Greater_Bay</v>
      </c>
      <c r="E63" s="171">
        <v>0</v>
      </c>
      <c r="F63" s="172">
        <v>8</v>
      </c>
      <c r="G63" s="172">
        <v>0</v>
      </c>
      <c r="H63" s="172">
        <v>0</v>
      </c>
      <c r="I63" s="173">
        <f t="shared" si="0"/>
        <v>0</v>
      </c>
      <c r="J63" s="180">
        <v>3.6</v>
      </c>
      <c r="K63" s="181">
        <v>0</v>
      </c>
      <c r="L63" s="181">
        <v>0</v>
      </c>
      <c r="M63" s="181">
        <v>0</v>
      </c>
      <c r="N63" s="181">
        <f t="shared" si="1"/>
        <v>0</v>
      </c>
      <c r="O63" s="186">
        <v>0</v>
      </c>
      <c r="P63" s="187">
        <v>0</v>
      </c>
      <c r="Q63" s="187">
        <v>80</v>
      </c>
      <c r="R63" s="187">
        <v>0</v>
      </c>
      <c r="S63" s="187">
        <f t="shared" si="2"/>
        <v>80</v>
      </c>
      <c r="T63" s="196">
        <v>3.6</v>
      </c>
      <c r="U63" s="197">
        <v>0</v>
      </c>
      <c r="V63" s="197">
        <v>80</v>
      </c>
      <c r="W63" s="197">
        <v>0</v>
      </c>
      <c r="X63" s="197">
        <f t="shared" si="3"/>
        <v>80</v>
      </c>
      <c r="Y63" s="190">
        <v>3.6</v>
      </c>
      <c r="Z63" s="191">
        <v>8</v>
      </c>
      <c r="AA63" s="191">
        <v>80</v>
      </c>
      <c r="AB63" s="191">
        <v>0</v>
      </c>
      <c r="AC63" s="198">
        <f t="shared" si="4"/>
        <v>80</v>
      </c>
      <c r="AD63">
        <f t="shared" si="5"/>
        <v>1</v>
      </c>
    </row>
    <row r="64" spans="1:30" hidden="1" x14ac:dyDescent="0.35">
      <c r="A64" t="s">
        <v>329</v>
      </c>
      <c r="B64" t="s">
        <v>184</v>
      </c>
      <c r="C64">
        <v>230</v>
      </c>
      <c r="E64" s="171">
        <v>0</v>
      </c>
      <c r="F64" s="172">
        <v>0</v>
      </c>
      <c r="G64" s="172">
        <v>0</v>
      </c>
      <c r="H64" s="172">
        <v>0</v>
      </c>
      <c r="I64" s="173">
        <f t="shared" si="0"/>
        <v>0</v>
      </c>
      <c r="J64" s="180">
        <v>0</v>
      </c>
      <c r="K64" s="181">
        <v>0</v>
      </c>
      <c r="L64" s="181">
        <v>0</v>
      </c>
      <c r="M64" s="181">
        <v>0</v>
      </c>
      <c r="N64" s="181">
        <f t="shared" si="1"/>
        <v>0</v>
      </c>
      <c r="O64" s="186">
        <v>0</v>
      </c>
      <c r="P64" s="187">
        <v>0</v>
      </c>
      <c r="Q64" s="187">
        <v>0</v>
      </c>
      <c r="R64" s="187">
        <v>0</v>
      </c>
      <c r="S64" s="187">
        <f t="shared" si="2"/>
        <v>0</v>
      </c>
      <c r="T64" s="196">
        <v>0</v>
      </c>
      <c r="U64" s="197">
        <v>0</v>
      </c>
      <c r="V64" s="197">
        <v>0</v>
      </c>
      <c r="W64" s="197">
        <v>0</v>
      </c>
      <c r="X64" s="197">
        <f t="shared" si="3"/>
        <v>0</v>
      </c>
      <c r="Y64" s="190">
        <v>0</v>
      </c>
      <c r="Z64" s="191">
        <v>0</v>
      </c>
      <c r="AA64" s="191">
        <v>0</v>
      </c>
      <c r="AB64" s="191">
        <v>0</v>
      </c>
      <c r="AC64" s="198">
        <f t="shared" si="4"/>
        <v>0</v>
      </c>
      <c r="AD64">
        <f t="shared" si="5"/>
        <v>0</v>
      </c>
    </row>
    <row r="65" spans="1:30" hidden="1" x14ac:dyDescent="0.35">
      <c r="A65" t="s">
        <v>348</v>
      </c>
      <c r="B65" t="s">
        <v>79</v>
      </c>
      <c r="C65">
        <v>500</v>
      </c>
      <c r="E65" s="171">
        <v>0</v>
      </c>
      <c r="F65" s="172">
        <v>0</v>
      </c>
      <c r="G65" s="172">
        <v>0</v>
      </c>
      <c r="H65" s="172">
        <v>0</v>
      </c>
      <c r="I65" s="173">
        <f t="shared" si="0"/>
        <v>0</v>
      </c>
      <c r="J65" s="180">
        <v>0</v>
      </c>
      <c r="K65" s="181">
        <v>0</v>
      </c>
      <c r="L65" s="181">
        <v>0</v>
      </c>
      <c r="M65" s="181">
        <v>0</v>
      </c>
      <c r="N65" s="181">
        <f t="shared" si="1"/>
        <v>0</v>
      </c>
      <c r="O65" s="186">
        <v>0</v>
      </c>
      <c r="P65" s="187">
        <v>0</v>
      </c>
      <c r="Q65" s="187">
        <v>0</v>
      </c>
      <c r="R65" s="187">
        <v>0</v>
      </c>
      <c r="S65" s="187">
        <f t="shared" si="2"/>
        <v>0</v>
      </c>
      <c r="T65" s="196">
        <v>0</v>
      </c>
      <c r="U65" s="197">
        <v>0</v>
      </c>
      <c r="V65" s="197">
        <v>0</v>
      </c>
      <c r="W65" s="197">
        <v>0</v>
      </c>
      <c r="X65" s="197">
        <f t="shared" si="3"/>
        <v>0</v>
      </c>
      <c r="Y65" s="190">
        <v>0</v>
      </c>
      <c r="Z65" s="191">
        <v>0</v>
      </c>
      <c r="AA65" s="191">
        <v>0</v>
      </c>
      <c r="AB65" s="191">
        <v>0</v>
      </c>
      <c r="AC65" s="198">
        <f t="shared" si="4"/>
        <v>0</v>
      </c>
      <c r="AD65">
        <f t="shared" si="5"/>
        <v>0</v>
      </c>
    </row>
    <row r="66" spans="1:30" x14ac:dyDescent="0.35">
      <c r="A66" t="s">
        <v>348</v>
      </c>
      <c r="B66" t="s">
        <v>79</v>
      </c>
      <c r="C66">
        <v>230</v>
      </c>
      <c r="D66" t="str" cm="1">
        <f t="array" ref="D66">INDEX(SubList_ResAreas!$D$5:$D$332,MATCH(1,(B66=SubList_ResAreas!$B$5:$B$332)*(C66=SubList_ResAreas!$C$5:$C$332),0))</f>
        <v>Riverside</v>
      </c>
      <c r="E66" s="171">
        <v>0</v>
      </c>
      <c r="F66" s="172">
        <v>0</v>
      </c>
      <c r="G66" s="172">
        <v>105.7</v>
      </c>
      <c r="H66" s="172">
        <v>0</v>
      </c>
      <c r="I66" s="173">
        <f t="shared" si="0"/>
        <v>105.7</v>
      </c>
      <c r="J66" s="180">
        <v>0</v>
      </c>
      <c r="K66" s="181">
        <v>0</v>
      </c>
      <c r="L66" s="181">
        <v>0</v>
      </c>
      <c r="M66" s="181">
        <v>0</v>
      </c>
      <c r="N66" s="181">
        <f t="shared" si="1"/>
        <v>0</v>
      </c>
      <c r="O66" s="186">
        <v>0</v>
      </c>
      <c r="P66" s="187">
        <v>0</v>
      </c>
      <c r="Q66" s="187">
        <v>1.2999999999999972</v>
      </c>
      <c r="R66" s="187">
        <v>20</v>
      </c>
      <c r="S66" s="187">
        <f t="shared" si="2"/>
        <v>21.299999999999997</v>
      </c>
      <c r="T66" s="196">
        <v>0</v>
      </c>
      <c r="U66" s="197">
        <v>0</v>
      </c>
      <c r="V66" s="197">
        <v>1.2999999999999972</v>
      </c>
      <c r="W66" s="197">
        <v>20</v>
      </c>
      <c r="X66" s="197">
        <f t="shared" si="3"/>
        <v>21.299999999999997</v>
      </c>
      <c r="Y66" s="190">
        <v>0</v>
      </c>
      <c r="Z66" s="191">
        <v>0</v>
      </c>
      <c r="AA66" s="191">
        <v>107</v>
      </c>
      <c r="AB66" s="191">
        <v>20</v>
      </c>
      <c r="AC66" s="198">
        <f t="shared" si="4"/>
        <v>127</v>
      </c>
      <c r="AD66">
        <f t="shared" si="5"/>
        <v>1</v>
      </c>
    </row>
    <row r="67" spans="1:30" hidden="1" x14ac:dyDescent="0.35">
      <c r="A67" t="s">
        <v>315</v>
      </c>
      <c r="B67" t="s">
        <v>128</v>
      </c>
      <c r="C67">
        <v>230</v>
      </c>
      <c r="E67" s="171">
        <v>0</v>
      </c>
      <c r="F67" s="172">
        <v>0</v>
      </c>
      <c r="G67" s="172">
        <v>0</v>
      </c>
      <c r="H67" s="172">
        <v>0</v>
      </c>
      <c r="I67" s="173">
        <f t="shared" si="0"/>
        <v>0</v>
      </c>
      <c r="J67" s="180">
        <v>0</v>
      </c>
      <c r="K67" s="181">
        <v>0</v>
      </c>
      <c r="L67" s="181">
        <v>0</v>
      </c>
      <c r="M67" s="181">
        <v>0</v>
      </c>
      <c r="N67" s="181">
        <f t="shared" si="1"/>
        <v>0</v>
      </c>
      <c r="O67" s="186">
        <v>0</v>
      </c>
      <c r="P67" s="187">
        <v>0</v>
      </c>
      <c r="Q67" s="187">
        <v>0</v>
      </c>
      <c r="R67" s="187">
        <v>0</v>
      </c>
      <c r="S67" s="187">
        <f t="shared" si="2"/>
        <v>0</v>
      </c>
      <c r="T67" s="196">
        <v>0</v>
      </c>
      <c r="U67" s="197">
        <v>0</v>
      </c>
      <c r="V67" s="197">
        <v>0</v>
      </c>
      <c r="W67" s="197">
        <v>0</v>
      </c>
      <c r="X67" s="197">
        <f t="shared" si="3"/>
        <v>0</v>
      </c>
      <c r="Y67" s="190">
        <v>0</v>
      </c>
      <c r="Z67" s="191">
        <v>0</v>
      </c>
      <c r="AA67" s="191">
        <v>0</v>
      </c>
      <c r="AB67" s="191">
        <v>0</v>
      </c>
      <c r="AC67" s="198">
        <f t="shared" si="4"/>
        <v>0</v>
      </c>
      <c r="AD67">
        <f t="shared" si="5"/>
        <v>0</v>
      </c>
    </row>
    <row r="68" spans="1:30" hidden="1" x14ac:dyDescent="0.35">
      <c r="A68" t="s">
        <v>359</v>
      </c>
      <c r="B68" t="s">
        <v>128</v>
      </c>
      <c r="C68">
        <v>500</v>
      </c>
      <c r="E68" s="171">
        <v>0</v>
      </c>
      <c r="F68" s="172">
        <v>0</v>
      </c>
      <c r="G68" s="172">
        <v>0</v>
      </c>
      <c r="H68" s="172">
        <v>0</v>
      </c>
      <c r="I68" s="173">
        <f t="shared" si="0"/>
        <v>0</v>
      </c>
      <c r="J68" s="180">
        <v>0</v>
      </c>
      <c r="K68" s="181">
        <v>0</v>
      </c>
      <c r="L68" s="181">
        <v>0</v>
      </c>
      <c r="M68" s="181">
        <v>0</v>
      </c>
      <c r="N68" s="181">
        <f t="shared" si="1"/>
        <v>0</v>
      </c>
      <c r="O68" s="186">
        <v>0</v>
      </c>
      <c r="P68" s="187">
        <v>0</v>
      </c>
      <c r="Q68" s="187">
        <v>0</v>
      </c>
      <c r="R68" s="187">
        <v>0</v>
      </c>
      <c r="S68" s="187">
        <f t="shared" si="2"/>
        <v>0</v>
      </c>
      <c r="T68" s="196">
        <v>0</v>
      </c>
      <c r="U68" s="197">
        <v>0</v>
      </c>
      <c r="V68" s="197">
        <v>0</v>
      </c>
      <c r="W68" s="197">
        <v>0</v>
      </c>
      <c r="X68" s="197">
        <f t="shared" si="3"/>
        <v>0</v>
      </c>
      <c r="Y68" s="190">
        <v>0</v>
      </c>
      <c r="Z68" s="191">
        <v>0</v>
      </c>
      <c r="AA68" s="191">
        <v>0</v>
      </c>
      <c r="AB68" s="191">
        <v>0</v>
      </c>
      <c r="AC68" s="198">
        <f t="shared" si="4"/>
        <v>0</v>
      </c>
      <c r="AD68">
        <f t="shared" si="5"/>
        <v>0</v>
      </c>
    </row>
    <row r="69" spans="1:30" x14ac:dyDescent="0.35">
      <c r="A69" t="s">
        <v>333</v>
      </c>
      <c r="B69" t="s">
        <v>246</v>
      </c>
      <c r="C69">
        <v>115</v>
      </c>
      <c r="D69" t="str" cm="1">
        <f t="array" ref="D69">INDEX(SubList_ResAreas!$D$5:$D$332,MATCH(1,(B69=SubList_ResAreas!$B$5:$B$332)*(C69=SubList_ResAreas!$C$5:$C$332),0))</f>
        <v>Central_Valley_LosBanos</v>
      </c>
      <c r="E69" s="171">
        <v>0</v>
      </c>
      <c r="F69" s="172">
        <v>0</v>
      </c>
      <c r="G69" s="172">
        <v>0</v>
      </c>
      <c r="H69" s="172">
        <v>0</v>
      </c>
      <c r="I69" s="173">
        <f t="shared" si="0"/>
        <v>0</v>
      </c>
      <c r="J69" s="180">
        <v>0</v>
      </c>
      <c r="K69" s="181">
        <v>0</v>
      </c>
      <c r="L69" s="181">
        <v>0</v>
      </c>
      <c r="M69" s="181">
        <v>0</v>
      </c>
      <c r="N69" s="181">
        <f t="shared" si="1"/>
        <v>0</v>
      </c>
      <c r="O69" s="186">
        <v>3</v>
      </c>
      <c r="P69" s="187">
        <v>0</v>
      </c>
      <c r="Q69" s="187">
        <v>0</v>
      </c>
      <c r="R69" s="187">
        <v>0</v>
      </c>
      <c r="S69" s="187">
        <f t="shared" si="2"/>
        <v>0</v>
      </c>
      <c r="T69" s="196">
        <v>3</v>
      </c>
      <c r="U69" s="197">
        <v>0</v>
      </c>
      <c r="V69" s="197">
        <v>0</v>
      </c>
      <c r="W69" s="197">
        <v>0</v>
      </c>
      <c r="X69" s="197">
        <f t="shared" si="3"/>
        <v>0</v>
      </c>
      <c r="Y69" s="190">
        <v>3</v>
      </c>
      <c r="Z69" s="191">
        <v>0</v>
      </c>
      <c r="AA69" s="191">
        <v>0</v>
      </c>
      <c r="AB69" s="191">
        <v>0</v>
      </c>
      <c r="AC69" s="198">
        <f t="shared" si="4"/>
        <v>0</v>
      </c>
      <c r="AD69">
        <f t="shared" si="5"/>
        <v>1</v>
      </c>
    </row>
    <row r="70" spans="1:30" hidden="1" x14ac:dyDescent="0.35">
      <c r="A70" t="s">
        <v>322</v>
      </c>
      <c r="B70" t="s">
        <v>262</v>
      </c>
      <c r="C70">
        <v>230</v>
      </c>
      <c r="E70" s="171">
        <v>0</v>
      </c>
      <c r="F70" s="172">
        <v>0</v>
      </c>
      <c r="G70" s="172">
        <v>0</v>
      </c>
      <c r="H70" s="172">
        <v>0</v>
      </c>
      <c r="I70" s="173">
        <f t="shared" ref="I70:I133" si="6">SUM(G70:H70)</f>
        <v>0</v>
      </c>
      <c r="J70" s="180">
        <v>0</v>
      </c>
      <c r="K70" s="181">
        <v>0</v>
      </c>
      <c r="L70" s="181">
        <v>0</v>
      </c>
      <c r="M70" s="181">
        <v>0</v>
      </c>
      <c r="N70" s="181">
        <f t="shared" ref="N70:N133" si="7">SUM(L70:M70)</f>
        <v>0</v>
      </c>
      <c r="O70" s="186">
        <v>0</v>
      </c>
      <c r="P70" s="187">
        <v>0</v>
      </c>
      <c r="Q70" s="187">
        <v>0</v>
      </c>
      <c r="R70" s="187">
        <v>0</v>
      </c>
      <c r="S70" s="187">
        <f t="shared" ref="S70:S133" si="8">SUM(Q70:R70)</f>
        <v>0</v>
      </c>
      <c r="T70" s="196">
        <v>0</v>
      </c>
      <c r="U70" s="197">
        <v>0</v>
      </c>
      <c r="V70" s="197">
        <v>0</v>
      </c>
      <c r="W70" s="197">
        <v>0</v>
      </c>
      <c r="X70" s="197">
        <f t="shared" ref="X70:X133" si="9">SUM(V70:W70)</f>
        <v>0</v>
      </c>
      <c r="Y70" s="190">
        <v>0</v>
      </c>
      <c r="Z70" s="191">
        <v>0</v>
      </c>
      <c r="AA70" s="191">
        <v>0</v>
      </c>
      <c r="AB70" s="191">
        <v>0</v>
      </c>
      <c r="AC70" s="198">
        <f t="shared" ref="AC70:AC133" si="10">SUM(AA70:AB70)</f>
        <v>0</v>
      </c>
      <c r="AD70">
        <f t="shared" ref="AD70:AD133" si="11">IF(SUM(E70:AC70)&gt;0,1,0)</f>
        <v>0</v>
      </c>
    </row>
    <row r="71" spans="1:30" x14ac:dyDescent="0.35">
      <c r="A71" t="s">
        <v>333</v>
      </c>
      <c r="B71" t="s">
        <v>262</v>
      </c>
      <c r="C71">
        <v>115</v>
      </c>
      <c r="D71" t="str" cm="1">
        <f t="array" ref="D71">INDEX(SubList_ResAreas!$D$5:$D$332,MATCH(1,(B71=SubList_ResAreas!$B$5:$B$332)*(C71=SubList_ResAreas!$C$5:$C$332),0))</f>
        <v>Northern_CA</v>
      </c>
      <c r="E71" s="171">
        <v>0</v>
      </c>
      <c r="F71" s="172">
        <v>0</v>
      </c>
      <c r="G71" s="172">
        <v>0</v>
      </c>
      <c r="H71" s="172">
        <v>0</v>
      </c>
      <c r="I71" s="173">
        <f t="shared" si="6"/>
        <v>0</v>
      </c>
      <c r="J71" s="180">
        <v>0</v>
      </c>
      <c r="K71" s="181">
        <v>0</v>
      </c>
      <c r="L71" s="181">
        <v>0</v>
      </c>
      <c r="M71" s="181">
        <v>0</v>
      </c>
      <c r="N71" s="181">
        <f t="shared" si="7"/>
        <v>0</v>
      </c>
      <c r="O71" s="186">
        <v>1</v>
      </c>
      <c r="P71" s="187">
        <v>0</v>
      </c>
      <c r="Q71" s="187">
        <v>0</v>
      </c>
      <c r="R71" s="187">
        <v>0</v>
      </c>
      <c r="S71" s="187">
        <f t="shared" si="8"/>
        <v>0</v>
      </c>
      <c r="T71" s="196">
        <v>1</v>
      </c>
      <c r="U71" s="197">
        <v>0</v>
      </c>
      <c r="V71" s="197">
        <v>0</v>
      </c>
      <c r="W71" s="197">
        <v>0</v>
      </c>
      <c r="X71" s="197">
        <f t="shared" si="9"/>
        <v>0</v>
      </c>
      <c r="Y71" s="190">
        <v>1</v>
      </c>
      <c r="Z71" s="191">
        <v>0</v>
      </c>
      <c r="AA71" s="191">
        <v>0</v>
      </c>
      <c r="AB71" s="191">
        <v>0</v>
      </c>
      <c r="AC71" s="198">
        <f t="shared" si="10"/>
        <v>0</v>
      </c>
      <c r="AD71">
        <f t="shared" si="11"/>
        <v>1</v>
      </c>
    </row>
    <row r="72" spans="1:30" hidden="1" x14ac:dyDescent="0.35">
      <c r="A72" t="s">
        <v>333</v>
      </c>
      <c r="B72" t="s">
        <v>267</v>
      </c>
      <c r="C72">
        <v>115</v>
      </c>
      <c r="E72" s="171">
        <v>0</v>
      </c>
      <c r="F72" s="172">
        <v>0</v>
      </c>
      <c r="G72" s="172">
        <v>0</v>
      </c>
      <c r="H72" s="172">
        <v>0</v>
      </c>
      <c r="I72" s="173">
        <f t="shared" si="6"/>
        <v>0</v>
      </c>
      <c r="J72" s="180">
        <v>0</v>
      </c>
      <c r="K72" s="181">
        <v>0</v>
      </c>
      <c r="L72" s="181">
        <v>0</v>
      </c>
      <c r="M72" s="181">
        <v>0</v>
      </c>
      <c r="N72" s="181">
        <f t="shared" si="7"/>
        <v>0</v>
      </c>
      <c r="O72" s="186">
        <v>0</v>
      </c>
      <c r="P72" s="187">
        <v>0</v>
      </c>
      <c r="Q72" s="187">
        <v>0</v>
      </c>
      <c r="R72" s="187">
        <v>0</v>
      </c>
      <c r="S72" s="187">
        <f t="shared" si="8"/>
        <v>0</v>
      </c>
      <c r="T72" s="196">
        <v>0</v>
      </c>
      <c r="U72" s="197">
        <v>0</v>
      </c>
      <c r="V72" s="197">
        <v>0</v>
      </c>
      <c r="W72" s="197">
        <v>0</v>
      </c>
      <c r="X72" s="197">
        <f t="shared" si="9"/>
        <v>0</v>
      </c>
      <c r="Y72" s="190">
        <v>0</v>
      </c>
      <c r="Z72" s="191">
        <v>0</v>
      </c>
      <c r="AA72" s="191">
        <v>0</v>
      </c>
      <c r="AB72" s="191">
        <v>0</v>
      </c>
      <c r="AC72" s="198">
        <f t="shared" si="10"/>
        <v>0</v>
      </c>
      <c r="AD72">
        <f t="shared" si="11"/>
        <v>0</v>
      </c>
    </row>
    <row r="73" spans="1:30" hidden="1" x14ac:dyDescent="0.35">
      <c r="A73" t="s">
        <v>326</v>
      </c>
      <c r="B73" t="s">
        <v>24</v>
      </c>
      <c r="C73">
        <v>500</v>
      </c>
      <c r="E73" s="171">
        <v>0</v>
      </c>
      <c r="F73" s="172">
        <v>0</v>
      </c>
      <c r="G73" s="172">
        <v>0</v>
      </c>
      <c r="H73" s="172">
        <v>0</v>
      </c>
      <c r="I73" s="173">
        <f t="shared" si="6"/>
        <v>0</v>
      </c>
      <c r="J73" s="180">
        <v>0</v>
      </c>
      <c r="K73" s="181">
        <v>0</v>
      </c>
      <c r="L73" s="181">
        <v>0</v>
      </c>
      <c r="M73" s="181">
        <v>0</v>
      </c>
      <c r="N73" s="181">
        <f t="shared" si="7"/>
        <v>0</v>
      </c>
      <c r="O73" s="186">
        <v>0</v>
      </c>
      <c r="P73" s="187">
        <v>0</v>
      </c>
      <c r="Q73" s="187">
        <v>0</v>
      </c>
      <c r="R73" s="187">
        <v>0</v>
      </c>
      <c r="S73" s="187">
        <f t="shared" si="8"/>
        <v>0</v>
      </c>
      <c r="T73" s="196">
        <v>0</v>
      </c>
      <c r="U73" s="197">
        <v>0</v>
      </c>
      <c r="V73" s="197">
        <v>0</v>
      </c>
      <c r="W73" s="197">
        <v>0</v>
      </c>
      <c r="X73" s="197">
        <f t="shared" si="9"/>
        <v>0</v>
      </c>
      <c r="Y73" s="190">
        <v>0</v>
      </c>
      <c r="Z73" s="191">
        <v>0</v>
      </c>
      <c r="AA73" s="191">
        <v>0</v>
      </c>
      <c r="AB73" s="191">
        <v>0</v>
      </c>
      <c r="AC73" s="198">
        <f t="shared" si="10"/>
        <v>0</v>
      </c>
      <c r="AD73">
        <f t="shared" si="11"/>
        <v>0</v>
      </c>
    </row>
    <row r="74" spans="1:30" x14ac:dyDescent="0.35">
      <c r="A74" t="s">
        <v>326</v>
      </c>
      <c r="B74" t="s">
        <v>24</v>
      </c>
      <c r="C74">
        <v>230</v>
      </c>
      <c r="D74" t="str" cm="1">
        <f t="array" ref="D74">INDEX(SubList_ResAreas!$D$5:$D$332,MATCH(1,(B74=SubList_ResAreas!$B$5:$B$332)*(C74=SubList_ResAreas!$C$5:$C$332),0))</f>
        <v>Greater_Imperial</v>
      </c>
      <c r="E74" s="171">
        <v>0</v>
      </c>
      <c r="F74" s="172">
        <v>0</v>
      </c>
      <c r="G74" s="172">
        <v>105</v>
      </c>
      <c r="H74" s="172">
        <v>0</v>
      </c>
      <c r="I74" s="173">
        <f t="shared" si="6"/>
        <v>105</v>
      </c>
      <c r="J74" s="180">
        <v>0</v>
      </c>
      <c r="K74" s="181">
        <v>0</v>
      </c>
      <c r="L74" s="181">
        <v>0</v>
      </c>
      <c r="M74" s="181">
        <v>0</v>
      </c>
      <c r="N74" s="181">
        <f t="shared" si="7"/>
        <v>0</v>
      </c>
      <c r="O74" s="186">
        <v>0</v>
      </c>
      <c r="P74" s="187">
        <v>0</v>
      </c>
      <c r="Q74" s="187">
        <v>0</v>
      </c>
      <c r="R74" s="187">
        <v>360</v>
      </c>
      <c r="S74" s="187">
        <f t="shared" si="8"/>
        <v>360</v>
      </c>
      <c r="T74" s="196">
        <v>0</v>
      </c>
      <c r="U74" s="197">
        <v>0</v>
      </c>
      <c r="V74" s="197">
        <v>0</v>
      </c>
      <c r="W74" s="197">
        <v>360</v>
      </c>
      <c r="X74" s="197">
        <f t="shared" si="9"/>
        <v>360</v>
      </c>
      <c r="Y74" s="190">
        <v>0</v>
      </c>
      <c r="Z74" s="191">
        <v>0</v>
      </c>
      <c r="AA74" s="191">
        <v>105</v>
      </c>
      <c r="AB74" s="191">
        <v>360</v>
      </c>
      <c r="AC74" s="198">
        <f t="shared" si="10"/>
        <v>465</v>
      </c>
      <c r="AD74">
        <f t="shared" si="11"/>
        <v>1</v>
      </c>
    </row>
    <row r="75" spans="1:30" x14ac:dyDescent="0.35">
      <c r="A75" t="s">
        <v>326</v>
      </c>
      <c r="B75" t="s">
        <v>24</v>
      </c>
      <c r="C75">
        <v>115</v>
      </c>
      <c r="D75" t="str" cm="1">
        <f t="array" ref="D75">INDEX(SubList_ResAreas!$D$5:$D$332,MATCH(1,(B75=SubList_ResAreas!$B$5:$B$332)*(C75=SubList_ResAreas!$C$5:$C$332),0))</f>
        <v>Greater_Imperial</v>
      </c>
      <c r="E75" s="171">
        <v>0</v>
      </c>
      <c r="F75" s="172">
        <v>0</v>
      </c>
      <c r="G75" s="172">
        <v>0</v>
      </c>
      <c r="H75" s="172">
        <v>0</v>
      </c>
      <c r="I75" s="173">
        <f t="shared" si="6"/>
        <v>0</v>
      </c>
      <c r="J75" s="180">
        <v>0</v>
      </c>
      <c r="K75" s="181">
        <v>0</v>
      </c>
      <c r="L75" s="181">
        <v>0</v>
      </c>
      <c r="M75" s="181">
        <v>0</v>
      </c>
      <c r="N75" s="181">
        <f t="shared" si="7"/>
        <v>0</v>
      </c>
      <c r="O75" s="186">
        <v>0</v>
      </c>
      <c r="P75" s="187">
        <v>0</v>
      </c>
      <c r="Q75" s="187">
        <v>135</v>
      </c>
      <c r="R75" s="187">
        <v>0</v>
      </c>
      <c r="S75" s="187">
        <f t="shared" si="8"/>
        <v>135</v>
      </c>
      <c r="T75" s="196">
        <v>0</v>
      </c>
      <c r="U75" s="197">
        <v>0</v>
      </c>
      <c r="V75" s="197">
        <v>135</v>
      </c>
      <c r="W75" s="197">
        <v>0</v>
      </c>
      <c r="X75" s="197">
        <f t="shared" si="9"/>
        <v>135</v>
      </c>
      <c r="Y75" s="190">
        <v>0</v>
      </c>
      <c r="Z75" s="191">
        <v>0</v>
      </c>
      <c r="AA75" s="191">
        <v>135</v>
      </c>
      <c r="AB75" s="191">
        <v>0</v>
      </c>
      <c r="AC75" s="198">
        <f t="shared" si="10"/>
        <v>135</v>
      </c>
      <c r="AD75">
        <f t="shared" si="11"/>
        <v>1</v>
      </c>
    </row>
    <row r="76" spans="1:30" hidden="1" x14ac:dyDescent="0.35">
      <c r="A76" t="s">
        <v>348</v>
      </c>
      <c r="B76" t="s">
        <v>81</v>
      </c>
      <c r="C76">
        <v>230</v>
      </c>
      <c r="E76" s="171">
        <v>0</v>
      </c>
      <c r="F76" s="172">
        <v>0</v>
      </c>
      <c r="G76" s="172">
        <v>0</v>
      </c>
      <c r="H76" s="172">
        <v>0</v>
      </c>
      <c r="I76" s="173">
        <f t="shared" si="6"/>
        <v>0</v>
      </c>
      <c r="J76" s="180">
        <v>0</v>
      </c>
      <c r="K76" s="181">
        <v>0</v>
      </c>
      <c r="L76" s="181">
        <v>0</v>
      </c>
      <c r="M76" s="181">
        <v>0</v>
      </c>
      <c r="N76" s="181">
        <f t="shared" si="7"/>
        <v>0</v>
      </c>
      <c r="O76" s="186">
        <v>0</v>
      </c>
      <c r="P76" s="187">
        <v>0</v>
      </c>
      <c r="Q76" s="187">
        <v>0</v>
      </c>
      <c r="R76" s="187">
        <v>0</v>
      </c>
      <c r="S76" s="187">
        <f t="shared" si="8"/>
        <v>0</v>
      </c>
      <c r="T76" s="196">
        <v>0</v>
      </c>
      <c r="U76" s="197">
        <v>0</v>
      </c>
      <c r="V76" s="197">
        <v>0</v>
      </c>
      <c r="W76" s="197">
        <v>0</v>
      </c>
      <c r="X76" s="197">
        <f t="shared" si="9"/>
        <v>0</v>
      </c>
      <c r="Y76" s="190">
        <v>0</v>
      </c>
      <c r="Z76" s="191">
        <v>0</v>
      </c>
      <c r="AA76" s="191">
        <v>0</v>
      </c>
      <c r="AB76" s="191">
        <v>0</v>
      </c>
      <c r="AC76" s="198">
        <f t="shared" si="10"/>
        <v>0</v>
      </c>
      <c r="AD76">
        <f t="shared" si="11"/>
        <v>0</v>
      </c>
    </row>
    <row r="77" spans="1:30" hidden="1" x14ac:dyDescent="0.35">
      <c r="A77" t="s">
        <v>318</v>
      </c>
      <c r="B77" t="s">
        <v>75</v>
      </c>
      <c r="C77">
        <v>230</v>
      </c>
      <c r="E77" s="171">
        <v>0</v>
      </c>
      <c r="F77" s="172">
        <v>0</v>
      </c>
      <c r="G77" s="172">
        <v>0</v>
      </c>
      <c r="H77" s="172">
        <v>0</v>
      </c>
      <c r="I77" s="173">
        <f t="shared" si="6"/>
        <v>0</v>
      </c>
      <c r="J77" s="180">
        <v>0</v>
      </c>
      <c r="K77" s="181">
        <v>0</v>
      </c>
      <c r="L77" s="181">
        <v>0</v>
      </c>
      <c r="M77" s="181">
        <v>0</v>
      </c>
      <c r="N77" s="181">
        <f t="shared" si="7"/>
        <v>0</v>
      </c>
      <c r="O77" s="186">
        <v>0</v>
      </c>
      <c r="P77" s="187">
        <v>0</v>
      </c>
      <c r="Q77" s="187">
        <v>0</v>
      </c>
      <c r="R77" s="187">
        <v>0</v>
      </c>
      <c r="S77" s="187">
        <f t="shared" si="8"/>
        <v>0</v>
      </c>
      <c r="T77" s="196">
        <v>0</v>
      </c>
      <c r="U77" s="197">
        <v>0</v>
      </c>
      <c r="V77" s="197">
        <v>0</v>
      </c>
      <c r="W77" s="197">
        <v>0</v>
      </c>
      <c r="X77" s="197">
        <f t="shared" si="9"/>
        <v>0</v>
      </c>
      <c r="Y77" s="190">
        <v>0</v>
      </c>
      <c r="Z77" s="191">
        <v>0</v>
      </c>
      <c r="AA77" s="191">
        <v>0</v>
      </c>
      <c r="AB77" s="191">
        <v>0</v>
      </c>
      <c r="AC77" s="198">
        <f t="shared" si="10"/>
        <v>0</v>
      </c>
      <c r="AD77">
        <f t="shared" si="11"/>
        <v>0</v>
      </c>
    </row>
    <row r="78" spans="1:30" hidden="1" x14ac:dyDescent="0.35">
      <c r="A78" t="s">
        <v>318</v>
      </c>
      <c r="B78" t="s">
        <v>77</v>
      </c>
      <c r="C78">
        <v>230</v>
      </c>
      <c r="E78" s="171">
        <v>0</v>
      </c>
      <c r="F78" s="172">
        <v>0</v>
      </c>
      <c r="G78" s="172">
        <v>0</v>
      </c>
      <c r="H78" s="172">
        <v>0</v>
      </c>
      <c r="I78" s="173">
        <f t="shared" si="6"/>
        <v>0</v>
      </c>
      <c r="J78" s="180">
        <v>0</v>
      </c>
      <c r="K78" s="181">
        <v>0</v>
      </c>
      <c r="L78" s="181">
        <v>0</v>
      </c>
      <c r="M78" s="181">
        <v>0</v>
      </c>
      <c r="N78" s="181">
        <f t="shared" si="7"/>
        <v>0</v>
      </c>
      <c r="O78" s="186">
        <v>0</v>
      </c>
      <c r="P78" s="187">
        <v>0</v>
      </c>
      <c r="Q78" s="187">
        <v>0</v>
      </c>
      <c r="R78" s="187">
        <v>0</v>
      </c>
      <c r="S78" s="187">
        <f t="shared" si="8"/>
        <v>0</v>
      </c>
      <c r="T78" s="196">
        <v>0</v>
      </c>
      <c r="U78" s="197">
        <v>0</v>
      </c>
      <c r="V78" s="197">
        <v>0</v>
      </c>
      <c r="W78" s="197">
        <v>0</v>
      </c>
      <c r="X78" s="197">
        <f t="shared" si="9"/>
        <v>0</v>
      </c>
      <c r="Y78" s="190">
        <v>0</v>
      </c>
      <c r="Z78" s="191">
        <v>0</v>
      </c>
      <c r="AA78" s="191">
        <v>0</v>
      </c>
      <c r="AB78" s="191">
        <v>0</v>
      </c>
      <c r="AC78" s="198">
        <f t="shared" si="10"/>
        <v>0</v>
      </c>
      <c r="AD78">
        <f t="shared" si="11"/>
        <v>0</v>
      </c>
    </row>
    <row r="79" spans="1:30" x14ac:dyDescent="0.35">
      <c r="A79" t="s">
        <v>329</v>
      </c>
      <c r="B79" t="s">
        <v>259</v>
      </c>
      <c r="C79">
        <v>500</v>
      </c>
      <c r="D79" t="str" cm="1">
        <f t="array" ref="D79">INDEX(SubList_ResAreas!$D$5:$D$332,MATCH(1,(B79=SubList_ResAreas!$B$5:$B$332)*(C79=SubList_ResAreas!$C$5:$C$332),0))</f>
        <v>SouthernNV_Desert</v>
      </c>
      <c r="E79" s="171">
        <v>0</v>
      </c>
      <c r="F79" s="172">
        <v>0</v>
      </c>
      <c r="G79" s="172">
        <v>0</v>
      </c>
      <c r="H79" s="172">
        <v>0</v>
      </c>
      <c r="I79" s="173">
        <f t="shared" si="6"/>
        <v>0</v>
      </c>
      <c r="J79" s="180">
        <v>0</v>
      </c>
      <c r="K79" s="181">
        <v>0</v>
      </c>
      <c r="L79" s="181">
        <v>0</v>
      </c>
      <c r="M79" s="181">
        <v>0</v>
      </c>
      <c r="N79" s="181">
        <f t="shared" si="7"/>
        <v>0</v>
      </c>
      <c r="O79" s="186">
        <v>0</v>
      </c>
      <c r="P79" s="187">
        <v>0</v>
      </c>
      <c r="Q79" s="187">
        <v>0</v>
      </c>
      <c r="R79" s="187">
        <v>0</v>
      </c>
      <c r="S79" s="187">
        <f t="shared" si="8"/>
        <v>0</v>
      </c>
      <c r="T79" s="196">
        <v>0</v>
      </c>
      <c r="U79" s="197">
        <v>0</v>
      </c>
      <c r="V79" s="197">
        <v>0</v>
      </c>
      <c r="W79" s="197">
        <v>0</v>
      </c>
      <c r="X79" s="197">
        <f t="shared" si="9"/>
        <v>0</v>
      </c>
      <c r="Y79" s="190">
        <v>0</v>
      </c>
      <c r="Z79" s="191">
        <v>0</v>
      </c>
      <c r="AA79" s="191">
        <v>270.7</v>
      </c>
      <c r="AB79" s="191">
        <v>100</v>
      </c>
      <c r="AC79" s="198">
        <f t="shared" si="10"/>
        <v>370.7</v>
      </c>
      <c r="AD79">
        <f t="shared" si="11"/>
        <v>1</v>
      </c>
    </row>
    <row r="80" spans="1:30" hidden="1" x14ac:dyDescent="0.35">
      <c r="A80" t="s">
        <v>329</v>
      </c>
      <c r="B80" t="s">
        <v>259</v>
      </c>
      <c r="C80">
        <v>230</v>
      </c>
      <c r="E80" s="171">
        <v>0</v>
      </c>
      <c r="F80" s="172">
        <v>0</v>
      </c>
      <c r="G80" s="172">
        <v>0</v>
      </c>
      <c r="H80" s="172">
        <v>0</v>
      </c>
      <c r="I80" s="173">
        <f t="shared" si="6"/>
        <v>0</v>
      </c>
      <c r="J80" s="180">
        <v>0</v>
      </c>
      <c r="K80" s="181">
        <v>0</v>
      </c>
      <c r="L80" s="181">
        <v>0</v>
      </c>
      <c r="M80" s="181">
        <v>0</v>
      </c>
      <c r="N80" s="181">
        <f t="shared" si="7"/>
        <v>0</v>
      </c>
      <c r="O80" s="186">
        <v>0</v>
      </c>
      <c r="P80" s="187">
        <v>0</v>
      </c>
      <c r="Q80" s="187">
        <v>0</v>
      </c>
      <c r="R80" s="187">
        <v>0</v>
      </c>
      <c r="S80" s="187">
        <f t="shared" si="8"/>
        <v>0</v>
      </c>
      <c r="T80" s="196">
        <v>0</v>
      </c>
      <c r="U80" s="197">
        <v>0</v>
      </c>
      <c r="V80" s="197">
        <v>0</v>
      </c>
      <c r="W80" s="197">
        <v>0</v>
      </c>
      <c r="X80" s="197">
        <f t="shared" si="9"/>
        <v>0</v>
      </c>
      <c r="Y80" s="190">
        <v>0</v>
      </c>
      <c r="Z80" s="191">
        <v>0</v>
      </c>
      <c r="AA80" s="191">
        <v>0</v>
      </c>
      <c r="AB80" s="191">
        <v>0</v>
      </c>
      <c r="AC80" s="198">
        <f t="shared" si="10"/>
        <v>0</v>
      </c>
      <c r="AD80">
        <f t="shared" si="11"/>
        <v>0</v>
      </c>
    </row>
    <row r="81" spans="1:30" x14ac:dyDescent="0.35">
      <c r="A81" t="s">
        <v>321</v>
      </c>
      <c r="B81" t="s">
        <v>129</v>
      </c>
      <c r="C81">
        <v>230</v>
      </c>
      <c r="D81" t="str" cm="1">
        <f t="array" ref="D81">INDEX(SubList_ResAreas!$D$5:$D$332,MATCH(1,(B81=SubList_ResAreas!$B$5:$B$332)*(C81=SubList_ResAreas!$C$5:$C$332),0))</f>
        <v>SPGE_Kern</v>
      </c>
      <c r="E81" s="171">
        <v>0</v>
      </c>
      <c r="F81" s="172">
        <v>0</v>
      </c>
      <c r="G81" s="172">
        <v>0</v>
      </c>
      <c r="H81" s="172">
        <v>0</v>
      </c>
      <c r="I81" s="173">
        <f t="shared" si="6"/>
        <v>0</v>
      </c>
      <c r="J81" s="180">
        <v>0</v>
      </c>
      <c r="K81" s="181">
        <v>0</v>
      </c>
      <c r="L81" s="181">
        <v>0</v>
      </c>
      <c r="M81" s="181">
        <v>0</v>
      </c>
      <c r="N81" s="181">
        <f t="shared" si="7"/>
        <v>0</v>
      </c>
      <c r="O81" s="186">
        <v>0</v>
      </c>
      <c r="P81" s="187">
        <v>2.25</v>
      </c>
      <c r="Q81" s="187">
        <v>0</v>
      </c>
      <c r="R81" s="187">
        <v>0</v>
      </c>
      <c r="S81" s="187">
        <f t="shared" si="8"/>
        <v>0</v>
      </c>
      <c r="T81" s="196">
        <v>0</v>
      </c>
      <c r="U81" s="197">
        <v>2.25</v>
      </c>
      <c r="V81" s="197">
        <v>0</v>
      </c>
      <c r="W81" s="197">
        <v>0</v>
      </c>
      <c r="X81" s="197">
        <f t="shared" si="9"/>
        <v>0</v>
      </c>
      <c r="Y81" s="190">
        <v>0</v>
      </c>
      <c r="Z81" s="191">
        <v>2.25</v>
      </c>
      <c r="AA81" s="191">
        <v>0</v>
      </c>
      <c r="AB81" s="191">
        <v>0</v>
      </c>
      <c r="AC81" s="198">
        <f t="shared" si="10"/>
        <v>0</v>
      </c>
      <c r="AD81">
        <f t="shared" si="11"/>
        <v>1</v>
      </c>
    </row>
    <row r="82" spans="1:30" hidden="1" x14ac:dyDescent="0.35">
      <c r="A82" t="s">
        <v>318</v>
      </c>
      <c r="B82" t="s">
        <v>57</v>
      </c>
      <c r="C82">
        <v>230</v>
      </c>
      <c r="E82" s="171">
        <v>0</v>
      </c>
      <c r="F82" s="172">
        <v>0</v>
      </c>
      <c r="G82" s="172">
        <v>0</v>
      </c>
      <c r="H82" s="172">
        <v>0</v>
      </c>
      <c r="I82" s="173">
        <f t="shared" si="6"/>
        <v>0</v>
      </c>
      <c r="J82" s="180">
        <v>0</v>
      </c>
      <c r="K82" s="181">
        <v>0</v>
      </c>
      <c r="L82" s="181">
        <v>0</v>
      </c>
      <c r="M82" s="181">
        <v>0</v>
      </c>
      <c r="N82" s="181">
        <f t="shared" si="7"/>
        <v>0</v>
      </c>
      <c r="O82" s="186">
        <v>0</v>
      </c>
      <c r="P82" s="187">
        <v>0</v>
      </c>
      <c r="Q82" s="187">
        <v>0</v>
      </c>
      <c r="R82" s="187">
        <v>0</v>
      </c>
      <c r="S82" s="187">
        <f t="shared" si="8"/>
        <v>0</v>
      </c>
      <c r="T82" s="196">
        <v>0</v>
      </c>
      <c r="U82" s="197">
        <v>0</v>
      </c>
      <c r="V82" s="197">
        <v>0</v>
      </c>
      <c r="W82" s="197">
        <v>0</v>
      </c>
      <c r="X82" s="197">
        <f t="shared" si="9"/>
        <v>0</v>
      </c>
      <c r="Y82" s="190">
        <v>0</v>
      </c>
      <c r="Z82" s="191">
        <v>0</v>
      </c>
      <c r="AA82" s="191">
        <v>0</v>
      </c>
      <c r="AB82" s="191">
        <v>0</v>
      </c>
      <c r="AC82" s="198">
        <f t="shared" si="10"/>
        <v>0</v>
      </c>
      <c r="AD82">
        <f t="shared" si="11"/>
        <v>0</v>
      </c>
    </row>
    <row r="83" spans="1:30" hidden="1" x14ac:dyDescent="0.35">
      <c r="A83" t="s">
        <v>326</v>
      </c>
      <c r="B83" t="s">
        <v>40</v>
      </c>
      <c r="C83">
        <v>230</v>
      </c>
      <c r="E83" s="171">
        <v>0</v>
      </c>
      <c r="F83" s="172">
        <v>0</v>
      </c>
      <c r="G83" s="172">
        <v>0</v>
      </c>
      <c r="H83" s="172">
        <v>0</v>
      </c>
      <c r="I83" s="173">
        <f t="shared" si="6"/>
        <v>0</v>
      </c>
      <c r="J83" s="180">
        <v>0</v>
      </c>
      <c r="K83" s="181">
        <v>0</v>
      </c>
      <c r="L83" s="181">
        <v>0</v>
      </c>
      <c r="M83" s="181">
        <v>0</v>
      </c>
      <c r="N83" s="181">
        <f t="shared" si="7"/>
        <v>0</v>
      </c>
      <c r="O83" s="186">
        <v>0</v>
      </c>
      <c r="P83" s="187">
        <v>0</v>
      </c>
      <c r="Q83" s="187">
        <v>0</v>
      </c>
      <c r="R83" s="187">
        <v>0</v>
      </c>
      <c r="S83" s="187">
        <f t="shared" si="8"/>
        <v>0</v>
      </c>
      <c r="T83" s="196">
        <v>0</v>
      </c>
      <c r="U83" s="197">
        <v>0</v>
      </c>
      <c r="V83" s="197">
        <v>0</v>
      </c>
      <c r="W83" s="197">
        <v>0</v>
      </c>
      <c r="X83" s="197">
        <f t="shared" si="9"/>
        <v>0</v>
      </c>
      <c r="Y83" s="190">
        <v>0</v>
      </c>
      <c r="Z83" s="191">
        <v>0</v>
      </c>
      <c r="AA83" s="191">
        <v>0</v>
      </c>
      <c r="AB83" s="191">
        <v>0</v>
      </c>
      <c r="AC83" s="198">
        <f t="shared" si="10"/>
        <v>0</v>
      </c>
      <c r="AD83">
        <f t="shared" si="11"/>
        <v>0</v>
      </c>
    </row>
    <row r="84" spans="1:30" hidden="1" x14ac:dyDescent="0.35">
      <c r="A84" t="s">
        <v>326</v>
      </c>
      <c r="B84" t="s">
        <v>40</v>
      </c>
      <c r="C84">
        <v>115</v>
      </c>
      <c r="E84" s="171">
        <v>0</v>
      </c>
      <c r="F84" s="172">
        <v>0</v>
      </c>
      <c r="G84" s="172">
        <v>0</v>
      </c>
      <c r="H84" s="172">
        <v>0</v>
      </c>
      <c r="I84" s="173">
        <f t="shared" si="6"/>
        <v>0</v>
      </c>
      <c r="J84" s="180">
        <v>0</v>
      </c>
      <c r="K84" s="181">
        <v>0</v>
      </c>
      <c r="L84" s="181">
        <v>0</v>
      </c>
      <c r="M84" s="181">
        <v>0</v>
      </c>
      <c r="N84" s="181">
        <f t="shared" si="7"/>
        <v>0</v>
      </c>
      <c r="O84" s="186">
        <v>0</v>
      </c>
      <c r="P84" s="187">
        <v>0</v>
      </c>
      <c r="Q84" s="187">
        <v>0</v>
      </c>
      <c r="R84" s="187">
        <v>0</v>
      </c>
      <c r="S84" s="187">
        <f t="shared" si="8"/>
        <v>0</v>
      </c>
      <c r="T84" s="196">
        <v>0</v>
      </c>
      <c r="U84" s="197">
        <v>0</v>
      </c>
      <c r="V84" s="197">
        <v>0</v>
      </c>
      <c r="W84" s="197">
        <v>0</v>
      </c>
      <c r="X84" s="197">
        <f t="shared" si="9"/>
        <v>0</v>
      </c>
      <c r="Y84" s="190">
        <v>0</v>
      </c>
      <c r="Z84" s="191">
        <v>0</v>
      </c>
      <c r="AA84" s="191">
        <v>0</v>
      </c>
      <c r="AB84" s="191">
        <v>0</v>
      </c>
      <c r="AC84" s="198">
        <f t="shared" si="10"/>
        <v>0</v>
      </c>
      <c r="AD84">
        <f t="shared" si="11"/>
        <v>0</v>
      </c>
    </row>
    <row r="85" spans="1:30" hidden="1" x14ac:dyDescent="0.35">
      <c r="A85" t="s">
        <v>326</v>
      </c>
      <c r="B85" t="s">
        <v>39</v>
      </c>
      <c r="C85">
        <v>230</v>
      </c>
      <c r="E85" s="171">
        <v>0</v>
      </c>
      <c r="F85" s="172">
        <v>0</v>
      </c>
      <c r="G85" s="172">
        <v>0</v>
      </c>
      <c r="H85" s="172">
        <v>0</v>
      </c>
      <c r="I85" s="173">
        <f t="shared" si="6"/>
        <v>0</v>
      </c>
      <c r="J85" s="180">
        <v>0</v>
      </c>
      <c r="K85" s="181">
        <v>0</v>
      </c>
      <c r="L85" s="181">
        <v>0</v>
      </c>
      <c r="M85" s="181">
        <v>0</v>
      </c>
      <c r="N85" s="181">
        <f t="shared" si="7"/>
        <v>0</v>
      </c>
      <c r="O85" s="186">
        <v>0</v>
      </c>
      <c r="P85" s="187">
        <v>0</v>
      </c>
      <c r="Q85" s="187">
        <v>0</v>
      </c>
      <c r="R85" s="187">
        <v>0</v>
      </c>
      <c r="S85" s="187">
        <f t="shared" si="8"/>
        <v>0</v>
      </c>
      <c r="T85" s="196">
        <v>0</v>
      </c>
      <c r="U85" s="197">
        <v>0</v>
      </c>
      <c r="V85" s="197">
        <v>0</v>
      </c>
      <c r="W85" s="197">
        <v>0</v>
      </c>
      <c r="X85" s="197">
        <f t="shared" si="9"/>
        <v>0</v>
      </c>
      <c r="Y85" s="190">
        <v>0</v>
      </c>
      <c r="Z85" s="191">
        <v>0</v>
      </c>
      <c r="AA85" s="191">
        <v>0</v>
      </c>
      <c r="AB85" s="191">
        <v>0</v>
      </c>
      <c r="AC85" s="198">
        <f t="shared" si="10"/>
        <v>0</v>
      </c>
      <c r="AD85">
        <f t="shared" si="11"/>
        <v>0</v>
      </c>
    </row>
    <row r="86" spans="1:30" hidden="1" x14ac:dyDescent="0.35">
      <c r="A86" t="s">
        <v>318</v>
      </c>
      <c r="B86" t="s">
        <v>91</v>
      </c>
      <c r="C86">
        <v>230</v>
      </c>
      <c r="E86" s="171">
        <v>0</v>
      </c>
      <c r="F86" s="172">
        <v>0</v>
      </c>
      <c r="G86" s="172">
        <v>0</v>
      </c>
      <c r="H86" s="172">
        <v>0</v>
      </c>
      <c r="I86" s="173">
        <f t="shared" si="6"/>
        <v>0</v>
      </c>
      <c r="J86" s="180">
        <v>0</v>
      </c>
      <c r="K86" s="181">
        <v>0</v>
      </c>
      <c r="L86" s="181">
        <v>0</v>
      </c>
      <c r="M86" s="181">
        <v>0</v>
      </c>
      <c r="N86" s="181">
        <f t="shared" si="7"/>
        <v>0</v>
      </c>
      <c r="O86" s="186">
        <v>0</v>
      </c>
      <c r="P86" s="187">
        <v>0</v>
      </c>
      <c r="Q86" s="187">
        <v>0</v>
      </c>
      <c r="R86" s="187">
        <v>0</v>
      </c>
      <c r="S86" s="187">
        <f t="shared" si="8"/>
        <v>0</v>
      </c>
      <c r="T86" s="196">
        <v>0</v>
      </c>
      <c r="U86" s="197">
        <v>0</v>
      </c>
      <c r="V86" s="197">
        <v>0</v>
      </c>
      <c r="W86" s="197">
        <v>0</v>
      </c>
      <c r="X86" s="197">
        <f t="shared" si="9"/>
        <v>0</v>
      </c>
      <c r="Y86" s="190">
        <v>0</v>
      </c>
      <c r="Z86" s="191">
        <v>0</v>
      </c>
      <c r="AA86" s="191">
        <v>0</v>
      </c>
      <c r="AB86" s="191">
        <v>0</v>
      </c>
      <c r="AC86" s="198">
        <f t="shared" si="10"/>
        <v>0</v>
      </c>
      <c r="AD86">
        <f t="shared" si="11"/>
        <v>0</v>
      </c>
    </row>
    <row r="87" spans="1:30" x14ac:dyDescent="0.35">
      <c r="A87" t="s">
        <v>333</v>
      </c>
      <c r="B87" t="s">
        <v>252</v>
      </c>
      <c r="C87">
        <v>230</v>
      </c>
      <c r="D87" t="str" cm="1">
        <f t="array" ref="D87">INDEX(SubList_ResAreas!$D$5:$D$332,MATCH(1,(B87=SubList_ResAreas!$B$5:$B$332)*(C87=SubList_ResAreas!$C$5:$C$332),0))</f>
        <v>Northern_CA</v>
      </c>
      <c r="E87" s="171">
        <v>0</v>
      </c>
      <c r="F87" s="172">
        <v>0</v>
      </c>
      <c r="G87" s="172">
        <v>0</v>
      </c>
      <c r="H87" s="172">
        <v>0</v>
      </c>
      <c r="I87" s="173">
        <f t="shared" si="6"/>
        <v>0</v>
      </c>
      <c r="J87" s="180">
        <v>0</v>
      </c>
      <c r="K87" s="181">
        <v>0</v>
      </c>
      <c r="L87" s="181">
        <v>0</v>
      </c>
      <c r="M87" s="181">
        <v>0</v>
      </c>
      <c r="N87" s="181">
        <f t="shared" si="7"/>
        <v>0</v>
      </c>
      <c r="O87" s="186">
        <v>1</v>
      </c>
      <c r="P87" s="187">
        <v>0</v>
      </c>
      <c r="Q87" s="187">
        <v>0</v>
      </c>
      <c r="R87" s="187">
        <v>0</v>
      </c>
      <c r="S87" s="187">
        <f t="shared" si="8"/>
        <v>0</v>
      </c>
      <c r="T87" s="196">
        <v>1</v>
      </c>
      <c r="U87" s="197">
        <v>0</v>
      </c>
      <c r="V87" s="197">
        <v>0</v>
      </c>
      <c r="W87" s="197">
        <v>0</v>
      </c>
      <c r="X87" s="197">
        <f t="shared" si="9"/>
        <v>0</v>
      </c>
      <c r="Y87" s="190">
        <v>1</v>
      </c>
      <c r="Z87" s="191">
        <v>0</v>
      </c>
      <c r="AA87" s="191">
        <v>0</v>
      </c>
      <c r="AB87" s="191">
        <v>0</v>
      </c>
      <c r="AC87" s="198">
        <f t="shared" si="10"/>
        <v>0</v>
      </c>
      <c r="AD87">
        <f t="shared" si="11"/>
        <v>1</v>
      </c>
    </row>
    <row r="88" spans="1:30" hidden="1" x14ac:dyDescent="0.35">
      <c r="A88" t="s">
        <v>329</v>
      </c>
      <c r="B88" t="s">
        <v>365</v>
      </c>
      <c r="C88">
        <v>115</v>
      </c>
      <c r="E88" s="171">
        <v>0</v>
      </c>
      <c r="F88" s="172">
        <v>0</v>
      </c>
      <c r="G88" s="172">
        <v>0</v>
      </c>
      <c r="H88" s="172">
        <v>0</v>
      </c>
      <c r="I88" s="173">
        <f t="shared" si="6"/>
        <v>0</v>
      </c>
      <c r="J88" s="180">
        <v>0</v>
      </c>
      <c r="K88" s="181">
        <v>0</v>
      </c>
      <c r="L88" s="181">
        <v>0</v>
      </c>
      <c r="M88" s="181">
        <v>0</v>
      </c>
      <c r="N88" s="181">
        <f t="shared" si="7"/>
        <v>0</v>
      </c>
      <c r="O88" s="186">
        <v>0</v>
      </c>
      <c r="P88" s="187">
        <v>0</v>
      </c>
      <c r="Q88" s="187">
        <v>0</v>
      </c>
      <c r="R88" s="187">
        <v>0</v>
      </c>
      <c r="S88" s="187">
        <f t="shared" si="8"/>
        <v>0</v>
      </c>
      <c r="T88" s="196">
        <v>0</v>
      </c>
      <c r="U88" s="197">
        <v>0</v>
      </c>
      <c r="V88" s="197">
        <v>0</v>
      </c>
      <c r="W88" s="197">
        <v>0</v>
      </c>
      <c r="X88" s="197">
        <f t="shared" si="9"/>
        <v>0</v>
      </c>
      <c r="Y88" s="190">
        <v>0</v>
      </c>
      <c r="Z88" s="191">
        <v>0</v>
      </c>
      <c r="AA88" s="191">
        <v>0</v>
      </c>
      <c r="AB88" s="191">
        <v>0</v>
      </c>
      <c r="AC88" s="198">
        <f t="shared" si="10"/>
        <v>0</v>
      </c>
      <c r="AD88">
        <f t="shared" si="11"/>
        <v>0</v>
      </c>
    </row>
    <row r="89" spans="1:30" hidden="1" x14ac:dyDescent="0.35">
      <c r="A89" t="s">
        <v>359</v>
      </c>
      <c r="B89" t="s">
        <v>175</v>
      </c>
      <c r="C89">
        <v>500</v>
      </c>
      <c r="E89" s="171">
        <v>0</v>
      </c>
      <c r="F89" s="172">
        <v>0</v>
      </c>
      <c r="G89" s="172">
        <v>0</v>
      </c>
      <c r="H89" s="172">
        <v>0</v>
      </c>
      <c r="I89" s="173">
        <f t="shared" si="6"/>
        <v>0</v>
      </c>
      <c r="J89" s="180">
        <v>0</v>
      </c>
      <c r="K89" s="181">
        <v>0</v>
      </c>
      <c r="L89" s="181">
        <v>0</v>
      </c>
      <c r="M89" s="181">
        <v>0</v>
      </c>
      <c r="N89" s="181">
        <f t="shared" si="7"/>
        <v>0</v>
      </c>
      <c r="O89" s="186">
        <v>0</v>
      </c>
      <c r="P89" s="187">
        <v>0</v>
      </c>
      <c r="Q89" s="187">
        <v>0</v>
      </c>
      <c r="R89" s="187">
        <v>0</v>
      </c>
      <c r="S89" s="187">
        <f t="shared" si="8"/>
        <v>0</v>
      </c>
      <c r="T89" s="196">
        <v>0</v>
      </c>
      <c r="U89" s="197">
        <v>0</v>
      </c>
      <c r="V89" s="197">
        <v>0</v>
      </c>
      <c r="W89" s="197">
        <v>0</v>
      </c>
      <c r="X89" s="197">
        <f t="shared" si="9"/>
        <v>0</v>
      </c>
      <c r="Y89" s="190">
        <v>0</v>
      </c>
      <c r="Z89" s="191">
        <v>0</v>
      </c>
      <c r="AA89" s="191">
        <v>0</v>
      </c>
      <c r="AB89" s="191">
        <v>0</v>
      </c>
      <c r="AC89" s="198">
        <f t="shared" si="10"/>
        <v>0</v>
      </c>
      <c r="AD89">
        <f t="shared" si="11"/>
        <v>0</v>
      </c>
    </row>
    <row r="90" spans="1:30" hidden="1" x14ac:dyDescent="0.35">
      <c r="A90" t="s">
        <v>315</v>
      </c>
      <c r="B90" t="s">
        <v>175</v>
      </c>
      <c r="C90">
        <v>230</v>
      </c>
      <c r="E90" s="171">
        <v>0</v>
      </c>
      <c r="F90" s="172">
        <v>0</v>
      </c>
      <c r="G90" s="172">
        <v>0</v>
      </c>
      <c r="H90" s="172">
        <v>0</v>
      </c>
      <c r="I90" s="173">
        <f t="shared" si="6"/>
        <v>0</v>
      </c>
      <c r="J90" s="180">
        <v>0</v>
      </c>
      <c r="K90" s="181">
        <v>0</v>
      </c>
      <c r="L90" s="181">
        <v>0</v>
      </c>
      <c r="M90" s="181">
        <v>0</v>
      </c>
      <c r="N90" s="181">
        <f t="shared" si="7"/>
        <v>0</v>
      </c>
      <c r="O90" s="186">
        <v>0</v>
      </c>
      <c r="P90" s="187">
        <v>0</v>
      </c>
      <c r="Q90" s="187">
        <v>0</v>
      </c>
      <c r="R90" s="187">
        <v>0</v>
      </c>
      <c r="S90" s="187">
        <f t="shared" si="8"/>
        <v>0</v>
      </c>
      <c r="T90" s="196">
        <v>0</v>
      </c>
      <c r="U90" s="197">
        <v>0</v>
      </c>
      <c r="V90" s="197">
        <v>0</v>
      </c>
      <c r="W90" s="197">
        <v>0</v>
      </c>
      <c r="X90" s="197">
        <f t="shared" si="9"/>
        <v>0</v>
      </c>
      <c r="Y90" s="190">
        <v>0</v>
      </c>
      <c r="Z90" s="191">
        <v>0</v>
      </c>
      <c r="AA90" s="191">
        <v>0</v>
      </c>
      <c r="AB90" s="191">
        <v>0</v>
      </c>
      <c r="AC90" s="198">
        <f t="shared" si="10"/>
        <v>0</v>
      </c>
      <c r="AD90">
        <f t="shared" si="11"/>
        <v>0</v>
      </c>
    </row>
    <row r="91" spans="1:30" hidden="1" x14ac:dyDescent="0.35">
      <c r="A91" t="s">
        <v>333</v>
      </c>
      <c r="B91" t="s">
        <v>258</v>
      </c>
      <c r="C91">
        <v>230</v>
      </c>
      <c r="E91" s="171">
        <v>0</v>
      </c>
      <c r="F91" s="172">
        <v>0</v>
      </c>
      <c r="G91" s="172">
        <v>0</v>
      </c>
      <c r="H91" s="172">
        <v>0</v>
      </c>
      <c r="I91" s="173">
        <f t="shared" si="6"/>
        <v>0</v>
      </c>
      <c r="J91" s="180">
        <v>0</v>
      </c>
      <c r="K91" s="181">
        <v>0</v>
      </c>
      <c r="L91" s="181">
        <v>0</v>
      </c>
      <c r="M91" s="181">
        <v>0</v>
      </c>
      <c r="N91" s="181">
        <f t="shared" si="7"/>
        <v>0</v>
      </c>
      <c r="O91" s="186">
        <v>0</v>
      </c>
      <c r="P91" s="187">
        <v>0</v>
      </c>
      <c r="Q91" s="187">
        <v>0</v>
      </c>
      <c r="R91" s="187">
        <v>0</v>
      </c>
      <c r="S91" s="187">
        <f t="shared" si="8"/>
        <v>0</v>
      </c>
      <c r="T91" s="196">
        <v>0</v>
      </c>
      <c r="U91" s="197">
        <v>0</v>
      </c>
      <c r="V91" s="197">
        <v>0</v>
      </c>
      <c r="W91" s="197">
        <v>0</v>
      </c>
      <c r="X91" s="197">
        <f t="shared" si="9"/>
        <v>0</v>
      </c>
      <c r="Y91" s="190">
        <v>0</v>
      </c>
      <c r="Z91" s="191">
        <v>0</v>
      </c>
      <c r="AA91" s="191">
        <v>0</v>
      </c>
      <c r="AB91" s="191">
        <v>0</v>
      </c>
      <c r="AC91" s="198">
        <f t="shared" si="10"/>
        <v>0</v>
      </c>
      <c r="AD91">
        <f t="shared" si="11"/>
        <v>0</v>
      </c>
    </row>
    <row r="92" spans="1:30" x14ac:dyDescent="0.35">
      <c r="A92" t="s">
        <v>333</v>
      </c>
      <c r="B92" t="s">
        <v>277</v>
      </c>
      <c r="C92">
        <v>230</v>
      </c>
      <c r="D92" t="str" cm="1">
        <f t="array" ref="D92">INDEX(SubList_ResAreas!$D$5:$D$332,MATCH(1,(B92=SubList_ResAreas!$B$5:$B$332)*(C92=SubList_ResAreas!$C$5:$C$332),0))</f>
        <v>Northern_CA</v>
      </c>
      <c r="E92" s="171">
        <v>0</v>
      </c>
      <c r="F92" s="172">
        <v>0</v>
      </c>
      <c r="G92" s="172">
        <v>0</v>
      </c>
      <c r="H92" s="172">
        <v>0</v>
      </c>
      <c r="I92" s="173">
        <f t="shared" si="6"/>
        <v>0</v>
      </c>
      <c r="J92" s="180">
        <v>0</v>
      </c>
      <c r="K92" s="181">
        <v>0</v>
      </c>
      <c r="L92" s="181">
        <v>0</v>
      </c>
      <c r="M92" s="181">
        <v>0</v>
      </c>
      <c r="N92" s="181">
        <f t="shared" si="7"/>
        <v>0</v>
      </c>
      <c r="O92" s="186">
        <v>1</v>
      </c>
      <c r="P92" s="187">
        <v>0</v>
      </c>
      <c r="Q92" s="187">
        <v>30</v>
      </c>
      <c r="R92" s="187">
        <v>98</v>
      </c>
      <c r="S92" s="187">
        <f t="shared" si="8"/>
        <v>128</v>
      </c>
      <c r="T92" s="196">
        <v>1</v>
      </c>
      <c r="U92" s="197">
        <v>0</v>
      </c>
      <c r="V92" s="197">
        <v>30</v>
      </c>
      <c r="W92" s="197">
        <v>98</v>
      </c>
      <c r="X92" s="197">
        <f t="shared" si="9"/>
        <v>128</v>
      </c>
      <c r="Y92" s="190">
        <v>1</v>
      </c>
      <c r="Z92" s="191">
        <v>0</v>
      </c>
      <c r="AA92" s="191">
        <v>30</v>
      </c>
      <c r="AB92" s="191">
        <v>98</v>
      </c>
      <c r="AC92" s="198">
        <f t="shared" si="10"/>
        <v>128</v>
      </c>
      <c r="AD92">
        <f t="shared" si="11"/>
        <v>1</v>
      </c>
    </row>
    <row r="93" spans="1:30" hidden="1" x14ac:dyDescent="0.35">
      <c r="A93" t="s">
        <v>333</v>
      </c>
      <c r="B93" t="s">
        <v>255</v>
      </c>
      <c r="C93">
        <v>115</v>
      </c>
      <c r="E93" s="171">
        <v>0</v>
      </c>
      <c r="F93" s="172">
        <v>0</v>
      </c>
      <c r="G93" s="172">
        <v>0</v>
      </c>
      <c r="H93" s="172">
        <v>0</v>
      </c>
      <c r="I93" s="173">
        <f t="shared" si="6"/>
        <v>0</v>
      </c>
      <c r="J93" s="180">
        <v>0</v>
      </c>
      <c r="K93" s="181">
        <v>0</v>
      </c>
      <c r="L93" s="181">
        <v>0</v>
      </c>
      <c r="M93" s="181">
        <v>0</v>
      </c>
      <c r="N93" s="181">
        <f t="shared" si="7"/>
        <v>0</v>
      </c>
      <c r="O93" s="186">
        <v>0</v>
      </c>
      <c r="P93" s="187">
        <v>0</v>
      </c>
      <c r="Q93" s="187">
        <v>0</v>
      </c>
      <c r="R93" s="187">
        <v>0</v>
      </c>
      <c r="S93" s="187">
        <f t="shared" si="8"/>
        <v>0</v>
      </c>
      <c r="T93" s="196">
        <v>0</v>
      </c>
      <c r="U93" s="197">
        <v>0</v>
      </c>
      <c r="V93" s="197">
        <v>0</v>
      </c>
      <c r="W93" s="197">
        <v>0</v>
      </c>
      <c r="X93" s="197">
        <f t="shared" si="9"/>
        <v>0</v>
      </c>
      <c r="Y93" s="190">
        <v>0</v>
      </c>
      <c r="Z93" s="191">
        <v>0</v>
      </c>
      <c r="AA93" s="191">
        <v>0</v>
      </c>
      <c r="AB93" s="191">
        <v>0</v>
      </c>
      <c r="AC93" s="198">
        <f t="shared" si="10"/>
        <v>0</v>
      </c>
      <c r="AD93">
        <f t="shared" si="11"/>
        <v>0</v>
      </c>
    </row>
    <row r="94" spans="1:30" x14ac:dyDescent="0.35">
      <c r="A94" t="s">
        <v>322</v>
      </c>
      <c r="B94" t="s">
        <v>105</v>
      </c>
      <c r="C94">
        <v>230</v>
      </c>
      <c r="D94" t="str" cm="1">
        <f t="array" ref="D94">INDEX(SubList_ResAreas!$D$5:$D$332,MATCH(1,(B94=SubList_ResAreas!$B$5:$B$332)*(C94=SubList_ResAreas!$C$5:$C$332),0))</f>
        <v>Ventura_Area</v>
      </c>
      <c r="E94" s="171">
        <v>2.274</v>
      </c>
      <c r="F94" s="172">
        <v>0</v>
      </c>
      <c r="G94" s="172">
        <v>0</v>
      </c>
      <c r="H94" s="172">
        <v>0</v>
      </c>
      <c r="I94" s="173">
        <f t="shared" si="6"/>
        <v>0</v>
      </c>
      <c r="J94" s="180">
        <v>0</v>
      </c>
      <c r="K94" s="181">
        <v>0</v>
      </c>
      <c r="L94" s="181">
        <v>0</v>
      </c>
      <c r="M94" s="181">
        <v>0</v>
      </c>
      <c r="N94" s="181">
        <f t="shared" si="7"/>
        <v>0</v>
      </c>
      <c r="O94" s="186">
        <v>0</v>
      </c>
      <c r="P94" s="187">
        <v>0</v>
      </c>
      <c r="Q94" s="187">
        <v>0</v>
      </c>
      <c r="R94" s="187">
        <v>0</v>
      </c>
      <c r="S94" s="187">
        <f t="shared" si="8"/>
        <v>0</v>
      </c>
      <c r="T94" s="196">
        <v>0</v>
      </c>
      <c r="U94" s="197">
        <v>0</v>
      </c>
      <c r="V94" s="197">
        <v>0</v>
      </c>
      <c r="W94" s="197">
        <v>0</v>
      </c>
      <c r="X94" s="197">
        <f t="shared" si="9"/>
        <v>0</v>
      </c>
      <c r="Y94" s="190">
        <v>2.274</v>
      </c>
      <c r="Z94" s="191">
        <v>0</v>
      </c>
      <c r="AA94" s="191">
        <v>0</v>
      </c>
      <c r="AB94" s="191">
        <v>0</v>
      </c>
      <c r="AC94" s="198">
        <f t="shared" si="10"/>
        <v>0</v>
      </c>
      <c r="AD94">
        <f t="shared" si="11"/>
        <v>1</v>
      </c>
    </row>
    <row r="95" spans="1:30" hidden="1" x14ac:dyDescent="0.35">
      <c r="A95" t="s">
        <v>322</v>
      </c>
      <c r="B95" t="s">
        <v>94</v>
      </c>
      <c r="C95">
        <v>230</v>
      </c>
      <c r="E95" s="171">
        <v>0</v>
      </c>
      <c r="F95" s="172">
        <v>0</v>
      </c>
      <c r="G95" s="172">
        <v>0</v>
      </c>
      <c r="H95" s="172">
        <v>0</v>
      </c>
      <c r="I95" s="173">
        <f t="shared" si="6"/>
        <v>0</v>
      </c>
      <c r="J95" s="180">
        <v>0</v>
      </c>
      <c r="K95" s="181">
        <v>0</v>
      </c>
      <c r="L95" s="181">
        <v>0</v>
      </c>
      <c r="M95" s="181">
        <v>0</v>
      </c>
      <c r="N95" s="181">
        <f t="shared" si="7"/>
        <v>0</v>
      </c>
      <c r="O95" s="186">
        <v>0</v>
      </c>
      <c r="P95" s="187">
        <v>0</v>
      </c>
      <c r="Q95" s="187">
        <v>0</v>
      </c>
      <c r="R95" s="187">
        <v>0</v>
      </c>
      <c r="S95" s="187">
        <f t="shared" si="8"/>
        <v>0</v>
      </c>
      <c r="T95" s="196">
        <v>0</v>
      </c>
      <c r="U95" s="197">
        <v>0</v>
      </c>
      <c r="V95" s="197">
        <v>0</v>
      </c>
      <c r="W95" s="197">
        <v>0</v>
      </c>
      <c r="X95" s="197">
        <f t="shared" si="9"/>
        <v>0</v>
      </c>
      <c r="Y95" s="190">
        <v>0</v>
      </c>
      <c r="Z95" s="191">
        <v>0</v>
      </c>
      <c r="AA95" s="191">
        <v>0</v>
      </c>
      <c r="AB95" s="191">
        <v>0</v>
      </c>
      <c r="AC95" s="198">
        <f t="shared" si="10"/>
        <v>0</v>
      </c>
      <c r="AD95">
        <f t="shared" si="11"/>
        <v>0</v>
      </c>
    </row>
    <row r="96" spans="1:30" hidden="1" x14ac:dyDescent="0.35">
      <c r="A96" t="s">
        <v>315</v>
      </c>
      <c r="B96" t="s">
        <v>160</v>
      </c>
      <c r="C96">
        <v>115</v>
      </c>
      <c r="E96" s="171">
        <v>0</v>
      </c>
      <c r="F96" s="172">
        <v>0</v>
      </c>
      <c r="G96" s="172">
        <v>0</v>
      </c>
      <c r="H96" s="172">
        <v>0</v>
      </c>
      <c r="I96" s="173">
        <f t="shared" si="6"/>
        <v>0</v>
      </c>
      <c r="J96" s="180">
        <v>0</v>
      </c>
      <c r="K96" s="181">
        <v>0</v>
      </c>
      <c r="L96" s="181">
        <v>0</v>
      </c>
      <c r="M96" s="181">
        <v>0</v>
      </c>
      <c r="N96" s="181">
        <f t="shared" si="7"/>
        <v>0</v>
      </c>
      <c r="O96" s="186">
        <v>0</v>
      </c>
      <c r="P96" s="187">
        <v>0</v>
      </c>
      <c r="Q96" s="187">
        <v>0</v>
      </c>
      <c r="R96" s="187">
        <v>0</v>
      </c>
      <c r="S96" s="187">
        <f t="shared" si="8"/>
        <v>0</v>
      </c>
      <c r="T96" s="196">
        <v>0</v>
      </c>
      <c r="U96" s="197">
        <v>0</v>
      </c>
      <c r="V96" s="197">
        <v>0</v>
      </c>
      <c r="W96" s="197">
        <v>0</v>
      </c>
      <c r="X96" s="197">
        <f t="shared" si="9"/>
        <v>0</v>
      </c>
      <c r="Y96" s="190">
        <v>0</v>
      </c>
      <c r="Z96" s="191">
        <v>0</v>
      </c>
      <c r="AA96" s="191">
        <v>0</v>
      </c>
      <c r="AB96" s="191">
        <v>0</v>
      </c>
      <c r="AC96" s="198">
        <f t="shared" si="10"/>
        <v>0</v>
      </c>
      <c r="AD96">
        <f t="shared" si="11"/>
        <v>0</v>
      </c>
    </row>
    <row r="97" spans="1:30" hidden="1" x14ac:dyDescent="0.35">
      <c r="A97" t="s">
        <v>322</v>
      </c>
      <c r="B97" t="s">
        <v>96</v>
      </c>
      <c r="C97">
        <v>230</v>
      </c>
      <c r="E97" s="171">
        <v>0</v>
      </c>
      <c r="F97" s="172">
        <v>0</v>
      </c>
      <c r="G97" s="172">
        <v>0</v>
      </c>
      <c r="H97" s="172">
        <v>0</v>
      </c>
      <c r="I97" s="173">
        <f t="shared" si="6"/>
        <v>0</v>
      </c>
      <c r="J97" s="180">
        <v>0</v>
      </c>
      <c r="K97" s="181">
        <v>0</v>
      </c>
      <c r="L97" s="181">
        <v>0</v>
      </c>
      <c r="M97" s="181">
        <v>0</v>
      </c>
      <c r="N97" s="181">
        <f t="shared" si="7"/>
        <v>0</v>
      </c>
      <c r="O97" s="186">
        <v>0</v>
      </c>
      <c r="P97" s="187">
        <v>0</v>
      </c>
      <c r="Q97" s="187">
        <v>0</v>
      </c>
      <c r="R97" s="187">
        <v>0</v>
      </c>
      <c r="S97" s="187">
        <f t="shared" si="8"/>
        <v>0</v>
      </c>
      <c r="T97" s="196">
        <v>0</v>
      </c>
      <c r="U97" s="197">
        <v>0</v>
      </c>
      <c r="V97" s="197">
        <v>0</v>
      </c>
      <c r="W97" s="197">
        <v>0</v>
      </c>
      <c r="X97" s="197">
        <f t="shared" si="9"/>
        <v>0</v>
      </c>
      <c r="Y97" s="190">
        <v>0</v>
      </c>
      <c r="Z97" s="191">
        <v>0</v>
      </c>
      <c r="AA97" s="191">
        <v>0</v>
      </c>
      <c r="AB97" s="191">
        <v>0</v>
      </c>
      <c r="AC97" s="198">
        <f t="shared" si="10"/>
        <v>0</v>
      </c>
      <c r="AD97">
        <f t="shared" si="11"/>
        <v>0</v>
      </c>
    </row>
    <row r="98" spans="1:30" hidden="1" x14ac:dyDescent="0.35">
      <c r="A98" t="s">
        <v>333</v>
      </c>
      <c r="B98" t="s">
        <v>245</v>
      </c>
      <c r="C98">
        <v>115</v>
      </c>
      <c r="E98" s="171">
        <v>0</v>
      </c>
      <c r="F98" s="172">
        <v>0</v>
      </c>
      <c r="G98" s="172">
        <v>0</v>
      </c>
      <c r="H98" s="172">
        <v>0</v>
      </c>
      <c r="I98" s="173">
        <f t="shared" si="6"/>
        <v>0</v>
      </c>
      <c r="J98" s="180">
        <v>0</v>
      </c>
      <c r="K98" s="181">
        <v>0</v>
      </c>
      <c r="L98" s="181">
        <v>0</v>
      </c>
      <c r="M98" s="181">
        <v>0</v>
      </c>
      <c r="N98" s="181">
        <f t="shared" si="7"/>
        <v>0</v>
      </c>
      <c r="O98" s="186">
        <v>0</v>
      </c>
      <c r="P98" s="187">
        <v>0</v>
      </c>
      <c r="Q98" s="187">
        <v>0</v>
      </c>
      <c r="R98" s="187">
        <v>0</v>
      </c>
      <c r="S98" s="187">
        <f t="shared" si="8"/>
        <v>0</v>
      </c>
      <c r="T98" s="196">
        <v>0</v>
      </c>
      <c r="U98" s="197">
        <v>0</v>
      </c>
      <c r="V98" s="197">
        <v>0</v>
      </c>
      <c r="W98" s="197">
        <v>0</v>
      </c>
      <c r="X98" s="197">
        <f t="shared" si="9"/>
        <v>0</v>
      </c>
      <c r="Y98" s="190">
        <v>0</v>
      </c>
      <c r="Z98" s="191">
        <v>0</v>
      </c>
      <c r="AA98" s="191">
        <v>0</v>
      </c>
      <c r="AB98" s="191">
        <v>0</v>
      </c>
      <c r="AC98" s="198">
        <f t="shared" si="10"/>
        <v>0</v>
      </c>
      <c r="AD98">
        <f t="shared" si="11"/>
        <v>0</v>
      </c>
    </row>
    <row r="99" spans="1:30" hidden="1" x14ac:dyDescent="0.35">
      <c r="A99" t="s">
        <v>333</v>
      </c>
      <c r="B99" t="s">
        <v>366</v>
      </c>
      <c r="C99">
        <v>115</v>
      </c>
      <c r="E99" s="171">
        <v>0</v>
      </c>
      <c r="F99" s="172">
        <v>0</v>
      </c>
      <c r="G99" s="172">
        <v>0</v>
      </c>
      <c r="H99" s="172">
        <v>0</v>
      </c>
      <c r="I99" s="173">
        <f t="shared" si="6"/>
        <v>0</v>
      </c>
      <c r="J99" s="180">
        <v>0</v>
      </c>
      <c r="K99" s="181">
        <v>0</v>
      </c>
      <c r="L99" s="181">
        <v>0</v>
      </c>
      <c r="M99" s="181">
        <v>0</v>
      </c>
      <c r="N99" s="181">
        <f t="shared" si="7"/>
        <v>0</v>
      </c>
      <c r="O99" s="186">
        <v>0</v>
      </c>
      <c r="P99" s="187">
        <v>0</v>
      </c>
      <c r="Q99" s="187">
        <v>0</v>
      </c>
      <c r="R99" s="187">
        <v>0</v>
      </c>
      <c r="S99" s="187">
        <f t="shared" si="8"/>
        <v>0</v>
      </c>
      <c r="T99" s="196">
        <v>0</v>
      </c>
      <c r="U99" s="197">
        <v>0</v>
      </c>
      <c r="V99" s="197">
        <v>0</v>
      </c>
      <c r="W99" s="197">
        <v>0</v>
      </c>
      <c r="X99" s="197">
        <f t="shared" si="9"/>
        <v>0</v>
      </c>
      <c r="Y99" s="190">
        <v>0</v>
      </c>
      <c r="Z99" s="191">
        <v>0</v>
      </c>
      <c r="AA99" s="191">
        <v>0</v>
      </c>
      <c r="AB99" s="191">
        <v>0</v>
      </c>
      <c r="AC99" s="198">
        <f t="shared" si="10"/>
        <v>0</v>
      </c>
      <c r="AD99">
        <f t="shared" si="11"/>
        <v>0</v>
      </c>
    </row>
    <row r="100" spans="1:30" hidden="1" x14ac:dyDescent="0.35">
      <c r="A100" t="s">
        <v>315</v>
      </c>
      <c r="B100" t="s">
        <v>205</v>
      </c>
      <c r="C100">
        <v>230</v>
      </c>
      <c r="E100" s="171">
        <v>0</v>
      </c>
      <c r="F100" s="172">
        <v>0</v>
      </c>
      <c r="G100" s="172">
        <v>0</v>
      </c>
      <c r="H100" s="172">
        <v>0</v>
      </c>
      <c r="I100" s="173">
        <f t="shared" si="6"/>
        <v>0</v>
      </c>
      <c r="J100" s="180">
        <v>0</v>
      </c>
      <c r="K100" s="181">
        <v>0</v>
      </c>
      <c r="L100" s="181">
        <v>0</v>
      </c>
      <c r="M100" s="181">
        <v>0</v>
      </c>
      <c r="N100" s="181">
        <f t="shared" si="7"/>
        <v>0</v>
      </c>
      <c r="O100" s="186">
        <v>0</v>
      </c>
      <c r="P100" s="187">
        <v>0</v>
      </c>
      <c r="Q100" s="187">
        <v>0</v>
      </c>
      <c r="R100" s="187">
        <v>0</v>
      </c>
      <c r="S100" s="187">
        <f t="shared" si="8"/>
        <v>0</v>
      </c>
      <c r="T100" s="196">
        <v>0</v>
      </c>
      <c r="U100" s="197">
        <v>0</v>
      </c>
      <c r="V100" s="197">
        <v>0</v>
      </c>
      <c r="W100" s="197">
        <v>0</v>
      </c>
      <c r="X100" s="197">
        <f t="shared" si="9"/>
        <v>0</v>
      </c>
      <c r="Y100" s="190">
        <v>0</v>
      </c>
      <c r="Z100" s="191">
        <v>0</v>
      </c>
      <c r="AA100" s="191">
        <v>0</v>
      </c>
      <c r="AB100" s="191">
        <v>0</v>
      </c>
      <c r="AC100" s="198">
        <f t="shared" si="10"/>
        <v>0</v>
      </c>
      <c r="AD100">
        <f t="shared" si="11"/>
        <v>0</v>
      </c>
    </row>
    <row r="101" spans="1:30" hidden="1" x14ac:dyDescent="0.35">
      <c r="A101" t="s">
        <v>321</v>
      </c>
      <c r="B101" t="s">
        <v>130</v>
      </c>
      <c r="C101">
        <v>115</v>
      </c>
      <c r="E101" s="171">
        <v>0</v>
      </c>
      <c r="F101" s="172">
        <v>0</v>
      </c>
      <c r="G101" s="172">
        <v>0</v>
      </c>
      <c r="H101" s="172">
        <v>0</v>
      </c>
      <c r="I101" s="173">
        <f t="shared" si="6"/>
        <v>0</v>
      </c>
      <c r="J101" s="180">
        <v>0</v>
      </c>
      <c r="K101" s="181">
        <v>0</v>
      </c>
      <c r="L101" s="181">
        <v>0</v>
      </c>
      <c r="M101" s="181">
        <v>0</v>
      </c>
      <c r="N101" s="181">
        <f t="shared" si="7"/>
        <v>0</v>
      </c>
      <c r="O101" s="186">
        <v>0</v>
      </c>
      <c r="P101" s="187">
        <v>0</v>
      </c>
      <c r="Q101" s="187">
        <v>0</v>
      </c>
      <c r="R101" s="187">
        <v>0</v>
      </c>
      <c r="S101" s="187">
        <f t="shared" si="8"/>
        <v>0</v>
      </c>
      <c r="T101" s="196">
        <v>0</v>
      </c>
      <c r="U101" s="197">
        <v>0</v>
      </c>
      <c r="V101" s="197">
        <v>0</v>
      </c>
      <c r="W101" s="197">
        <v>0</v>
      </c>
      <c r="X101" s="197">
        <f t="shared" si="9"/>
        <v>0</v>
      </c>
      <c r="Y101" s="190">
        <v>0</v>
      </c>
      <c r="Z101" s="191">
        <v>0</v>
      </c>
      <c r="AA101" s="191">
        <v>0</v>
      </c>
      <c r="AB101" s="191">
        <v>0</v>
      </c>
      <c r="AC101" s="198">
        <f t="shared" si="10"/>
        <v>0</v>
      </c>
      <c r="AD101">
        <f t="shared" si="11"/>
        <v>0</v>
      </c>
    </row>
    <row r="102" spans="1:30" hidden="1" x14ac:dyDescent="0.35">
      <c r="A102" t="s">
        <v>315</v>
      </c>
      <c r="B102" t="s">
        <v>181</v>
      </c>
      <c r="C102">
        <v>115</v>
      </c>
      <c r="E102" s="171">
        <v>0</v>
      </c>
      <c r="F102" s="172">
        <v>0</v>
      </c>
      <c r="G102" s="172">
        <v>0</v>
      </c>
      <c r="H102" s="172">
        <v>0</v>
      </c>
      <c r="I102" s="173">
        <f t="shared" si="6"/>
        <v>0</v>
      </c>
      <c r="J102" s="180">
        <v>0</v>
      </c>
      <c r="K102" s="181">
        <v>0</v>
      </c>
      <c r="L102" s="181">
        <v>0</v>
      </c>
      <c r="M102" s="181">
        <v>0</v>
      </c>
      <c r="N102" s="181">
        <f t="shared" si="7"/>
        <v>0</v>
      </c>
      <c r="O102" s="186">
        <v>0</v>
      </c>
      <c r="P102" s="187">
        <v>0</v>
      </c>
      <c r="Q102" s="187">
        <v>0</v>
      </c>
      <c r="R102" s="187">
        <v>0</v>
      </c>
      <c r="S102" s="187">
        <f t="shared" si="8"/>
        <v>0</v>
      </c>
      <c r="T102" s="196">
        <v>0</v>
      </c>
      <c r="U102" s="197">
        <v>0</v>
      </c>
      <c r="V102" s="197">
        <v>0</v>
      </c>
      <c r="W102" s="197">
        <v>0</v>
      </c>
      <c r="X102" s="197">
        <f t="shared" si="9"/>
        <v>0</v>
      </c>
      <c r="Y102" s="190">
        <v>0</v>
      </c>
      <c r="Z102" s="191">
        <v>0</v>
      </c>
      <c r="AA102" s="191">
        <v>0</v>
      </c>
      <c r="AB102" s="191">
        <v>0</v>
      </c>
      <c r="AC102" s="198">
        <f t="shared" si="10"/>
        <v>0</v>
      </c>
      <c r="AD102">
        <f t="shared" si="11"/>
        <v>0</v>
      </c>
    </row>
    <row r="103" spans="1:30" hidden="1" x14ac:dyDescent="0.35">
      <c r="A103" t="s">
        <v>318</v>
      </c>
      <c r="B103" t="s">
        <v>63</v>
      </c>
      <c r="C103">
        <v>230</v>
      </c>
      <c r="E103" s="171">
        <v>0</v>
      </c>
      <c r="F103" s="172">
        <v>0</v>
      </c>
      <c r="G103" s="172">
        <v>0</v>
      </c>
      <c r="H103" s="172">
        <v>0</v>
      </c>
      <c r="I103" s="173">
        <f t="shared" si="6"/>
        <v>0</v>
      </c>
      <c r="J103" s="180">
        <v>0</v>
      </c>
      <c r="K103" s="181">
        <v>0</v>
      </c>
      <c r="L103" s="181">
        <v>0</v>
      </c>
      <c r="M103" s="181">
        <v>0</v>
      </c>
      <c r="N103" s="181">
        <f t="shared" si="7"/>
        <v>0</v>
      </c>
      <c r="O103" s="186">
        <v>0</v>
      </c>
      <c r="P103" s="187">
        <v>0</v>
      </c>
      <c r="Q103" s="187">
        <v>0</v>
      </c>
      <c r="R103" s="187">
        <v>0</v>
      </c>
      <c r="S103" s="187">
        <f t="shared" si="8"/>
        <v>0</v>
      </c>
      <c r="T103" s="196">
        <v>0</v>
      </c>
      <c r="U103" s="197">
        <v>0</v>
      </c>
      <c r="V103" s="197">
        <v>0</v>
      </c>
      <c r="W103" s="197">
        <v>0</v>
      </c>
      <c r="X103" s="197">
        <f t="shared" si="9"/>
        <v>0</v>
      </c>
      <c r="Y103" s="190">
        <v>0</v>
      </c>
      <c r="Z103" s="191">
        <v>0</v>
      </c>
      <c r="AA103" s="191">
        <v>0</v>
      </c>
      <c r="AB103" s="191">
        <v>0</v>
      </c>
      <c r="AC103" s="198">
        <f t="shared" si="10"/>
        <v>0</v>
      </c>
      <c r="AD103">
        <f t="shared" si="11"/>
        <v>0</v>
      </c>
    </row>
    <row r="104" spans="1:30" hidden="1" x14ac:dyDescent="0.35">
      <c r="A104" t="s">
        <v>326</v>
      </c>
      <c r="B104" t="s">
        <v>44</v>
      </c>
      <c r="C104">
        <v>500</v>
      </c>
      <c r="E104" s="171">
        <v>0</v>
      </c>
      <c r="F104" s="172">
        <v>0</v>
      </c>
      <c r="G104" s="172">
        <v>0</v>
      </c>
      <c r="H104" s="172">
        <v>0</v>
      </c>
      <c r="I104" s="173">
        <f t="shared" si="6"/>
        <v>0</v>
      </c>
      <c r="J104" s="180">
        <v>0</v>
      </c>
      <c r="K104" s="181">
        <v>0</v>
      </c>
      <c r="L104" s="181">
        <v>0</v>
      </c>
      <c r="M104" s="181">
        <v>0</v>
      </c>
      <c r="N104" s="181">
        <f t="shared" si="7"/>
        <v>0</v>
      </c>
      <c r="O104" s="186">
        <v>0</v>
      </c>
      <c r="P104" s="187">
        <v>0</v>
      </c>
      <c r="Q104" s="187">
        <v>0</v>
      </c>
      <c r="R104" s="187">
        <v>0</v>
      </c>
      <c r="S104" s="187">
        <f t="shared" si="8"/>
        <v>0</v>
      </c>
      <c r="T104" s="196">
        <v>0</v>
      </c>
      <c r="U104" s="197">
        <v>0</v>
      </c>
      <c r="V104" s="197">
        <v>0</v>
      </c>
      <c r="W104" s="197">
        <v>0</v>
      </c>
      <c r="X104" s="197">
        <f t="shared" si="9"/>
        <v>0</v>
      </c>
      <c r="Y104" s="190">
        <v>0</v>
      </c>
      <c r="Z104" s="191">
        <v>0</v>
      </c>
      <c r="AA104" s="191">
        <v>0</v>
      </c>
      <c r="AB104" s="191">
        <v>0</v>
      </c>
      <c r="AC104" s="198">
        <f t="shared" si="10"/>
        <v>0</v>
      </c>
      <c r="AD104">
        <f t="shared" si="11"/>
        <v>0</v>
      </c>
    </row>
    <row r="105" spans="1:30" hidden="1" x14ac:dyDescent="0.35">
      <c r="A105" t="s">
        <v>321</v>
      </c>
      <c r="B105" t="s">
        <v>191</v>
      </c>
      <c r="C105">
        <v>230</v>
      </c>
      <c r="E105" s="171">
        <v>0</v>
      </c>
      <c r="F105" s="172">
        <v>0</v>
      </c>
      <c r="G105" s="172">
        <v>0</v>
      </c>
      <c r="H105" s="172">
        <v>0</v>
      </c>
      <c r="I105" s="173">
        <f t="shared" si="6"/>
        <v>0</v>
      </c>
      <c r="J105" s="180">
        <v>0</v>
      </c>
      <c r="K105" s="181">
        <v>0</v>
      </c>
      <c r="L105" s="181">
        <v>0</v>
      </c>
      <c r="M105" s="181">
        <v>0</v>
      </c>
      <c r="N105" s="181">
        <f t="shared" si="7"/>
        <v>0</v>
      </c>
      <c r="O105" s="186">
        <v>0</v>
      </c>
      <c r="P105" s="187">
        <v>0</v>
      </c>
      <c r="Q105" s="187">
        <v>0</v>
      </c>
      <c r="R105" s="187">
        <v>0</v>
      </c>
      <c r="S105" s="187">
        <f t="shared" si="8"/>
        <v>0</v>
      </c>
      <c r="T105" s="196">
        <v>0</v>
      </c>
      <c r="U105" s="197">
        <v>0</v>
      </c>
      <c r="V105" s="197">
        <v>0</v>
      </c>
      <c r="W105" s="197">
        <v>0</v>
      </c>
      <c r="X105" s="197">
        <f t="shared" si="9"/>
        <v>0</v>
      </c>
      <c r="Y105" s="190">
        <v>0</v>
      </c>
      <c r="Z105" s="191">
        <v>0</v>
      </c>
      <c r="AA105" s="191">
        <v>0</v>
      </c>
      <c r="AB105" s="191">
        <v>0</v>
      </c>
      <c r="AC105" s="198">
        <f t="shared" si="10"/>
        <v>0</v>
      </c>
      <c r="AD105">
        <f t="shared" si="11"/>
        <v>0</v>
      </c>
    </row>
    <row r="106" spans="1:30" hidden="1" x14ac:dyDescent="0.35">
      <c r="A106" t="s">
        <v>321</v>
      </c>
      <c r="B106" t="s">
        <v>179</v>
      </c>
      <c r="C106">
        <v>115</v>
      </c>
      <c r="E106" s="171">
        <v>0</v>
      </c>
      <c r="F106" s="172">
        <v>0</v>
      </c>
      <c r="G106" s="172">
        <v>0</v>
      </c>
      <c r="H106" s="172">
        <v>0</v>
      </c>
      <c r="I106" s="173">
        <f t="shared" si="6"/>
        <v>0</v>
      </c>
      <c r="J106" s="180">
        <v>0</v>
      </c>
      <c r="K106" s="181">
        <v>0</v>
      </c>
      <c r="L106" s="181">
        <v>0</v>
      </c>
      <c r="M106" s="181">
        <v>0</v>
      </c>
      <c r="N106" s="181">
        <f t="shared" si="7"/>
        <v>0</v>
      </c>
      <c r="O106" s="186">
        <v>0</v>
      </c>
      <c r="P106" s="187">
        <v>0</v>
      </c>
      <c r="Q106" s="187">
        <v>0</v>
      </c>
      <c r="R106" s="187">
        <v>0</v>
      </c>
      <c r="S106" s="187">
        <f t="shared" si="8"/>
        <v>0</v>
      </c>
      <c r="T106" s="196">
        <v>0</v>
      </c>
      <c r="U106" s="197">
        <v>0</v>
      </c>
      <c r="V106" s="197">
        <v>0</v>
      </c>
      <c r="W106" s="197">
        <v>0</v>
      </c>
      <c r="X106" s="197">
        <f t="shared" si="9"/>
        <v>0</v>
      </c>
      <c r="Y106" s="190">
        <v>0</v>
      </c>
      <c r="Z106" s="191">
        <v>0</v>
      </c>
      <c r="AA106" s="191">
        <v>0</v>
      </c>
      <c r="AB106" s="191">
        <v>0</v>
      </c>
      <c r="AC106" s="198">
        <f t="shared" si="10"/>
        <v>0</v>
      </c>
      <c r="AD106">
        <f t="shared" si="11"/>
        <v>0</v>
      </c>
    </row>
    <row r="107" spans="1:30" x14ac:dyDescent="0.35">
      <c r="A107" t="s">
        <v>333</v>
      </c>
      <c r="B107" t="s">
        <v>264</v>
      </c>
      <c r="C107">
        <v>115</v>
      </c>
      <c r="D107" t="str" cm="1">
        <f t="array" ref="D107">INDEX(SubList_ResAreas!$D$5:$D$332,MATCH(1,(B107=SubList_ResAreas!$B$5:$B$332)*(C107=SubList_ResAreas!$C$5:$C$332),0))</f>
        <v>Northern_CA</v>
      </c>
      <c r="E107" s="171">
        <v>0</v>
      </c>
      <c r="F107" s="172">
        <v>0</v>
      </c>
      <c r="G107" s="172">
        <v>0</v>
      </c>
      <c r="H107" s="172">
        <v>0</v>
      </c>
      <c r="I107" s="173">
        <f t="shared" si="6"/>
        <v>0</v>
      </c>
      <c r="J107" s="180">
        <v>0</v>
      </c>
      <c r="K107" s="181">
        <v>0</v>
      </c>
      <c r="L107" s="181">
        <v>0</v>
      </c>
      <c r="M107" s="181">
        <v>0</v>
      </c>
      <c r="N107" s="181">
        <f t="shared" si="7"/>
        <v>0</v>
      </c>
      <c r="O107" s="186">
        <v>16.399999999999999</v>
      </c>
      <c r="P107" s="187">
        <v>0</v>
      </c>
      <c r="Q107" s="187">
        <v>0</v>
      </c>
      <c r="R107" s="187">
        <v>0</v>
      </c>
      <c r="S107" s="187">
        <f t="shared" si="8"/>
        <v>0</v>
      </c>
      <c r="T107" s="196">
        <v>16.399999999999999</v>
      </c>
      <c r="U107" s="197">
        <v>0</v>
      </c>
      <c r="V107" s="197">
        <v>0</v>
      </c>
      <c r="W107" s="197">
        <v>0</v>
      </c>
      <c r="X107" s="197">
        <f t="shared" si="9"/>
        <v>0</v>
      </c>
      <c r="Y107" s="190">
        <v>16.399999999999999</v>
      </c>
      <c r="Z107" s="191">
        <v>0</v>
      </c>
      <c r="AA107" s="191">
        <v>0</v>
      </c>
      <c r="AB107" s="191">
        <v>0</v>
      </c>
      <c r="AC107" s="198">
        <f t="shared" si="10"/>
        <v>0</v>
      </c>
      <c r="AD107">
        <f t="shared" si="11"/>
        <v>1</v>
      </c>
    </row>
    <row r="108" spans="1:30" hidden="1" x14ac:dyDescent="0.35">
      <c r="A108" t="s">
        <v>322</v>
      </c>
      <c r="B108" t="s">
        <v>124</v>
      </c>
      <c r="C108">
        <v>230</v>
      </c>
      <c r="E108" s="171">
        <v>0</v>
      </c>
      <c r="F108" s="172">
        <v>0</v>
      </c>
      <c r="G108" s="172">
        <v>0</v>
      </c>
      <c r="H108" s="172">
        <v>0</v>
      </c>
      <c r="I108" s="173">
        <f t="shared" si="6"/>
        <v>0</v>
      </c>
      <c r="J108" s="180">
        <v>0</v>
      </c>
      <c r="K108" s="181">
        <v>0</v>
      </c>
      <c r="L108" s="181">
        <v>0</v>
      </c>
      <c r="M108" s="181">
        <v>0</v>
      </c>
      <c r="N108" s="181">
        <f t="shared" si="7"/>
        <v>0</v>
      </c>
      <c r="O108" s="186">
        <v>0</v>
      </c>
      <c r="P108" s="187">
        <v>0</v>
      </c>
      <c r="Q108" s="187">
        <v>0</v>
      </c>
      <c r="R108" s="187">
        <v>0</v>
      </c>
      <c r="S108" s="187">
        <f t="shared" si="8"/>
        <v>0</v>
      </c>
      <c r="T108" s="196">
        <v>0</v>
      </c>
      <c r="U108" s="197">
        <v>0</v>
      </c>
      <c r="V108" s="197">
        <v>0</v>
      </c>
      <c r="W108" s="197">
        <v>0</v>
      </c>
      <c r="X108" s="197">
        <f t="shared" si="9"/>
        <v>0</v>
      </c>
      <c r="Y108" s="190">
        <v>0</v>
      </c>
      <c r="Z108" s="191">
        <v>0</v>
      </c>
      <c r="AA108" s="191">
        <v>0</v>
      </c>
      <c r="AB108" s="191">
        <v>0</v>
      </c>
      <c r="AC108" s="198">
        <f t="shared" si="10"/>
        <v>0</v>
      </c>
      <c r="AD108">
        <f t="shared" si="11"/>
        <v>0</v>
      </c>
    </row>
    <row r="109" spans="1:30" x14ac:dyDescent="0.35">
      <c r="A109" t="s">
        <v>318</v>
      </c>
      <c r="B109" t="s">
        <v>68</v>
      </c>
      <c r="C109">
        <v>230</v>
      </c>
      <c r="D109" t="str" cm="1">
        <f t="array" ref="D109">INDEX(SubList_ResAreas!$D$5:$D$332,MATCH(1,(B109=SubList_ResAreas!$B$5:$B$332)*(C109=SubList_ResAreas!$C$5:$C$332),0))</f>
        <v>Greater_LA</v>
      </c>
      <c r="E109" s="171">
        <v>0</v>
      </c>
      <c r="F109" s="172">
        <v>0</v>
      </c>
      <c r="G109" s="172">
        <v>0</v>
      </c>
      <c r="H109" s="172">
        <v>0</v>
      </c>
      <c r="I109" s="173">
        <f t="shared" si="6"/>
        <v>0</v>
      </c>
      <c r="J109" s="180">
        <v>2.8</v>
      </c>
      <c r="K109" s="181">
        <v>0</v>
      </c>
      <c r="L109" s="181">
        <v>0</v>
      </c>
      <c r="M109" s="181">
        <v>0</v>
      </c>
      <c r="N109" s="181">
        <f t="shared" si="7"/>
        <v>0</v>
      </c>
      <c r="O109" s="186">
        <v>0</v>
      </c>
      <c r="P109" s="187">
        <v>0</v>
      </c>
      <c r="Q109" s="187">
        <v>0</v>
      </c>
      <c r="R109" s="187">
        <v>0</v>
      </c>
      <c r="S109" s="187">
        <f t="shared" si="8"/>
        <v>0</v>
      </c>
      <c r="T109" s="196">
        <v>2.8</v>
      </c>
      <c r="U109" s="197">
        <v>0</v>
      </c>
      <c r="V109" s="197">
        <v>0</v>
      </c>
      <c r="W109" s="197">
        <v>0</v>
      </c>
      <c r="X109" s="197">
        <f t="shared" si="9"/>
        <v>0</v>
      </c>
      <c r="Y109" s="190">
        <v>2.8</v>
      </c>
      <c r="Z109" s="191">
        <v>0</v>
      </c>
      <c r="AA109" s="191">
        <v>0</v>
      </c>
      <c r="AB109" s="191">
        <v>0</v>
      </c>
      <c r="AC109" s="198">
        <f t="shared" si="10"/>
        <v>0</v>
      </c>
      <c r="AD109">
        <f t="shared" si="11"/>
        <v>1</v>
      </c>
    </row>
    <row r="110" spans="1:30" hidden="1" x14ac:dyDescent="0.35">
      <c r="A110" t="s">
        <v>333</v>
      </c>
      <c r="B110" t="s">
        <v>271</v>
      </c>
      <c r="C110">
        <v>115</v>
      </c>
      <c r="E110" s="171">
        <v>0</v>
      </c>
      <c r="F110" s="172">
        <v>0</v>
      </c>
      <c r="G110" s="172">
        <v>0</v>
      </c>
      <c r="H110" s="172">
        <v>0</v>
      </c>
      <c r="I110" s="173">
        <f t="shared" si="6"/>
        <v>0</v>
      </c>
      <c r="J110" s="180">
        <v>0</v>
      </c>
      <c r="K110" s="181">
        <v>0</v>
      </c>
      <c r="L110" s="181">
        <v>0</v>
      </c>
      <c r="M110" s="181">
        <v>0</v>
      </c>
      <c r="N110" s="181">
        <f t="shared" si="7"/>
        <v>0</v>
      </c>
      <c r="O110" s="186">
        <v>0</v>
      </c>
      <c r="P110" s="187">
        <v>0</v>
      </c>
      <c r="Q110" s="187">
        <v>0</v>
      </c>
      <c r="R110" s="187">
        <v>0</v>
      </c>
      <c r="S110" s="187">
        <f t="shared" si="8"/>
        <v>0</v>
      </c>
      <c r="T110" s="196">
        <v>0</v>
      </c>
      <c r="U110" s="197">
        <v>0</v>
      </c>
      <c r="V110" s="197">
        <v>0</v>
      </c>
      <c r="W110" s="197">
        <v>0</v>
      </c>
      <c r="X110" s="197">
        <f t="shared" si="9"/>
        <v>0</v>
      </c>
      <c r="Y110" s="190">
        <v>0</v>
      </c>
      <c r="Z110" s="191">
        <v>0</v>
      </c>
      <c r="AA110" s="191">
        <v>0</v>
      </c>
      <c r="AB110" s="191">
        <v>0</v>
      </c>
      <c r="AC110" s="198">
        <f t="shared" si="10"/>
        <v>0</v>
      </c>
      <c r="AD110">
        <f t="shared" si="11"/>
        <v>0</v>
      </c>
    </row>
    <row r="111" spans="1:30" hidden="1" x14ac:dyDescent="0.35">
      <c r="A111" t="s">
        <v>326</v>
      </c>
      <c r="B111" t="s">
        <v>37</v>
      </c>
      <c r="C111">
        <v>500</v>
      </c>
      <c r="E111" s="171">
        <v>0</v>
      </c>
      <c r="F111" s="172">
        <v>0</v>
      </c>
      <c r="G111" s="172">
        <v>0</v>
      </c>
      <c r="H111" s="172">
        <v>0</v>
      </c>
      <c r="I111" s="173">
        <f t="shared" si="6"/>
        <v>0</v>
      </c>
      <c r="J111" s="180">
        <v>0</v>
      </c>
      <c r="K111" s="181">
        <v>0</v>
      </c>
      <c r="L111" s="181">
        <v>0</v>
      </c>
      <c r="M111" s="181">
        <v>0</v>
      </c>
      <c r="N111" s="181">
        <f t="shared" si="7"/>
        <v>0</v>
      </c>
      <c r="O111" s="186">
        <v>0</v>
      </c>
      <c r="P111" s="187">
        <v>0</v>
      </c>
      <c r="Q111" s="187">
        <v>0</v>
      </c>
      <c r="R111" s="187">
        <v>0</v>
      </c>
      <c r="S111" s="187">
        <f t="shared" si="8"/>
        <v>0</v>
      </c>
      <c r="T111" s="196">
        <v>0</v>
      </c>
      <c r="U111" s="197">
        <v>0</v>
      </c>
      <c r="V111" s="197">
        <v>0</v>
      </c>
      <c r="W111" s="197">
        <v>0</v>
      </c>
      <c r="X111" s="197">
        <f t="shared" si="9"/>
        <v>0</v>
      </c>
      <c r="Y111" s="190">
        <v>0</v>
      </c>
      <c r="Z111" s="191">
        <v>0</v>
      </c>
      <c r="AA111" s="191">
        <v>0</v>
      </c>
      <c r="AB111" s="191">
        <v>0</v>
      </c>
      <c r="AC111" s="198">
        <f t="shared" si="10"/>
        <v>0</v>
      </c>
      <c r="AD111">
        <f t="shared" si="11"/>
        <v>0</v>
      </c>
    </row>
    <row r="112" spans="1:30" x14ac:dyDescent="0.35">
      <c r="A112" t="s">
        <v>333</v>
      </c>
      <c r="B112" t="s">
        <v>282</v>
      </c>
      <c r="C112">
        <v>115</v>
      </c>
      <c r="D112" t="str" cm="1">
        <f t="array" ref="D112">INDEX(SubList_ResAreas!$D$5:$D$332,MATCH(1,(B112=SubList_ResAreas!$B$5:$B$332)*(C112=SubList_ResAreas!$C$5:$C$332),0))</f>
        <v>Northern_CA</v>
      </c>
      <c r="E112" s="171">
        <v>0</v>
      </c>
      <c r="F112" s="172">
        <v>0</v>
      </c>
      <c r="G112" s="172">
        <v>0</v>
      </c>
      <c r="H112" s="172">
        <v>0</v>
      </c>
      <c r="I112" s="173">
        <f t="shared" si="6"/>
        <v>0</v>
      </c>
      <c r="J112" s="180">
        <v>0</v>
      </c>
      <c r="K112" s="181">
        <v>2</v>
      </c>
      <c r="L112" s="181">
        <v>0</v>
      </c>
      <c r="M112" s="181">
        <v>0</v>
      </c>
      <c r="N112" s="181">
        <f t="shared" si="7"/>
        <v>0</v>
      </c>
      <c r="O112" s="186">
        <v>0</v>
      </c>
      <c r="P112" s="187">
        <v>0</v>
      </c>
      <c r="Q112" s="187">
        <v>0</v>
      </c>
      <c r="R112" s="187">
        <v>0</v>
      </c>
      <c r="S112" s="187">
        <f t="shared" si="8"/>
        <v>0</v>
      </c>
      <c r="T112" s="196">
        <v>0</v>
      </c>
      <c r="U112" s="197">
        <v>2</v>
      </c>
      <c r="V112" s="197">
        <v>0</v>
      </c>
      <c r="W112" s="197">
        <v>0</v>
      </c>
      <c r="X112" s="197">
        <f t="shared" si="9"/>
        <v>0</v>
      </c>
      <c r="Y112" s="190">
        <v>0</v>
      </c>
      <c r="Z112" s="191">
        <v>2</v>
      </c>
      <c r="AA112" s="191">
        <v>0</v>
      </c>
      <c r="AB112" s="191">
        <v>0</v>
      </c>
      <c r="AC112" s="198">
        <f t="shared" si="10"/>
        <v>0</v>
      </c>
      <c r="AD112">
        <f t="shared" si="11"/>
        <v>1</v>
      </c>
    </row>
    <row r="113" spans="1:30" hidden="1" x14ac:dyDescent="0.35">
      <c r="A113" t="s">
        <v>333</v>
      </c>
      <c r="B113" t="s">
        <v>368</v>
      </c>
      <c r="C113">
        <v>500</v>
      </c>
      <c r="E113" s="171">
        <v>0</v>
      </c>
      <c r="F113" s="172">
        <v>0</v>
      </c>
      <c r="G113" s="172">
        <v>0</v>
      </c>
      <c r="H113" s="172">
        <v>0</v>
      </c>
      <c r="I113" s="173">
        <f t="shared" si="6"/>
        <v>0</v>
      </c>
      <c r="J113" s="180">
        <v>0</v>
      </c>
      <c r="K113" s="181">
        <v>0</v>
      </c>
      <c r="L113" s="181">
        <v>0</v>
      </c>
      <c r="M113" s="181">
        <v>0</v>
      </c>
      <c r="N113" s="181">
        <f t="shared" si="7"/>
        <v>0</v>
      </c>
      <c r="O113" s="186">
        <v>0</v>
      </c>
      <c r="P113" s="187">
        <v>0</v>
      </c>
      <c r="Q113" s="187">
        <v>0</v>
      </c>
      <c r="R113" s="187">
        <v>0</v>
      </c>
      <c r="S113" s="187">
        <f t="shared" si="8"/>
        <v>0</v>
      </c>
      <c r="T113" s="196">
        <v>0</v>
      </c>
      <c r="U113" s="197">
        <v>0</v>
      </c>
      <c r="V113" s="197">
        <v>0</v>
      </c>
      <c r="W113" s="197">
        <v>0</v>
      </c>
      <c r="X113" s="197">
        <f t="shared" si="9"/>
        <v>0</v>
      </c>
      <c r="Y113" s="190">
        <v>0</v>
      </c>
      <c r="Z113" s="191">
        <v>0</v>
      </c>
      <c r="AA113" s="191">
        <v>0</v>
      </c>
      <c r="AB113" s="191">
        <v>0</v>
      </c>
      <c r="AC113" s="198">
        <f t="shared" si="10"/>
        <v>0</v>
      </c>
      <c r="AD113">
        <f t="shared" si="11"/>
        <v>0</v>
      </c>
    </row>
    <row r="114" spans="1:30" hidden="1" x14ac:dyDescent="0.35">
      <c r="A114" t="s">
        <v>318</v>
      </c>
      <c r="B114" t="s">
        <v>369</v>
      </c>
      <c r="C114">
        <v>230</v>
      </c>
      <c r="E114" s="171">
        <v>0</v>
      </c>
      <c r="F114" s="172">
        <v>0</v>
      </c>
      <c r="G114" s="172">
        <v>0</v>
      </c>
      <c r="H114" s="172">
        <v>0</v>
      </c>
      <c r="I114" s="173">
        <f t="shared" si="6"/>
        <v>0</v>
      </c>
      <c r="J114" s="180">
        <v>0</v>
      </c>
      <c r="K114" s="181">
        <v>0</v>
      </c>
      <c r="L114" s="181">
        <v>0</v>
      </c>
      <c r="M114" s="181">
        <v>0</v>
      </c>
      <c r="N114" s="181">
        <f t="shared" si="7"/>
        <v>0</v>
      </c>
      <c r="O114" s="186">
        <v>0</v>
      </c>
      <c r="P114" s="187">
        <v>0</v>
      </c>
      <c r="Q114" s="187">
        <v>0</v>
      </c>
      <c r="R114" s="187">
        <v>0</v>
      </c>
      <c r="S114" s="187">
        <f t="shared" si="8"/>
        <v>0</v>
      </c>
      <c r="T114" s="196">
        <v>0</v>
      </c>
      <c r="U114" s="197">
        <v>0</v>
      </c>
      <c r="V114" s="197">
        <v>0</v>
      </c>
      <c r="W114" s="197">
        <v>0</v>
      </c>
      <c r="X114" s="197">
        <f t="shared" si="9"/>
        <v>0</v>
      </c>
      <c r="Y114" s="190">
        <v>0</v>
      </c>
      <c r="Z114" s="191">
        <v>0</v>
      </c>
      <c r="AA114" s="191">
        <v>0</v>
      </c>
      <c r="AB114" s="191">
        <v>0</v>
      </c>
      <c r="AC114" s="198">
        <f t="shared" si="10"/>
        <v>0</v>
      </c>
      <c r="AD114">
        <f t="shared" si="11"/>
        <v>0</v>
      </c>
    </row>
    <row r="115" spans="1:30" hidden="1" x14ac:dyDescent="0.35">
      <c r="A115" t="s">
        <v>326</v>
      </c>
      <c r="B115" t="s">
        <v>41</v>
      </c>
      <c r="C115">
        <v>230</v>
      </c>
      <c r="E115" s="171">
        <v>0</v>
      </c>
      <c r="F115" s="172">
        <v>0</v>
      </c>
      <c r="G115" s="172">
        <v>0</v>
      </c>
      <c r="H115" s="172">
        <v>0</v>
      </c>
      <c r="I115" s="173">
        <f t="shared" si="6"/>
        <v>0</v>
      </c>
      <c r="J115" s="180">
        <v>0</v>
      </c>
      <c r="K115" s="181">
        <v>0</v>
      </c>
      <c r="L115" s="181">
        <v>0</v>
      </c>
      <c r="M115" s="181">
        <v>0</v>
      </c>
      <c r="N115" s="181">
        <f t="shared" si="7"/>
        <v>0</v>
      </c>
      <c r="O115" s="186">
        <v>0</v>
      </c>
      <c r="P115" s="187">
        <v>0</v>
      </c>
      <c r="Q115" s="187">
        <v>0</v>
      </c>
      <c r="R115" s="187">
        <v>0</v>
      </c>
      <c r="S115" s="187">
        <f t="shared" si="8"/>
        <v>0</v>
      </c>
      <c r="T115" s="196">
        <v>0</v>
      </c>
      <c r="U115" s="197">
        <v>0</v>
      </c>
      <c r="V115" s="197">
        <v>0</v>
      </c>
      <c r="W115" s="197">
        <v>0</v>
      </c>
      <c r="X115" s="197">
        <f t="shared" si="9"/>
        <v>0</v>
      </c>
      <c r="Y115" s="190">
        <v>0</v>
      </c>
      <c r="Z115" s="191">
        <v>0</v>
      </c>
      <c r="AA115" s="191">
        <v>0</v>
      </c>
      <c r="AB115" s="191">
        <v>0</v>
      </c>
      <c r="AC115" s="198">
        <f t="shared" si="10"/>
        <v>0</v>
      </c>
      <c r="AD115">
        <f t="shared" si="11"/>
        <v>0</v>
      </c>
    </row>
    <row r="116" spans="1:30" hidden="1" x14ac:dyDescent="0.35">
      <c r="A116" t="s">
        <v>326</v>
      </c>
      <c r="B116" t="s">
        <v>41</v>
      </c>
      <c r="C116">
        <v>161</v>
      </c>
      <c r="E116" s="171">
        <v>0</v>
      </c>
      <c r="F116" s="172">
        <v>0</v>
      </c>
      <c r="G116" s="172">
        <v>0</v>
      </c>
      <c r="H116" s="172">
        <v>0</v>
      </c>
      <c r="I116" s="173">
        <f t="shared" si="6"/>
        <v>0</v>
      </c>
      <c r="J116" s="180">
        <v>0</v>
      </c>
      <c r="K116" s="181">
        <v>0</v>
      </c>
      <c r="L116" s="181">
        <v>0</v>
      </c>
      <c r="M116" s="181">
        <v>0</v>
      </c>
      <c r="N116" s="181">
        <f t="shared" si="7"/>
        <v>0</v>
      </c>
      <c r="O116" s="186">
        <v>0</v>
      </c>
      <c r="P116" s="187">
        <v>0</v>
      </c>
      <c r="Q116" s="187">
        <v>0</v>
      </c>
      <c r="R116" s="187">
        <v>0</v>
      </c>
      <c r="S116" s="187">
        <f t="shared" si="8"/>
        <v>0</v>
      </c>
      <c r="T116" s="196">
        <v>0</v>
      </c>
      <c r="U116" s="197">
        <v>0</v>
      </c>
      <c r="V116" s="197">
        <v>0</v>
      </c>
      <c r="W116" s="197">
        <v>0</v>
      </c>
      <c r="X116" s="197">
        <f t="shared" si="9"/>
        <v>0</v>
      </c>
      <c r="Y116" s="190">
        <v>0</v>
      </c>
      <c r="Z116" s="191">
        <v>0</v>
      </c>
      <c r="AA116" s="191">
        <v>0</v>
      </c>
      <c r="AB116" s="191">
        <v>0</v>
      </c>
      <c r="AC116" s="198">
        <f t="shared" si="10"/>
        <v>0</v>
      </c>
      <c r="AD116">
        <f t="shared" si="11"/>
        <v>0</v>
      </c>
    </row>
    <row r="117" spans="1:30" hidden="1" x14ac:dyDescent="0.35">
      <c r="A117" t="s">
        <v>326</v>
      </c>
      <c r="B117" t="s">
        <v>29</v>
      </c>
      <c r="C117">
        <v>500</v>
      </c>
      <c r="E117" s="171">
        <v>0</v>
      </c>
      <c r="F117" s="172">
        <v>0</v>
      </c>
      <c r="G117" s="172">
        <v>0</v>
      </c>
      <c r="H117" s="172">
        <v>0</v>
      </c>
      <c r="I117" s="173">
        <f t="shared" si="6"/>
        <v>0</v>
      </c>
      <c r="J117" s="180">
        <v>0</v>
      </c>
      <c r="K117" s="181">
        <v>0</v>
      </c>
      <c r="L117" s="181">
        <v>0</v>
      </c>
      <c r="M117" s="181">
        <v>0</v>
      </c>
      <c r="N117" s="181">
        <f t="shared" si="7"/>
        <v>0</v>
      </c>
      <c r="O117" s="186">
        <v>0</v>
      </c>
      <c r="P117" s="187">
        <v>0</v>
      </c>
      <c r="Q117" s="187">
        <v>0</v>
      </c>
      <c r="R117" s="187">
        <v>0</v>
      </c>
      <c r="S117" s="187">
        <f t="shared" si="8"/>
        <v>0</v>
      </c>
      <c r="T117" s="196">
        <v>0</v>
      </c>
      <c r="U117" s="197">
        <v>0</v>
      </c>
      <c r="V117" s="197">
        <v>0</v>
      </c>
      <c r="W117" s="197">
        <v>0</v>
      </c>
      <c r="X117" s="197">
        <f t="shared" si="9"/>
        <v>0</v>
      </c>
      <c r="Y117" s="190">
        <v>0</v>
      </c>
      <c r="Z117" s="191">
        <v>0</v>
      </c>
      <c r="AA117" s="191">
        <v>0</v>
      </c>
      <c r="AB117" s="191">
        <v>0</v>
      </c>
      <c r="AC117" s="198">
        <f t="shared" si="10"/>
        <v>0</v>
      </c>
      <c r="AD117">
        <f t="shared" si="11"/>
        <v>0</v>
      </c>
    </row>
    <row r="118" spans="1:30" hidden="1" x14ac:dyDescent="0.35">
      <c r="A118" t="s">
        <v>326</v>
      </c>
      <c r="B118" t="s">
        <v>29</v>
      </c>
      <c r="C118">
        <v>230</v>
      </c>
      <c r="E118" s="171">
        <v>0</v>
      </c>
      <c r="F118" s="172">
        <v>0</v>
      </c>
      <c r="G118" s="172">
        <v>0</v>
      </c>
      <c r="H118" s="172">
        <v>0</v>
      </c>
      <c r="I118" s="173">
        <f t="shared" si="6"/>
        <v>0</v>
      </c>
      <c r="J118" s="180">
        <v>0</v>
      </c>
      <c r="K118" s="181">
        <v>0</v>
      </c>
      <c r="L118" s="181">
        <v>0</v>
      </c>
      <c r="M118" s="181">
        <v>0</v>
      </c>
      <c r="N118" s="181">
        <f t="shared" si="7"/>
        <v>0</v>
      </c>
      <c r="O118" s="186">
        <v>0</v>
      </c>
      <c r="P118" s="187">
        <v>0</v>
      </c>
      <c r="Q118" s="187">
        <v>0</v>
      </c>
      <c r="R118" s="187">
        <v>0</v>
      </c>
      <c r="S118" s="187">
        <f t="shared" si="8"/>
        <v>0</v>
      </c>
      <c r="T118" s="196">
        <v>0</v>
      </c>
      <c r="U118" s="197">
        <v>0</v>
      </c>
      <c r="V118" s="197">
        <v>0</v>
      </c>
      <c r="W118" s="197">
        <v>0</v>
      </c>
      <c r="X118" s="197">
        <f t="shared" si="9"/>
        <v>0</v>
      </c>
      <c r="Y118" s="190">
        <v>0</v>
      </c>
      <c r="Z118" s="191">
        <v>0</v>
      </c>
      <c r="AA118" s="191">
        <v>0</v>
      </c>
      <c r="AB118" s="191">
        <v>0</v>
      </c>
      <c r="AC118" s="198">
        <f t="shared" si="10"/>
        <v>0</v>
      </c>
      <c r="AD118">
        <f t="shared" si="11"/>
        <v>0</v>
      </c>
    </row>
    <row r="119" spans="1:30" x14ac:dyDescent="0.35">
      <c r="A119" t="s">
        <v>329</v>
      </c>
      <c r="B119" t="s">
        <v>189</v>
      </c>
      <c r="C119">
        <v>230</v>
      </c>
      <c r="D119" t="str" cm="1">
        <f t="array" ref="D119">INDEX(SubList_ResAreas!$D$5:$D$332,MATCH(1,(B119=SubList_ResAreas!$B$5:$B$332)*(C119=SubList_ResAreas!$C$5:$C$332),0))</f>
        <v>SouthernNV_Desert</v>
      </c>
      <c r="E119" s="171">
        <v>0</v>
      </c>
      <c r="F119" s="172">
        <v>0</v>
      </c>
      <c r="G119" s="172">
        <v>0</v>
      </c>
      <c r="H119" s="172">
        <v>0</v>
      </c>
      <c r="I119" s="173">
        <f t="shared" si="6"/>
        <v>0</v>
      </c>
      <c r="J119" s="180">
        <v>0</v>
      </c>
      <c r="K119" s="181">
        <v>0</v>
      </c>
      <c r="L119" s="181">
        <v>0</v>
      </c>
      <c r="M119" s="181">
        <v>0</v>
      </c>
      <c r="N119" s="181">
        <f t="shared" si="7"/>
        <v>0</v>
      </c>
      <c r="O119" s="186">
        <v>0</v>
      </c>
      <c r="P119" s="187">
        <v>0</v>
      </c>
      <c r="Q119" s="187">
        <v>93</v>
      </c>
      <c r="R119" s="187">
        <v>0</v>
      </c>
      <c r="S119" s="187">
        <f t="shared" si="8"/>
        <v>93</v>
      </c>
      <c r="T119" s="196">
        <v>0</v>
      </c>
      <c r="U119" s="197">
        <v>0</v>
      </c>
      <c r="V119" s="197">
        <v>93</v>
      </c>
      <c r="W119" s="197">
        <v>0</v>
      </c>
      <c r="X119" s="197">
        <f t="shared" si="9"/>
        <v>93</v>
      </c>
      <c r="Y119" s="190">
        <v>0</v>
      </c>
      <c r="Z119" s="191">
        <v>0</v>
      </c>
      <c r="AA119" s="191">
        <v>93</v>
      </c>
      <c r="AB119" s="191">
        <v>0</v>
      </c>
      <c r="AC119" s="198">
        <f t="shared" si="10"/>
        <v>93</v>
      </c>
      <c r="AD119">
        <f t="shared" si="11"/>
        <v>1</v>
      </c>
    </row>
    <row r="120" spans="1:30" hidden="1" x14ac:dyDescent="0.35">
      <c r="A120" t="s">
        <v>329</v>
      </c>
      <c r="B120" t="s">
        <v>189</v>
      </c>
      <c r="C120">
        <v>115</v>
      </c>
      <c r="E120" s="171">
        <v>0</v>
      </c>
      <c r="F120" s="172">
        <v>0</v>
      </c>
      <c r="G120" s="172">
        <v>0</v>
      </c>
      <c r="H120" s="172">
        <v>0</v>
      </c>
      <c r="I120" s="173">
        <f t="shared" si="6"/>
        <v>0</v>
      </c>
      <c r="J120" s="180">
        <v>0</v>
      </c>
      <c r="K120" s="181">
        <v>0</v>
      </c>
      <c r="L120" s="181">
        <v>0</v>
      </c>
      <c r="M120" s="181">
        <v>0</v>
      </c>
      <c r="N120" s="181">
        <f t="shared" si="7"/>
        <v>0</v>
      </c>
      <c r="O120" s="186">
        <v>0</v>
      </c>
      <c r="P120" s="187">
        <v>0</v>
      </c>
      <c r="Q120" s="187">
        <v>0</v>
      </c>
      <c r="R120" s="187">
        <v>0</v>
      </c>
      <c r="S120" s="187">
        <f t="shared" si="8"/>
        <v>0</v>
      </c>
      <c r="T120" s="196">
        <v>0</v>
      </c>
      <c r="U120" s="197">
        <v>0</v>
      </c>
      <c r="V120" s="197">
        <v>0</v>
      </c>
      <c r="W120" s="197">
        <v>0</v>
      </c>
      <c r="X120" s="197">
        <f t="shared" si="9"/>
        <v>0</v>
      </c>
      <c r="Y120" s="190">
        <v>0</v>
      </c>
      <c r="Z120" s="191">
        <v>0</v>
      </c>
      <c r="AA120" s="191">
        <v>0</v>
      </c>
      <c r="AB120" s="191">
        <v>0</v>
      </c>
      <c r="AC120" s="198">
        <f t="shared" si="10"/>
        <v>0</v>
      </c>
      <c r="AD120">
        <f t="shared" si="11"/>
        <v>0</v>
      </c>
    </row>
    <row r="121" spans="1:30" hidden="1" x14ac:dyDescent="0.35">
      <c r="A121" t="s">
        <v>329</v>
      </c>
      <c r="B121" t="s">
        <v>189</v>
      </c>
      <c r="C121">
        <v>138</v>
      </c>
      <c r="E121" s="171">
        <v>0</v>
      </c>
      <c r="F121" s="172">
        <v>0</v>
      </c>
      <c r="G121" s="172">
        <v>0</v>
      </c>
      <c r="H121" s="172">
        <v>0</v>
      </c>
      <c r="I121" s="173">
        <f t="shared" si="6"/>
        <v>0</v>
      </c>
      <c r="J121" s="180">
        <v>0</v>
      </c>
      <c r="K121" s="181">
        <v>0</v>
      </c>
      <c r="L121" s="181">
        <v>0</v>
      </c>
      <c r="M121" s="181">
        <v>0</v>
      </c>
      <c r="N121" s="181">
        <f t="shared" si="7"/>
        <v>0</v>
      </c>
      <c r="O121" s="186">
        <v>0</v>
      </c>
      <c r="P121" s="187">
        <v>0</v>
      </c>
      <c r="Q121" s="187">
        <v>0</v>
      </c>
      <c r="R121" s="187">
        <v>0</v>
      </c>
      <c r="S121" s="187">
        <f t="shared" si="8"/>
        <v>0</v>
      </c>
      <c r="T121" s="196">
        <v>0</v>
      </c>
      <c r="U121" s="197">
        <v>0</v>
      </c>
      <c r="V121" s="197">
        <v>0</v>
      </c>
      <c r="W121" s="197">
        <v>0</v>
      </c>
      <c r="X121" s="197">
        <f t="shared" si="9"/>
        <v>0</v>
      </c>
      <c r="Y121" s="190">
        <v>0</v>
      </c>
      <c r="Z121" s="191">
        <v>0</v>
      </c>
      <c r="AA121" s="191">
        <v>0</v>
      </c>
      <c r="AB121" s="191">
        <v>0</v>
      </c>
      <c r="AC121" s="198">
        <f t="shared" si="10"/>
        <v>0</v>
      </c>
      <c r="AD121">
        <f t="shared" si="11"/>
        <v>0</v>
      </c>
    </row>
    <row r="122" spans="1:30" hidden="1" x14ac:dyDescent="0.35">
      <c r="A122" t="s">
        <v>341</v>
      </c>
      <c r="B122" t="s">
        <v>219</v>
      </c>
      <c r="C122">
        <v>115</v>
      </c>
      <c r="E122" s="171">
        <v>0</v>
      </c>
      <c r="F122" s="172">
        <v>0</v>
      </c>
      <c r="G122" s="172">
        <v>0</v>
      </c>
      <c r="H122" s="172">
        <v>0</v>
      </c>
      <c r="I122" s="173">
        <f t="shared" si="6"/>
        <v>0</v>
      </c>
      <c r="J122" s="180">
        <v>0</v>
      </c>
      <c r="K122" s="181">
        <v>0</v>
      </c>
      <c r="L122" s="181">
        <v>0</v>
      </c>
      <c r="M122" s="181">
        <v>0</v>
      </c>
      <c r="N122" s="181">
        <f t="shared" si="7"/>
        <v>0</v>
      </c>
      <c r="O122" s="186">
        <v>0</v>
      </c>
      <c r="P122" s="187">
        <v>0</v>
      </c>
      <c r="Q122" s="187">
        <v>0</v>
      </c>
      <c r="R122" s="187">
        <v>0</v>
      </c>
      <c r="S122" s="187">
        <f t="shared" si="8"/>
        <v>0</v>
      </c>
      <c r="T122" s="196">
        <v>0</v>
      </c>
      <c r="U122" s="197">
        <v>0</v>
      </c>
      <c r="V122" s="197">
        <v>0</v>
      </c>
      <c r="W122" s="197">
        <v>0</v>
      </c>
      <c r="X122" s="197">
        <f t="shared" si="9"/>
        <v>0</v>
      </c>
      <c r="Y122" s="190">
        <v>0</v>
      </c>
      <c r="Z122" s="191">
        <v>0</v>
      </c>
      <c r="AA122" s="191">
        <v>0</v>
      </c>
      <c r="AB122" s="191">
        <v>0</v>
      </c>
      <c r="AC122" s="198">
        <f t="shared" si="10"/>
        <v>0</v>
      </c>
      <c r="AD122">
        <f t="shared" si="11"/>
        <v>0</v>
      </c>
    </row>
    <row r="123" spans="1:30" x14ac:dyDescent="0.35">
      <c r="A123" t="s">
        <v>341</v>
      </c>
      <c r="B123" t="s">
        <v>162</v>
      </c>
      <c r="C123">
        <v>115</v>
      </c>
      <c r="D123" t="str" cm="1">
        <f t="array" ref="D123">INDEX(SubList_ResAreas!$D$5:$D$332,MATCH(1,(B123=SubList_ResAreas!$B$5:$B$332)*(C123=SubList_ResAreas!$C$5:$C$332),0))</f>
        <v>Greater_Kramer</v>
      </c>
      <c r="E123" s="171">
        <v>0</v>
      </c>
      <c r="F123" s="172">
        <v>0</v>
      </c>
      <c r="G123" s="172">
        <v>0</v>
      </c>
      <c r="H123" s="172">
        <v>0</v>
      </c>
      <c r="I123" s="173">
        <f t="shared" si="6"/>
        <v>0</v>
      </c>
      <c r="J123" s="180">
        <v>0</v>
      </c>
      <c r="K123" s="181">
        <v>2.0779999999999998</v>
      </c>
      <c r="L123" s="181">
        <v>0</v>
      </c>
      <c r="M123" s="181">
        <v>0</v>
      </c>
      <c r="N123" s="181">
        <f t="shared" si="7"/>
        <v>0</v>
      </c>
      <c r="O123" s="186">
        <v>0</v>
      </c>
      <c r="P123" s="187">
        <v>0</v>
      </c>
      <c r="Q123" s="187">
        <v>0</v>
      </c>
      <c r="R123" s="187">
        <v>0</v>
      </c>
      <c r="S123" s="187">
        <f t="shared" si="8"/>
        <v>0</v>
      </c>
      <c r="T123" s="196">
        <v>0</v>
      </c>
      <c r="U123" s="197">
        <v>2.0779999999999998</v>
      </c>
      <c r="V123" s="197">
        <v>0</v>
      </c>
      <c r="W123" s="197">
        <v>0</v>
      </c>
      <c r="X123" s="197">
        <f t="shared" si="9"/>
        <v>0</v>
      </c>
      <c r="Y123" s="190">
        <v>0</v>
      </c>
      <c r="Z123" s="191">
        <v>2.0779999999999998</v>
      </c>
      <c r="AA123" s="191">
        <v>0</v>
      </c>
      <c r="AB123" s="191">
        <v>0</v>
      </c>
      <c r="AC123" s="198">
        <f t="shared" si="10"/>
        <v>0</v>
      </c>
      <c r="AD123">
        <f t="shared" si="11"/>
        <v>1</v>
      </c>
    </row>
    <row r="124" spans="1:30" hidden="1" x14ac:dyDescent="0.35">
      <c r="A124" t="s">
        <v>329</v>
      </c>
      <c r="B124" t="s">
        <v>156</v>
      </c>
      <c r="C124">
        <v>230</v>
      </c>
      <c r="E124" s="171">
        <v>0</v>
      </c>
      <c r="F124" s="172">
        <v>0</v>
      </c>
      <c r="G124" s="172">
        <v>0</v>
      </c>
      <c r="H124" s="172">
        <v>0</v>
      </c>
      <c r="I124" s="173">
        <f t="shared" si="6"/>
        <v>0</v>
      </c>
      <c r="J124" s="180">
        <v>0</v>
      </c>
      <c r="K124" s="181">
        <v>0</v>
      </c>
      <c r="L124" s="181">
        <v>0</v>
      </c>
      <c r="M124" s="181">
        <v>0</v>
      </c>
      <c r="N124" s="181">
        <f t="shared" si="7"/>
        <v>0</v>
      </c>
      <c r="O124" s="186">
        <v>0</v>
      </c>
      <c r="P124" s="187">
        <v>0</v>
      </c>
      <c r="Q124" s="187">
        <v>0</v>
      </c>
      <c r="R124" s="187">
        <v>0</v>
      </c>
      <c r="S124" s="187">
        <f t="shared" si="8"/>
        <v>0</v>
      </c>
      <c r="T124" s="196">
        <v>0</v>
      </c>
      <c r="U124" s="197">
        <v>0</v>
      </c>
      <c r="V124" s="197">
        <v>0</v>
      </c>
      <c r="W124" s="197">
        <v>0</v>
      </c>
      <c r="X124" s="197">
        <f t="shared" si="9"/>
        <v>0</v>
      </c>
      <c r="Y124" s="190">
        <v>0</v>
      </c>
      <c r="Z124" s="191">
        <v>0</v>
      </c>
      <c r="AA124" s="191">
        <v>0</v>
      </c>
      <c r="AB124" s="191">
        <v>0</v>
      </c>
      <c r="AC124" s="198">
        <f t="shared" si="10"/>
        <v>0</v>
      </c>
      <c r="AD124">
        <f t="shared" si="11"/>
        <v>0</v>
      </c>
    </row>
    <row r="125" spans="1:30" hidden="1" x14ac:dyDescent="0.35">
      <c r="A125" t="s">
        <v>329</v>
      </c>
      <c r="B125" t="s">
        <v>156</v>
      </c>
      <c r="C125">
        <v>115</v>
      </c>
      <c r="E125" s="171">
        <v>0</v>
      </c>
      <c r="F125" s="172">
        <v>0</v>
      </c>
      <c r="G125" s="172">
        <v>0</v>
      </c>
      <c r="H125" s="172">
        <v>0</v>
      </c>
      <c r="I125" s="173">
        <f t="shared" si="6"/>
        <v>0</v>
      </c>
      <c r="J125" s="180">
        <v>0</v>
      </c>
      <c r="K125" s="181">
        <v>0</v>
      </c>
      <c r="L125" s="181">
        <v>0</v>
      </c>
      <c r="M125" s="181">
        <v>0</v>
      </c>
      <c r="N125" s="181">
        <f t="shared" si="7"/>
        <v>0</v>
      </c>
      <c r="O125" s="186">
        <v>0</v>
      </c>
      <c r="P125" s="187">
        <v>0</v>
      </c>
      <c r="Q125" s="187">
        <v>0</v>
      </c>
      <c r="R125" s="187">
        <v>0</v>
      </c>
      <c r="S125" s="187">
        <f t="shared" si="8"/>
        <v>0</v>
      </c>
      <c r="T125" s="196">
        <v>0</v>
      </c>
      <c r="U125" s="197">
        <v>0</v>
      </c>
      <c r="V125" s="197">
        <v>0</v>
      </c>
      <c r="W125" s="197">
        <v>0</v>
      </c>
      <c r="X125" s="197">
        <f t="shared" si="9"/>
        <v>0</v>
      </c>
      <c r="Y125" s="190">
        <v>0</v>
      </c>
      <c r="Z125" s="191">
        <v>0</v>
      </c>
      <c r="AA125" s="191">
        <v>0</v>
      </c>
      <c r="AB125" s="191">
        <v>0</v>
      </c>
      <c r="AC125" s="198">
        <f t="shared" si="10"/>
        <v>0</v>
      </c>
      <c r="AD125">
        <f t="shared" si="11"/>
        <v>0</v>
      </c>
    </row>
    <row r="126" spans="1:30" x14ac:dyDescent="0.35">
      <c r="A126" t="s">
        <v>333</v>
      </c>
      <c r="B126" t="s">
        <v>280</v>
      </c>
      <c r="C126">
        <v>115</v>
      </c>
      <c r="D126" t="str" cm="1">
        <f t="array" ref="D126">INDEX(SubList_ResAreas!$D$5:$D$332,MATCH(1,(B126=SubList_ResAreas!$B$5:$B$332)*(C126=SubList_ResAreas!$C$5:$C$332),0))</f>
        <v>Northern_CA</v>
      </c>
      <c r="E126" s="171">
        <v>0</v>
      </c>
      <c r="F126" s="172">
        <v>0</v>
      </c>
      <c r="G126" s="172">
        <v>0</v>
      </c>
      <c r="H126" s="172">
        <v>0</v>
      </c>
      <c r="I126" s="173">
        <f t="shared" si="6"/>
        <v>0</v>
      </c>
      <c r="J126" s="180">
        <v>0</v>
      </c>
      <c r="K126" s="181">
        <v>0</v>
      </c>
      <c r="L126" s="181">
        <v>0</v>
      </c>
      <c r="M126" s="181">
        <v>0</v>
      </c>
      <c r="N126" s="181">
        <f t="shared" si="7"/>
        <v>0</v>
      </c>
      <c r="O126" s="186">
        <v>5.5</v>
      </c>
      <c r="P126" s="187">
        <v>0</v>
      </c>
      <c r="Q126" s="187">
        <v>0</v>
      </c>
      <c r="R126" s="187">
        <v>0</v>
      </c>
      <c r="S126" s="187">
        <f t="shared" si="8"/>
        <v>0</v>
      </c>
      <c r="T126" s="196">
        <v>5.5</v>
      </c>
      <c r="U126" s="197">
        <v>0</v>
      </c>
      <c r="V126" s="197">
        <v>0</v>
      </c>
      <c r="W126" s="197">
        <v>0</v>
      </c>
      <c r="X126" s="197">
        <f t="shared" si="9"/>
        <v>0</v>
      </c>
      <c r="Y126" s="190">
        <v>5.5</v>
      </c>
      <c r="Z126" s="191">
        <v>0</v>
      </c>
      <c r="AA126" s="191">
        <v>0</v>
      </c>
      <c r="AB126" s="191">
        <v>0</v>
      </c>
      <c r="AC126" s="198">
        <f t="shared" si="10"/>
        <v>0</v>
      </c>
      <c r="AD126">
        <f t="shared" si="11"/>
        <v>1</v>
      </c>
    </row>
    <row r="127" spans="1:30" hidden="1" x14ac:dyDescent="0.35">
      <c r="A127" t="s">
        <v>318</v>
      </c>
      <c r="B127" t="s">
        <v>59</v>
      </c>
      <c r="C127">
        <v>230</v>
      </c>
      <c r="E127" s="171">
        <v>0</v>
      </c>
      <c r="F127" s="172">
        <v>0</v>
      </c>
      <c r="G127" s="172">
        <v>0</v>
      </c>
      <c r="H127" s="172">
        <v>0</v>
      </c>
      <c r="I127" s="173">
        <f t="shared" si="6"/>
        <v>0</v>
      </c>
      <c r="J127" s="180">
        <v>0</v>
      </c>
      <c r="K127" s="181">
        <v>0</v>
      </c>
      <c r="L127" s="181">
        <v>0</v>
      </c>
      <c r="M127" s="181">
        <v>0</v>
      </c>
      <c r="N127" s="181">
        <f t="shared" si="7"/>
        <v>0</v>
      </c>
      <c r="O127" s="186">
        <v>0</v>
      </c>
      <c r="P127" s="187">
        <v>0</v>
      </c>
      <c r="Q127" s="187">
        <v>0</v>
      </c>
      <c r="R127" s="187">
        <v>0</v>
      </c>
      <c r="S127" s="187">
        <f t="shared" si="8"/>
        <v>0</v>
      </c>
      <c r="T127" s="196">
        <v>0</v>
      </c>
      <c r="U127" s="197">
        <v>0</v>
      </c>
      <c r="V127" s="197">
        <v>0</v>
      </c>
      <c r="W127" s="197">
        <v>0</v>
      </c>
      <c r="X127" s="197">
        <f t="shared" si="9"/>
        <v>0</v>
      </c>
      <c r="Y127" s="190">
        <v>0</v>
      </c>
      <c r="Z127" s="191">
        <v>0</v>
      </c>
      <c r="AA127" s="191">
        <v>0</v>
      </c>
      <c r="AB127" s="191">
        <v>0</v>
      </c>
      <c r="AC127" s="198">
        <f t="shared" si="10"/>
        <v>0</v>
      </c>
      <c r="AD127">
        <f t="shared" si="11"/>
        <v>0</v>
      </c>
    </row>
    <row r="128" spans="1:30" x14ac:dyDescent="0.35">
      <c r="A128" t="s">
        <v>321</v>
      </c>
      <c r="B128" t="s">
        <v>200</v>
      </c>
      <c r="C128">
        <v>230</v>
      </c>
      <c r="D128" t="str" cm="1">
        <f t="array" ref="D128">INDEX(SubList_ResAreas!$D$5:$D$332,MATCH(1,(B128=SubList_ResAreas!$B$5:$B$332)*(C128=SubList_ResAreas!$C$5:$C$332),0))</f>
        <v>SPGE_Westlands_Fresno</v>
      </c>
      <c r="E128" s="171">
        <v>0</v>
      </c>
      <c r="F128" s="172">
        <v>0</v>
      </c>
      <c r="G128" s="172">
        <v>0</v>
      </c>
      <c r="H128" s="172">
        <v>0</v>
      </c>
      <c r="I128" s="173">
        <f t="shared" si="6"/>
        <v>0</v>
      </c>
      <c r="J128" s="180">
        <v>0.55000000000000004</v>
      </c>
      <c r="K128" s="181">
        <v>10</v>
      </c>
      <c r="L128" s="181">
        <v>0</v>
      </c>
      <c r="M128" s="181">
        <v>0</v>
      </c>
      <c r="N128" s="181">
        <f t="shared" si="7"/>
        <v>0</v>
      </c>
      <c r="O128" s="186">
        <v>4.9999999999999933E-2</v>
      </c>
      <c r="P128" s="187">
        <v>0</v>
      </c>
      <c r="Q128" s="187">
        <v>0</v>
      </c>
      <c r="R128" s="187">
        <v>0</v>
      </c>
      <c r="S128" s="187">
        <f t="shared" si="8"/>
        <v>0</v>
      </c>
      <c r="T128" s="196">
        <v>0.6</v>
      </c>
      <c r="U128" s="197">
        <v>10</v>
      </c>
      <c r="V128" s="197">
        <v>0</v>
      </c>
      <c r="W128" s="197">
        <v>0</v>
      </c>
      <c r="X128" s="197">
        <f t="shared" si="9"/>
        <v>0</v>
      </c>
      <c r="Y128" s="190">
        <v>0.6</v>
      </c>
      <c r="Z128" s="191">
        <v>10</v>
      </c>
      <c r="AA128" s="191">
        <v>0</v>
      </c>
      <c r="AB128" s="191">
        <v>0</v>
      </c>
      <c r="AC128" s="198">
        <f t="shared" si="10"/>
        <v>0</v>
      </c>
      <c r="AD128">
        <f t="shared" si="11"/>
        <v>1</v>
      </c>
    </row>
    <row r="129" spans="1:30" hidden="1" x14ac:dyDescent="0.35">
      <c r="A129" t="s">
        <v>326</v>
      </c>
      <c r="B129" t="s">
        <v>35</v>
      </c>
      <c r="C129">
        <v>115</v>
      </c>
      <c r="E129" s="171">
        <v>0</v>
      </c>
      <c r="F129" s="172">
        <v>0</v>
      </c>
      <c r="G129" s="172">
        <v>0</v>
      </c>
      <c r="H129" s="172">
        <v>0</v>
      </c>
      <c r="I129" s="173">
        <f t="shared" si="6"/>
        <v>0</v>
      </c>
      <c r="J129" s="180">
        <v>0</v>
      </c>
      <c r="K129" s="181">
        <v>0</v>
      </c>
      <c r="L129" s="181">
        <v>0</v>
      </c>
      <c r="M129" s="181">
        <v>0</v>
      </c>
      <c r="N129" s="181">
        <f t="shared" si="7"/>
        <v>0</v>
      </c>
      <c r="O129" s="186">
        <v>0</v>
      </c>
      <c r="P129" s="187">
        <v>0</v>
      </c>
      <c r="Q129" s="187">
        <v>0</v>
      </c>
      <c r="R129" s="187">
        <v>0</v>
      </c>
      <c r="S129" s="187">
        <f t="shared" si="8"/>
        <v>0</v>
      </c>
      <c r="T129" s="196">
        <v>0</v>
      </c>
      <c r="U129" s="197">
        <v>0</v>
      </c>
      <c r="V129" s="197">
        <v>0</v>
      </c>
      <c r="W129" s="197">
        <v>0</v>
      </c>
      <c r="X129" s="197">
        <f t="shared" si="9"/>
        <v>0</v>
      </c>
      <c r="Y129" s="190">
        <v>0</v>
      </c>
      <c r="Z129" s="191">
        <v>0</v>
      </c>
      <c r="AA129" s="191">
        <v>0</v>
      </c>
      <c r="AB129" s="191">
        <v>0</v>
      </c>
      <c r="AC129" s="198">
        <f t="shared" si="10"/>
        <v>0</v>
      </c>
      <c r="AD129">
        <f t="shared" si="11"/>
        <v>0</v>
      </c>
    </row>
    <row r="130" spans="1:30" x14ac:dyDescent="0.35">
      <c r="A130" t="s">
        <v>333</v>
      </c>
      <c r="B130" t="s">
        <v>228</v>
      </c>
      <c r="C130">
        <v>230</v>
      </c>
      <c r="D130" t="str" cm="1">
        <f t="array" ref="D130">INDEX(SubList_ResAreas!$D$5:$D$332,MATCH(1,(B130=SubList_ResAreas!$B$5:$B$332)*(C130=SubList_ResAreas!$C$5:$C$332),0))</f>
        <v>Greater_Bay</v>
      </c>
      <c r="E130" s="171">
        <v>0</v>
      </c>
      <c r="F130" s="172">
        <v>0</v>
      </c>
      <c r="G130" s="172">
        <v>54.800000000000004</v>
      </c>
      <c r="H130" s="172">
        <v>0</v>
      </c>
      <c r="I130" s="173">
        <f t="shared" si="6"/>
        <v>54.800000000000004</v>
      </c>
      <c r="J130" s="180">
        <v>0</v>
      </c>
      <c r="K130" s="181">
        <v>0</v>
      </c>
      <c r="L130" s="181">
        <v>0</v>
      </c>
      <c r="M130" s="181">
        <v>0</v>
      </c>
      <c r="N130" s="181">
        <f t="shared" si="7"/>
        <v>0</v>
      </c>
      <c r="O130" s="186">
        <v>0</v>
      </c>
      <c r="P130" s="187">
        <v>0</v>
      </c>
      <c r="Q130" s="187">
        <v>46.8</v>
      </c>
      <c r="R130" s="187">
        <v>5</v>
      </c>
      <c r="S130" s="187">
        <f t="shared" si="8"/>
        <v>51.8</v>
      </c>
      <c r="T130" s="196">
        <v>0</v>
      </c>
      <c r="U130" s="197">
        <v>0</v>
      </c>
      <c r="V130" s="197">
        <v>46.8</v>
      </c>
      <c r="W130" s="197">
        <v>5</v>
      </c>
      <c r="X130" s="197">
        <f t="shared" si="9"/>
        <v>51.8</v>
      </c>
      <c r="Y130" s="190">
        <v>0</v>
      </c>
      <c r="Z130" s="191">
        <v>0</v>
      </c>
      <c r="AA130" s="191">
        <v>101.6</v>
      </c>
      <c r="AB130" s="191">
        <v>5</v>
      </c>
      <c r="AC130" s="198">
        <f t="shared" si="10"/>
        <v>106.6</v>
      </c>
      <c r="AD130">
        <f t="shared" si="11"/>
        <v>1</v>
      </c>
    </row>
    <row r="131" spans="1:30" hidden="1" x14ac:dyDescent="0.35">
      <c r="A131" t="s">
        <v>315</v>
      </c>
      <c r="B131" t="s">
        <v>72</v>
      </c>
      <c r="C131">
        <v>115</v>
      </c>
      <c r="E131" s="171">
        <v>0</v>
      </c>
      <c r="F131" s="172">
        <v>0</v>
      </c>
      <c r="G131" s="172">
        <v>0</v>
      </c>
      <c r="H131" s="172">
        <v>0</v>
      </c>
      <c r="I131" s="173">
        <f t="shared" si="6"/>
        <v>0</v>
      </c>
      <c r="J131" s="180">
        <v>0</v>
      </c>
      <c r="K131" s="181">
        <v>0</v>
      </c>
      <c r="L131" s="181">
        <v>0</v>
      </c>
      <c r="M131" s="181">
        <v>0</v>
      </c>
      <c r="N131" s="181">
        <f t="shared" si="7"/>
        <v>0</v>
      </c>
      <c r="O131" s="186">
        <v>0</v>
      </c>
      <c r="P131" s="187">
        <v>0</v>
      </c>
      <c r="Q131" s="187">
        <v>0</v>
      </c>
      <c r="R131" s="187">
        <v>0</v>
      </c>
      <c r="S131" s="187">
        <f t="shared" si="8"/>
        <v>0</v>
      </c>
      <c r="T131" s="196">
        <v>0</v>
      </c>
      <c r="U131" s="197">
        <v>0</v>
      </c>
      <c r="V131" s="197">
        <v>0</v>
      </c>
      <c r="W131" s="197">
        <v>0</v>
      </c>
      <c r="X131" s="197">
        <f t="shared" si="9"/>
        <v>0</v>
      </c>
      <c r="Y131" s="190">
        <v>0</v>
      </c>
      <c r="Z131" s="191">
        <v>0</v>
      </c>
      <c r="AA131" s="191">
        <v>0</v>
      </c>
      <c r="AB131" s="191">
        <v>0</v>
      </c>
      <c r="AC131" s="198">
        <f t="shared" si="10"/>
        <v>0</v>
      </c>
      <c r="AD131">
        <f t="shared" si="11"/>
        <v>0</v>
      </c>
    </row>
    <row r="132" spans="1:30" hidden="1" x14ac:dyDescent="0.35">
      <c r="A132" t="s">
        <v>315</v>
      </c>
      <c r="B132" t="s">
        <v>151</v>
      </c>
      <c r="C132">
        <v>115</v>
      </c>
      <c r="E132" s="171">
        <v>0</v>
      </c>
      <c r="F132" s="172">
        <v>0</v>
      </c>
      <c r="G132" s="172">
        <v>0</v>
      </c>
      <c r="H132" s="172">
        <v>0</v>
      </c>
      <c r="I132" s="173">
        <f t="shared" si="6"/>
        <v>0</v>
      </c>
      <c r="J132" s="180">
        <v>0</v>
      </c>
      <c r="K132" s="181">
        <v>0</v>
      </c>
      <c r="L132" s="181">
        <v>0</v>
      </c>
      <c r="M132" s="181">
        <v>0</v>
      </c>
      <c r="N132" s="181">
        <f t="shared" si="7"/>
        <v>0</v>
      </c>
      <c r="O132" s="186">
        <v>0</v>
      </c>
      <c r="P132" s="187">
        <v>0</v>
      </c>
      <c r="Q132" s="187">
        <v>0</v>
      </c>
      <c r="R132" s="187">
        <v>0</v>
      </c>
      <c r="S132" s="187">
        <f t="shared" si="8"/>
        <v>0</v>
      </c>
      <c r="T132" s="196">
        <v>0</v>
      </c>
      <c r="U132" s="197">
        <v>0</v>
      </c>
      <c r="V132" s="197">
        <v>0</v>
      </c>
      <c r="W132" s="197">
        <v>0</v>
      </c>
      <c r="X132" s="197">
        <f t="shared" si="9"/>
        <v>0</v>
      </c>
      <c r="Y132" s="190">
        <v>0</v>
      </c>
      <c r="Z132" s="191">
        <v>0</v>
      </c>
      <c r="AA132" s="191">
        <v>0</v>
      </c>
      <c r="AB132" s="191">
        <v>0</v>
      </c>
      <c r="AC132" s="198">
        <f t="shared" si="10"/>
        <v>0</v>
      </c>
      <c r="AD132">
        <f t="shared" si="11"/>
        <v>0</v>
      </c>
    </row>
    <row r="133" spans="1:30" hidden="1" x14ac:dyDescent="0.35">
      <c r="A133" t="s">
        <v>315</v>
      </c>
      <c r="B133" t="s">
        <v>143</v>
      </c>
      <c r="C133">
        <v>115</v>
      </c>
      <c r="E133" s="171">
        <v>0</v>
      </c>
      <c r="F133" s="172">
        <v>0</v>
      </c>
      <c r="G133" s="172">
        <v>0</v>
      </c>
      <c r="H133" s="172">
        <v>0</v>
      </c>
      <c r="I133" s="173">
        <f t="shared" si="6"/>
        <v>0</v>
      </c>
      <c r="J133" s="180">
        <v>0</v>
      </c>
      <c r="K133" s="181">
        <v>0</v>
      </c>
      <c r="L133" s="181">
        <v>0</v>
      </c>
      <c r="M133" s="181">
        <v>0</v>
      </c>
      <c r="N133" s="181">
        <f t="shared" si="7"/>
        <v>0</v>
      </c>
      <c r="O133" s="186">
        <v>0</v>
      </c>
      <c r="P133" s="187">
        <v>0</v>
      </c>
      <c r="Q133" s="187">
        <v>0</v>
      </c>
      <c r="R133" s="187">
        <v>0</v>
      </c>
      <c r="S133" s="187">
        <f t="shared" si="8"/>
        <v>0</v>
      </c>
      <c r="T133" s="196">
        <v>0</v>
      </c>
      <c r="U133" s="197">
        <v>0</v>
      </c>
      <c r="V133" s="197">
        <v>0</v>
      </c>
      <c r="W133" s="197">
        <v>0</v>
      </c>
      <c r="X133" s="197">
        <f t="shared" si="9"/>
        <v>0</v>
      </c>
      <c r="Y133" s="190">
        <v>0</v>
      </c>
      <c r="Z133" s="191">
        <v>0</v>
      </c>
      <c r="AA133" s="191">
        <v>0</v>
      </c>
      <c r="AB133" s="191">
        <v>0</v>
      </c>
      <c r="AC133" s="198">
        <f t="shared" si="10"/>
        <v>0</v>
      </c>
      <c r="AD133">
        <f t="shared" si="11"/>
        <v>0</v>
      </c>
    </row>
    <row r="134" spans="1:30" hidden="1" x14ac:dyDescent="0.35">
      <c r="A134" t="s">
        <v>321</v>
      </c>
      <c r="B134" t="s">
        <v>187</v>
      </c>
      <c r="C134">
        <v>115</v>
      </c>
      <c r="E134" s="171">
        <v>0</v>
      </c>
      <c r="F134" s="172">
        <v>0</v>
      </c>
      <c r="G134" s="172">
        <v>0</v>
      </c>
      <c r="H134" s="172">
        <v>0</v>
      </c>
      <c r="I134" s="173">
        <f t="shared" ref="I134:I197" si="12">SUM(G134:H134)</f>
        <v>0</v>
      </c>
      <c r="J134" s="180">
        <v>0</v>
      </c>
      <c r="K134" s="181">
        <v>0</v>
      </c>
      <c r="L134" s="181">
        <v>0</v>
      </c>
      <c r="M134" s="181">
        <v>0</v>
      </c>
      <c r="N134" s="181">
        <f t="shared" ref="N134:N197" si="13">SUM(L134:M134)</f>
        <v>0</v>
      </c>
      <c r="O134" s="186">
        <v>0</v>
      </c>
      <c r="P134" s="187">
        <v>0</v>
      </c>
      <c r="Q134" s="187">
        <v>0</v>
      </c>
      <c r="R134" s="187">
        <v>0</v>
      </c>
      <c r="S134" s="187">
        <f t="shared" ref="S134:S197" si="14">SUM(Q134:R134)</f>
        <v>0</v>
      </c>
      <c r="T134" s="196">
        <v>0</v>
      </c>
      <c r="U134" s="197">
        <v>0</v>
      </c>
      <c r="V134" s="197">
        <v>0</v>
      </c>
      <c r="W134" s="197">
        <v>0</v>
      </c>
      <c r="X134" s="197">
        <f t="shared" ref="X134:X197" si="15">SUM(V134:W134)</f>
        <v>0</v>
      </c>
      <c r="Y134" s="190">
        <v>0</v>
      </c>
      <c r="Z134" s="191">
        <v>0</v>
      </c>
      <c r="AA134" s="191">
        <v>0</v>
      </c>
      <c r="AB134" s="191">
        <v>0</v>
      </c>
      <c r="AC134" s="198">
        <f t="shared" ref="AC134:AC197" si="16">SUM(AA134:AB134)</f>
        <v>0</v>
      </c>
      <c r="AD134">
        <f t="shared" ref="AD134:AD197" si="17">IF(SUM(E134:AC134)&gt;0,1,0)</f>
        <v>0</v>
      </c>
    </row>
    <row r="135" spans="1:30" hidden="1" x14ac:dyDescent="0.35">
      <c r="A135" t="s">
        <v>341</v>
      </c>
      <c r="B135" t="s">
        <v>120</v>
      </c>
      <c r="C135">
        <v>230</v>
      </c>
      <c r="E135" s="171">
        <v>0</v>
      </c>
      <c r="F135" s="172">
        <v>0</v>
      </c>
      <c r="G135" s="172">
        <v>0</v>
      </c>
      <c r="H135" s="172">
        <v>0</v>
      </c>
      <c r="I135" s="173">
        <f t="shared" si="12"/>
        <v>0</v>
      </c>
      <c r="J135" s="180">
        <v>0</v>
      </c>
      <c r="K135" s="181">
        <v>0</v>
      </c>
      <c r="L135" s="181">
        <v>0</v>
      </c>
      <c r="M135" s="181">
        <v>0</v>
      </c>
      <c r="N135" s="181">
        <f t="shared" si="13"/>
        <v>0</v>
      </c>
      <c r="O135" s="186">
        <v>0</v>
      </c>
      <c r="P135" s="187">
        <v>0</v>
      </c>
      <c r="Q135" s="187">
        <v>0</v>
      </c>
      <c r="R135" s="187">
        <v>0</v>
      </c>
      <c r="S135" s="187">
        <f t="shared" si="14"/>
        <v>0</v>
      </c>
      <c r="T135" s="196">
        <v>0</v>
      </c>
      <c r="U135" s="197">
        <v>0</v>
      </c>
      <c r="V135" s="197">
        <v>0</v>
      </c>
      <c r="W135" s="197">
        <v>0</v>
      </c>
      <c r="X135" s="197">
        <f t="shared" si="15"/>
        <v>0</v>
      </c>
      <c r="Y135" s="190">
        <v>0</v>
      </c>
      <c r="Z135" s="191">
        <v>0</v>
      </c>
      <c r="AA135" s="191">
        <v>0</v>
      </c>
      <c r="AB135" s="191">
        <v>0</v>
      </c>
      <c r="AC135" s="198">
        <f t="shared" si="16"/>
        <v>0</v>
      </c>
      <c r="AD135">
        <f t="shared" si="17"/>
        <v>0</v>
      </c>
    </row>
    <row r="136" spans="1:30" hidden="1" x14ac:dyDescent="0.35">
      <c r="A136" t="s">
        <v>341</v>
      </c>
      <c r="B136" t="s">
        <v>120</v>
      </c>
      <c r="C136">
        <v>115</v>
      </c>
      <c r="E136" s="171">
        <v>0</v>
      </c>
      <c r="F136" s="172">
        <v>0</v>
      </c>
      <c r="G136" s="172">
        <v>0</v>
      </c>
      <c r="H136" s="172">
        <v>0</v>
      </c>
      <c r="I136" s="173">
        <f t="shared" si="12"/>
        <v>0</v>
      </c>
      <c r="J136" s="180">
        <v>0</v>
      </c>
      <c r="K136" s="181">
        <v>0</v>
      </c>
      <c r="L136" s="181">
        <v>0</v>
      </c>
      <c r="M136" s="181">
        <v>0</v>
      </c>
      <c r="N136" s="181">
        <f t="shared" si="13"/>
        <v>0</v>
      </c>
      <c r="O136" s="186">
        <v>0</v>
      </c>
      <c r="P136" s="187">
        <v>0</v>
      </c>
      <c r="Q136" s="187">
        <v>0</v>
      </c>
      <c r="R136" s="187">
        <v>0</v>
      </c>
      <c r="S136" s="187">
        <f t="shared" si="14"/>
        <v>0</v>
      </c>
      <c r="T136" s="196">
        <v>0</v>
      </c>
      <c r="U136" s="197">
        <v>0</v>
      </c>
      <c r="V136" s="197">
        <v>0</v>
      </c>
      <c r="W136" s="197">
        <v>0</v>
      </c>
      <c r="X136" s="197">
        <f t="shared" si="15"/>
        <v>0</v>
      </c>
      <c r="Y136" s="190">
        <v>0</v>
      </c>
      <c r="Z136" s="191">
        <v>0</v>
      </c>
      <c r="AA136" s="191">
        <v>0</v>
      </c>
      <c r="AB136" s="191">
        <v>0</v>
      </c>
      <c r="AC136" s="198">
        <f t="shared" si="16"/>
        <v>0</v>
      </c>
      <c r="AD136">
        <f t="shared" si="17"/>
        <v>0</v>
      </c>
    </row>
    <row r="137" spans="1:30" hidden="1" x14ac:dyDescent="0.35">
      <c r="A137" t="s">
        <v>318</v>
      </c>
      <c r="B137" t="s">
        <v>84</v>
      </c>
      <c r="C137">
        <v>230</v>
      </c>
      <c r="E137" s="171">
        <v>0</v>
      </c>
      <c r="F137" s="172">
        <v>0</v>
      </c>
      <c r="G137" s="172">
        <v>0</v>
      </c>
      <c r="H137" s="172">
        <v>0</v>
      </c>
      <c r="I137" s="173">
        <f t="shared" si="12"/>
        <v>0</v>
      </c>
      <c r="J137" s="180">
        <v>0</v>
      </c>
      <c r="K137" s="181">
        <v>0</v>
      </c>
      <c r="L137" s="181">
        <v>0</v>
      </c>
      <c r="M137" s="181">
        <v>0</v>
      </c>
      <c r="N137" s="181">
        <f t="shared" si="13"/>
        <v>0</v>
      </c>
      <c r="O137" s="186">
        <v>0</v>
      </c>
      <c r="P137" s="187">
        <v>0</v>
      </c>
      <c r="Q137" s="187">
        <v>0</v>
      </c>
      <c r="R137" s="187">
        <v>0</v>
      </c>
      <c r="S137" s="187">
        <f t="shared" si="14"/>
        <v>0</v>
      </c>
      <c r="T137" s="196">
        <v>0</v>
      </c>
      <c r="U137" s="197">
        <v>0</v>
      </c>
      <c r="V137" s="197">
        <v>0</v>
      </c>
      <c r="W137" s="197">
        <v>0</v>
      </c>
      <c r="X137" s="197">
        <f t="shared" si="15"/>
        <v>0</v>
      </c>
      <c r="Y137" s="190">
        <v>0</v>
      </c>
      <c r="Z137" s="191">
        <v>0</v>
      </c>
      <c r="AA137" s="191">
        <v>0</v>
      </c>
      <c r="AB137" s="191">
        <v>0</v>
      </c>
      <c r="AC137" s="198">
        <f t="shared" si="16"/>
        <v>0</v>
      </c>
      <c r="AD137">
        <f t="shared" si="17"/>
        <v>0</v>
      </c>
    </row>
    <row r="138" spans="1:30" hidden="1" x14ac:dyDescent="0.35">
      <c r="A138" t="s">
        <v>318</v>
      </c>
      <c r="B138" t="s">
        <v>73</v>
      </c>
      <c r="C138">
        <v>230</v>
      </c>
      <c r="E138" s="171">
        <v>0</v>
      </c>
      <c r="F138" s="172">
        <v>0</v>
      </c>
      <c r="G138" s="172">
        <v>0</v>
      </c>
      <c r="H138" s="172">
        <v>0</v>
      </c>
      <c r="I138" s="173">
        <f t="shared" si="12"/>
        <v>0</v>
      </c>
      <c r="J138" s="180">
        <v>0</v>
      </c>
      <c r="K138" s="181">
        <v>0</v>
      </c>
      <c r="L138" s="181">
        <v>0</v>
      </c>
      <c r="M138" s="181">
        <v>0</v>
      </c>
      <c r="N138" s="181">
        <f t="shared" si="13"/>
        <v>0</v>
      </c>
      <c r="O138" s="186">
        <v>0</v>
      </c>
      <c r="P138" s="187">
        <v>0</v>
      </c>
      <c r="Q138" s="187">
        <v>0</v>
      </c>
      <c r="R138" s="187">
        <v>0</v>
      </c>
      <c r="S138" s="187">
        <f t="shared" si="14"/>
        <v>0</v>
      </c>
      <c r="T138" s="196">
        <v>0</v>
      </c>
      <c r="U138" s="197">
        <v>0</v>
      </c>
      <c r="V138" s="197">
        <v>0</v>
      </c>
      <c r="W138" s="197">
        <v>0</v>
      </c>
      <c r="X138" s="197">
        <f t="shared" si="15"/>
        <v>0</v>
      </c>
      <c r="Y138" s="190">
        <v>0</v>
      </c>
      <c r="Z138" s="191">
        <v>0</v>
      </c>
      <c r="AA138" s="191">
        <v>0</v>
      </c>
      <c r="AB138" s="191">
        <v>0</v>
      </c>
      <c r="AC138" s="198">
        <f t="shared" si="16"/>
        <v>0</v>
      </c>
      <c r="AD138">
        <f t="shared" si="17"/>
        <v>0</v>
      </c>
    </row>
    <row r="139" spans="1:30" hidden="1" x14ac:dyDescent="0.35">
      <c r="A139" t="s">
        <v>318</v>
      </c>
      <c r="B139" t="s">
        <v>82</v>
      </c>
      <c r="C139">
        <v>230</v>
      </c>
      <c r="E139" s="171">
        <v>0</v>
      </c>
      <c r="F139" s="172">
        <v>0</v>
      </c>
      <c r="G139" s="172">
        <v>0</v>
      </c>
      <c r="H139" s="172">
        <v>0</v>
      </c>
      <c r="I139" s="173">
        <f t="shared" si="12"/>
        <v>0</v>
      </c>
      <c r="J139" s="180">
        <v>0</v>
      </c>
      <c r="K139" s="181">
        <v>0</v>
      </c>
      <c r="L139" s="181">
        <v>0</v>
      </c>
      <c r="M139" s="181">
        <v>0</v>
      </c>
      <c r="N139" s="181">
        <f t="shared" si="13"/>
        <v>0</v>
      </c>
      <c r="O139" s="186">
        <v>0</v>
      </c>
      <c r="P139" s="187">
        <v>0</v>
      </c>
      <c r="Q139" s="187">
        <v>0</v>
      </c>
      <c r="R139" s="187">
        <v>0</v>
      </c>
      <c r="S139" s="187">
        <f t="shared" si="14"/>
        <v>0</v>
      </c>
      <c r="T139" s="196">
        <v>0</v>
      </c>
      <c r="U139" s="197">
        <v>0</v>
      </c>
      <c r="V139" s="197">
        <v>0</v>
      </c>
      <c r="W139" s="197">
        <v>0</v>
      </c>
      <c r="X139" s="197">
        <f t="shared" si="15"/>
        <v>0</v>
      </c>
      <c r="Y139" s="190">
        <v>0</v>
      </c>
      <c r="Z139" s="191">
        <v>0</v>
      </c>
      <c r="AA139" s="191">
        <v>0</v>
      </c>
      <c r="AB139" s="191">
        <v>0</v>
      </c>
      <c r="AC139" s="198">
        <f t="shared" si="16"/>
        <v>0</v>
      </c>
      <c r="AD139">
        <f t="shared" si="17"/>
        <v>0</v>
      </c>
    </row>
    <row r="140" spans="1:30" x14ac:dyDescent="0.35">
      <c r="A140" t="s">
        <v>333</v>
      </c>
      <c r="B140" t="s">
        <v>248</v>
      </c>
      <c r="C140">
        <v>230</v>
      </c>
      <c r="D140" t="str" cm="1">
        <f t="array" ref="D140">INDEX(SubList_ResAreas!$D$5:$D$332,MATCH(1,(B140=SubList_ResAreas!$B$5:$B$332)*(C140=SubList_ResAreas!$C$5:$C$332),0))</f>
        <v>Northern_CA</v>
      </c>
      <c r="E140" s="171">
        <v>0.995</v>
      </c>
      <c r="F140" s="172">
        <v>0</v>
      </c>
      <c r="G140" s="172">
        <v>0</v>
      </c>
      <c r="H140" s="172">
        <v>0</v>
      </c>
      <c r="I140" s="173">
        <f t="shared" si="12"/>
        <v>0</v>
      </c>
      <c r="J140" s="180">
        <v>0</v>
      </c>
      <c r="K140" s="181">
        <v>0</v>
      </c>
      <c r="L140" s="181">
        <v>0</v>
      </c>
      <c r="M140" s="181">
        <v>0</v>
      </c>
      <c r="N140" s="181">
        <f t="shared" si="13"/>
        <v>0</v>
      </c>
      <c r="O140" s="186">
        <v>5.0000000000000044E-3</v>
      </c>
      <c r="P140" s="187">
        <v>0</v>
      </c>
      <c r="Q140" s="187">
        <v>0</v>
      </c>
      <c r="R140" s="187">
        <v>0</v>
      </c>
      <c r="S140" s="187">
        <f t="shared" si="14"/>
        <v>0</v>
      </c>
      <c r="T140" s="196">
        <v>5.0000000000000044E-3</v>
      </c>
      <c r="U140" s="197">
        <v>0</v>
      </c>
      <c r="V140" s="197">
        <v>0</v>
      </c>
      <c r="W140" s="197">
        <v>0</v>
      </c>
      <c r="X140" s="197">
        <f t="shared" si="15"/>
        <v>0</v>
      </c>
      <c r="Y140" s="190">
        <v>1</v>
      </c>
      <c r="Z140" s="191">
        <v>0</v>
      </c>
      <c r="AA140" s="191">
        <v>0</v>
      </c>
      <c r="AB140" s="191">
        <v>0</v>
      </c>
      <c r="AC140" s="198">
        <f t="shared" si="16"/>
        <v>0</v>
      </c>
      <c r="AD140">
        <f t="shared" si="17"/>
        <v>1</v>
      </c>
    </row>
    <row r="141" spans="1:30" x14ac:dyDescent="0.35">
      <c r="A141" t="s">
        <v>315</v>
      </c>
      <c r="B141" t="s">
        <v>133</v>
      </c>
      <c r="C141">
        <v>115</v>
      </c>
      <c r="D141" t="str" cm="1">
        <f t="array" ref="D141">INDEX(SubList_ResAreas!$D$5:$D$332,MATCH(1,(B141=SubList_ResAreas!$B$5:$B$332)*(C141=SubList_ResAreas!$C$5:$C$332),0))</f>
        <v>SPGE_Kern</v>
      </c>
      <c r="E141" s="171">
        <v>0</v>
      </c>
      <c r="F141" s="172">
        <v>0</v>
      </c>
      <c r="G141" s="172">
        <v>0</v>
      </c>
      <c r="H141" s="172">
        <v>0</v>
      </c>
      <c r="I141" s="173">
        <f t="shared" si="12"/>
        <v>0</v>
      </c>
      <c r="J141" s="180">
        <v>0</v>
      </c>
      <c r="K141" s="181">
        <v>0</v>
      </c>
      <c r="L141" s="181">
        <v>0</v>
      </c>
      <c r="M141" s="181">
        <v>0</v>
      </c>
      <c r="N141" s="181">
        <f t="shared" si="13"/>
        <v>0</v>
      </c>
      <c r="O141" s="186">
        <v>0</v>
      </c>
      <c r="P141" s="187">
        <v>2</v>
      </c>
      <c r="Q141" s="187">
        <v>0</v>
      </c>
      <c r="R141" s="187">
        <v>0</v>
      </c>
      <c r="S141" s="187">
        <f t="shared" si="14"/>
        <v>0</v>
      </c>
      <c r="T141" s="196">
        <v>0</v>
      </c>
      <c r="U141" s="197">
        <v>2</v>
      </c>
      <c r="V141" s="197">
        <v>0</v>
      </c>
      <c r="W141" s="197">
        <v>0</v>
      </c>
      <c r="X141" s="197">
        <f t="shared" si="15"/>
        <v>0</v>
      </c>
      <c r="Y141" s="190">
        <v>0</v>
      </c>
      <c r="Z141" s="191">
        <v>2</v>
      </c>
      <c r="AA141" s="191">
        <v>0</v>
      </c>
      <c r="AB141" s="191">
        <v>0</v>
      </c>
      <c r="AC141" s="198">
        <f t="shared" si="16"/>
        <v>0</v>
      </c>
      <c r="AD141">
        <f t="shared" si="17"/>
        <v>1</v>
      </c>
    </row>
    <row r="142" spans="1:30" hidden="1" x14ac:dyDescent="0.35">
      <c r="A142" t="s">
        <v>329</v>
      </c>
      <c r="B142" t="s">
        <v>198</v>
      </c>
      <c r="C142">
        <v>138</v>
      </c>
      <c r="E142" s="171">
        <v>0</v>
      </c>
      <c r="F142" s="172">
        <v>0</v>
      </c>
      <c r="G142" s="172">
        <v>0</v>
      </c>
      <c r="H142" s="172">
        <v>0</v>
      </c>
      <c r="I142" s="173">
        <f t="shared" si="12"/>
        <v>0</v>
      </c>
      <c r="J142" s="180">
        <v>0</v>
      </c>
      <c r="K142" s="181">
        <v>0</v>
      </c>
      <c r="L142" s="181">
        <v>0</v>
      </c>
      <c r="M142" s="181">
        <v>0</v>
      </c>
      <c r="N142" s="181">
        <f t="shared" si="13"/>
        <v>0</v>
      </c>
      <c r="O142" s="186">
        <v>0</v>
      </c>
      <c r="P142" s="187">
        <v>0</v>
      </c>
      <c r="Q142" s="187">
        <v>0</v>
      </c>
      <c r="R142" s="187">
        <v>0</v>
      </c>
      <c r="S142" s="187">
        <f t="shared" si="14"/>
        <v>0</v>
      </c>
      <c r="T142" s="196">
        <v>0</v>
      </c>
      <c r="U142" s="197">
        <v>0</v>
      </c>
      <c r="V142" s="197">
        <v>0</v>
      </c>
      <c r="W142" s="197">
        <v>0</v>
      </c>
      <c r="X142" s="197">
        <f t="shared" si="15"/>
        <v>0</v>
      </c>
      <c r="Y142" s="190">
        <v>0</v>
      </c>
      <c r="Z142" s="191">
        <v>0</v>
      </c>
      <c r="AA142" s="191">
        <v>0</v>
      </c>
      <c r="AB142" s="191">
        <v>0</v>
      </c>
      <c r="AC142" s="198">
        <f t="shared" si="16"/>
        <v>0</v>
      </c>
      <c r="AD142">
        <f t="shared" si="17"/>
        <v>0</v>
      </c>
    </row>
    <row r="143" spans="1:30" x14ac:dyDescent="0.35">
      <c r="A143" t="s">
        <v>321</v>
      </c>
      <c r="B143" t="s">
        <v>213</v>
      </c>
      <c r="C143">
        <v>115</v>
      </c>
      <c r="D143" t="str" cm="1">
        <f t="array" ref="D143">INDEX(SubList_ResAreas!$D$5:$D$332,MATCH(1,(B143=SubList_ResAreas!$B$5:$B$332)*(C143=SubList_ResAreas!$C$5:$C$332),0))</f>
        <v>Central_Valley_LosBanos</v>
      </c>
      <c r="E143" s="171">
        <v>0</v>
      </c>
      <c r="F143" s="172">
        <v>0</v>
      </c>
      <c r="G143" s="172">
        <v>0</v>
      </c>
      <c r="H143" s="172">
        <v>0</v>
      </c>
      <c r="I143" s="173">
        <f t="shared" si="12"/>
        <v>0</v>
      </c>
      <c r="J143" s="180">
        <v>0</v>
      </c>
      <c r="K143" s="181">
        <v>0</v>
      </c>
      <c r="L143" s="181">
        <v>0</v>
      </c>
      <c r="M143" s="181">
        <v>0</v>
      </c>
      <c r="N143" s="181">
        <f t="shared" si="13"/>
        <v>0</v>
      </c>
      <c r="O143" s="186">
        <v>0</v>
      </c>
      <c r="P143" s="187">
        <v>3</v>
      </c>
      <c r="Q143" s="187">
        <v>0</v>
      </c>
      <c r="R143" s="187">
        <v>0</v>
      </c>
      <c r="S143" s="187">
        <f t="shared" si="14"/>
        <v>0</v>
      </c>
      <c r="T143" s="196">
        <v>0</v>
      </c>
      <c r="U143" s="197">
        <v>3</v>
      </c>
      <c r="V143" s="197">
        <v>0</v>
      </c>
      <c r="W143" s="197">
        <v>0</v>
      </c>
      <c r="X143" s="197">
        <f t="shared" si="15"/>
        <v>0</v>
      </c>
      <c r="Y143" s="190">
        <v>0</v>
      </c>
      <c r="Z143" s="191">
        <v>3</v>
      </c>
      <c r="AA143" s="191">
        <v>0</v>
      </c>
      <c r="AB143" s="191">
        <v>0</v>
      </c>
      <c r="AC143" s="198">
        <f t="shared" si="16"/>
        <v>0</v>
      </c>
      <c r="AD143">
        <f t="shared" si="17"/>
        <v>1</v>
      </c>
    </row>
    <row r="144" spans="1:30" hidden="1" x14ac:dyDescent="0.35">
      <c r="A144" t="s">
        <v>348</v>
      </c>
      <c r="B144" t="s">
        <v>61</v>
      </c>
      <c r="C144">
        <v>500</v>
      </c>
      <c r="E144" s="171">
        <v>0</v>
      </c>
      <c r="F144" s="172">
        <v>0</v>
      </c>
      <c r="G144" s="172">
        <v>0</v>
      </c>
      <c r="H144" s="172">
        <v>0</v>
      </c>
      <c r="I144" s="173">
        <f t="shared" si="12"/>
        <v>0</v>
      </c>
      <c r="J144" s="180">
        <v>0</v>
      </c>
      <c r="K144" s="181">
        <v>0</v>
      </c>
      <c r="L144" s="181">
        <v>0</v>
      </c>
      <c r="M144" s="181">
        <v>0</v>
      </c>
      <c r="N144" s="181">
        <f t="shared" si="13"/>
        <v>0</v>
      </c>
      <c r="O144" s="186">
        <v>0</v>
      </c>
      <c r="P144" s="187">
        <v>0</v>
      </c>
      <c r="Q144" s="187">
        <v>0</v>
      </c>
      <c r="R144" s="187">
        <v>0</v>
      </c>
      <c r="S144" s="187">
        <f t="shared" si="14"/>
        <v>0</v>
      </c>
      <c r="T144" s="196">
        <v>0</v>
      </c>
      <c r="U144" s="197">
        <v>0</v>
      </c>
      <c r="V144" s="197">
        <v>0</v>
      </c>
      <c r="W144" s="197">
        <v>0</v>
      </c>
      <c r="X144" s="197">
        <f t="shared" si="15"/>
        <v>0</v>
      </c>
      <c r="Y144" s="190">
        <v>0</v>
      </c>
      <c r="Z144" s="191">
        <v>0</v>
      </c>
      <c r="AA144" s="191">
        <v>0</v>
      </c>
      <c r="AB144" s="191">
        <v>0</v>
      </c>
      <c r="AC144" s="198">
        <f t="shared" si="16"/>
        <v>0</v>
      </c>
      <c r="AD144">
        <f t="shared" si="17"/>
        <v>0</v>
      </c>
    </row>
    <row r="145" spans="1:30" hidden="1" x14ac:dyDescent="0.35">
      <c r="A145" t="s">
        <v>321</v>
      </c>
      <c r="B145" t="s">
        <v>178</v>
      </c>
      <c r="C145">
        <v>115</v>
      </c>
      <c r="E145" s="171">
        <v>0</v>
      </c>
      <c r="F145" s="172">
        <v>0</v>
      </c>
      <c r="G145" s="172">
        <v>0</v>
      </c>
      <c r="H145" s="172">
        <v>0</v>
      </c>
      <c r="I145" s="173">
        <f t="shared" si="12"/>
        <v>0</v>
      </c>
      <c r="J145" s="180">
        <v>0</v>
      </c>
      <c r="K145" s="181">
        <v>0</v>
      </c>
      <c r="L145" s="181">
        <v>0</v>
      </c>
      <c r="M145" s="181">
        <v>0</v>
      </c>
      <c r="N145" s="181">
        <f t="shared" si="13"/>
        <v>0</v>
      </c>
      <c r="O145" s="186">
        <v>0</v>
      </c>
      <c r="P145" s="187">
        <v>0</v>
      </c>
      <c r="Q145" s="187">
        <v>0</v>
      </c>
      <c r="R145" s="187">
        <v>0</v>
      </c>
      <c r="S145" s="187">
        <f t="shared" si="14"/>
        <v>0</v>
      </c>
      <c r="T145" s="196">
        <v>0</v>
      </c>
      <c r="U145" s="197">
        <v>0</v>
      </c>
      <c r="V145" s="197">
        <v>0</v>
      </c>
      <c r="W145" s="197">
        <v>0</v>
      </c>
      <c r="X145" s="197">
        <f t="shared" si="15"/>
        <v>0</v>
      </c>
      <c r="Y145" s="190">
        <v>0</v>
      </c>
      <c r="Z145" s="191">
        <v>0</v>
      </c>
      <c r="AA145" s="191">
        <v>0</v>
      </c>
      <c r="AB145" s="191">
        <v>0</v>
      </c>
      <c r="AC145" s="198">
        <f t="shared" si="16"/>
        <v>0</v>
      </c>
      <c r="AD145">
        <f t="shared" si="17"/>
        <v>0</v>
      </c>
    </row>
    <row r="146" spans="1:30" hidden="1" x14ac:dyDescent="0.35">
      <c r="A146" t="s">
        <v>315</v>
      </c>
      <c r="B146" t="s">
        <v>154</v>
      </c>
      <c r="C146">
        <v>115</v>
      </c>
      <c r="E146" s="171">
        <v>0</v>
      </c>
      <c r="F146" s="172">
        <v>0</v>
      </c>
      <c r="G146" s="172">
        <v>0</v>
      </c>
      <c r="H146" s="172">
        <v>0</v>
      </c>
      <c r="I146" s="173">
        <f t="shared" si="12"/>
        <v>0</v>
      </c>
      <c r="J146" s="180">
        <v>0</v>
      </c>
      <c r="K146" s="181">
        <v>0</v>
      </c>
      <c r="L146" s="181">
        <v>0</v>
      </c>
      <c r="M146" s="181">
        <v>0</v>
      </c>
      <c r="N146" s="181">
        <f t="shared" si="13"/>
        <v>0</v>
      </c>
      <c r="O146" s="186">
        <v>0</v>
      </c>
      <c r="P146" s="187">
        <v>0</v>
      </c>
      <c r="Q146" s="187">
        <v>0</v>
      </c>
      <c r="R146" s="187">
        <v>0</v>
      </c>
      <c r="S146" s="187">
        <f t="shared" si="14"/>
        <v>0</v>
      </c>
      <c r="T146" s="196">
        <v>0</v>
      </c>
      <c r="U146" s="197">
        <v>0</v>
      </c>
      <c r="V146" s="197">
        <v>0</v>
      </c>
      <c r="W146" s="197">
        <v>0</v>
      </c>
      <c r="X146" s="197">
        <f t="shared" si="15"/>
        <v>0</v>
      </c>
      <c r="Y146" s="190">
        <v>0</v>
      </c>
      <c r="Z146" s="191">
        <v>0</v>
      </c>
      <c r="AA146" s="191">
        <v>0</v>
      </c>
      <c r="AB146" s="191">
        <v>0</v>
      </c>
      <c r="AC146" s="198">
        <f t="shared" si="16"/>
        <v>0</v>
      </c>
      <c r="AD146">
        <f t="shared" si="17"/>
        <v>0</v>
      </c>
    </row>
    <row r="147" spans="1:30" hidden="1" x14ac:dyDescent="0.35">
      <c r="A147" t="s">
        <v>318</v>
      </c>
      <c r="B147" t="s">
        <v>65</v>
      </c>
      <c r="C147">
        <v>230</v>
      </c>
      <c r="E147" s="171">
        <v>0</v>
      </c>
      <c r="F147" s="172">
        <v>0</v>
      </c>
      <c r="G147" s="172">
        <v>0</v>
      </c>
      <c r="H147" s="172">
        <v>0</v>
      </c>
      <c r="I147" s="173">
        <f t="shared" si="12"/>
        <v>0</v>
      </c>
      <c r="J147" s="180">
        <v>0</v>
      </c>
      <c r="K147" s="181">
        <v>0</v>
      </c>
      <c r="L147" s="181">
        <v>0</v>
      </c>
      <c r="M147" s="181">
        <v>0</v>
      </c>
      <c r="N147" s="181">
        <f t="shared" si="13"/>
        <v>0</v>
      </c>
      <c r="O147" s="186">
        <v>0</v>
      </c>
      <c r="P147" s="187">
        <v>0</v>
      </c>
      <c r="Q147" s="187">
        <v>0</v>
      </c>
      <c r="R147" s="187">
        <v>0</v>
      </c>
      <c r="S147" s="187">
        <f t="shared" si="14"/>
        <v>0</v>
      </c>
      <c r="T147" s="196">
        <v>0</v>
      </c>
      <c r="U147" s="197">
        <v>0</v>
      </c>
      <c r="V147" s="197">
        <v>0</v>
      </c>
      <c r="W147" s="197">
        <v>0</v>
      </c>
      <c r="X147" s="197">
        <f t="shared" si="15"/>
        <v>0</v>
      </c>
      <c r="Y147" s="190">
        <v>0</v>
      </c>
      <c r="Z147" s="191">
        <v>0</v>
      </c>
      <c r="AA147" s="191">
        <v>0</v>
      </c>
      <c r="AB147" s="191">
        <v>0</v>
      </c>
      <c r="AC147" s="198">
        <f t="shared" si="16"/>
        <v>0</v>
      </c>
      <c r="AD147">
        <f t="shared" si="17"/>
        <v>0</v>
      </c>
    </row>
    <row r="148" spans="1:30" hidden="1" x14ac:dyDescent="0.35">
      <c r="A148" t="s">
        <v>318</v>
      </c>
      <c r="B148" t="s">
        <v>74</v>
      </c>
      <c r="C148">
        <v>230</v>
      </c>
      <c r="E148" s="171">
        <v>0</v>
      </c>
      <c r="F148" s="172">
        <v>0</v>
      </c>
      <c r="G148" s="172">
        <v>0</v>
      </c>
      <c r="H148" s="172">
        <v>0</v>
      </c>
      <c r="I148" s="173">
        <f t="shared" si="12"/>
        <v>0</v>
      </c>
      <c r="J148" s="180">
        <v>0</v>
      </c>
      <c r="K148" s="181">
        <v>0</v>
      </c>
      <c r="L148" s="181">
        <v>0</v>
      </c>
      <c r="M148" s="181">
        <v>0</v>
      </c>
      <c r="N148" s="181">
        <f t="shared" si="13"/>
        <v>0</v>
      </c>
      <c r="O148" s="186">
        <v>0</v>
      </c>
      <c r="P148" s="187">
        <v>0</v>
      </c>
      <c r="Q148" s="187">
        <v>0</v>
      </c>
      <c r="R148" s="187">
        <v>0</v>
      </c>
      <c r="S148" s="187">
        <f t="shared" si="14"/>
        <v>0</v>
      </c>
      <c r="T148" s="196">
        <v>0</v>
      </c>
      <c r="U148" s="197">
        <v>0</v>
      </c>
      <c r="V148" s="197">
        <v>0</v>
      </c>
      <c r="W148" s="197">
        <v>0</v>
      </c>
      <c r="X148" s="197">
        <f t="shared" si="15"/>
        <v>0</v>
      </c>
      <c r="Y148" s="190">
        <v>0</v>
      </c>
      <c r="Z148" s="191">
        <v>0</v>
      </c>
      <c r="AA148" s="191">
        <v>0</v>
      </c>
      <c r="AB148" s="191">
        <v>0</v>
      </c>
      <c r="AC148" s="198">
        <f t="shared" si="16"/>
        <v>0</v>
      </c>
      <c r="AD148">
        <f t="shared" si="17"/>
        <v>0</v>
      </c>
    </row>
    <row r="149" spans="1:30" hidden="1" x14ac:dyDescent="0.35">
      <c r="A149" t="s">
        <v>333</v>
      </c>
      <c r="B149" t="s">
        <v>242</v>
      </c>
      <c r="C149">
        <v>115</v>
      </c>
      <c r="E149" s="171">
        <v>0</v>
      </c>
      <c r="F149" s="172">
        <v>0</v>
      </c>
      <c r="G149" s="172">
        <v>0</v>
      </c>
      <c r="H149" s="172">
        <v>0</v>
      </c>
      <c r="I149" s="173">
        <f t="shared" si="12"/>
        <v>0</v>
      </c>
      <c r="J149" s="180">
        <v>0</v>
      </c>
      <c r="K149" s="181">
        <v>0</v>
      </c>
      <c r="L149" s="181">
        <v>0</v>
      </c>
      <c r="M149" s="181">
        <v>0</v>
      </c>
      <c r="N149" s="181">
        <f t="shared" si="13"/>
        <v>0</v>
      </c>
      <c r="O149" s="186">
        <v>0</v>
      </c>
      <c r="P149" s="187">
        <v>0</v>
      </c>
      <c r="Q149" s="187">
        <v>0</v>
      </c>
      <c r="R149" s="187">
        <v>0</v>
      </c>
      <c r="S149" s="187">
        <f t="shared" si="14"/>
        <v>0</v>
      </c>
      <c r="T149" s="196">
        <v>0</v>
      </c>
      <c r="U149" s="197">
        <v>0</v>
      </c>
      <c r="V149" s="197">
        <v>0</v>
      </c>
      <c r="W149" s="197">
        <v>0</v>
      </c>
      <c r="X149" s="197">
        <f t="shared" si="15"/>
        <v>0</v>
      </c>
      <c r="Y149" s="190">
        <v>0</v>
      </c>
      <c r="Z149" s="191">
        <v>0</v>
      </c>
      <c r="AA149" s="191">
        <v>0</v>
      </c>
      <c r="AB149" s="191">
        <v>0</v>
      </c>
      <c r="AC149" s="198">
        <f t="shared" si="16"/>
        <v>0</v>
      </c>
      <c r="AD149">
        <f t="shared" si="17"/>
        <v>0</v>
      </c>
    </row>
    <row r="150" spans="1:30" x14ac:dyDescent="0.35">
      <c r="A150" t="s">
        <v>333</v>
      </c>
      <c r="B150" t="s">
        <v>235</v>
      </c>
      <c r="C150">
        <v>230</v>
      </c>
      <c r="D150" t="str" cm="1">
        <f t="array" ref="D150">INDEX(SubList_ResAreas!$D$5:$D$332,MATCH(1,(B150=SubList_ResAreas!$B$5:$B$332)*(C150=SubList_ResAreas!$C$5:$C$332),0))</f>
        <v>Northern_CA</v>
      </c>
      <c r="E150" s="171">
        <v>0</v>
      </c>
      <c r="F150" s="172">
        <v>0</v>
      </c>
      <c r="G150" s="172">
        <v>0</v>
      </c>
      <c r="H150" s="172">
        <v>0</v>
      </c>
      <c r="I150" s="173">
        <f t="shared" si="12"/>
        <v>0</v>
      </c>
      <c r="J150" s="180">
        <v>0</v>
      </c>
      <c r="K150" s="181">
        <v>1</v>
      </c>
      <c r="L150" s="181">
        <v>0</v>
      </c>
      <c r="M150" s="181">
        <v>0</v>
      </c>
      <c r="N150" s="181">
        <f t="shared" si="13"/>
        <v>0</v>
      </c>
      <c r="O150" s="186">
        <v>0</v>
      </c>
      <c r="P150" s="187">
        <v>0</v>
      </c>
      <c r="Q150" s="187">
        <v>0</v>
      </c>
      <c r="R150" s="187">
        <v>0</v>
      </c>
      <c r="S150" s="187">
        <f t="shared" si="14"/>
        <v>0</v>
      </c>
      <c r="T150" s="196">
        <v>0</v>
      </c>
      <c r="U150" s="197">
        <v>1</v>
      </c>
      <c r="V150" s="197">
        <v>0</v>
      </c>
      <c r="W150" s="197">
        <v>0</v>
      </c>
      <c r="X150" s="197">
        <f t="shared" si="15"/>
        <v>0</v>
      </c>
      <c r="Y150" s="190">
        <v>0</v>
      </c>
      <c r="Z150" s="191">
        <v>1</v>
      </c>
      <c r="AA150" s="191">
        <v>0</v>
      </c>
      <c r="AB150" s="191">
        <v>0</v>
      </c>
      <c r="AC150" s="198">
        <f t="shared" si="16"/>
        <v>0</v>
      </c>
      <c r="AD150">
        <f t="shared" si="17"/>
        <v>1</v>
      </c>
    </row>
    <row r="151" spans="1:30" hidden="1" x14ac:dyDescent="0.35">
      <c r="A151" t="s">
        <v>318</v>
      </c>
      <c r="B151" t="s">
        <v>372</v>
      </c>
      <c r="C151">
        <v>230</v>
      </c>
      <c r="E151" s="171">
        <v>0</v>
      </c>
      <c r="F151" s="172">
        <v>0</v>
      </c>
      <c r="G151" s="172">
        <v>0</v>
      </c>
      <c r="H151" s="172">
        <v>0</v>
      </c>
      <c r="I151" s="173">
        <f t="shared" si="12"/>
        <v>0</v>
      </c>
      <c r="J151" s="180">
        <v>0</v>
      </c>
      <c r="K151" s="181">
        <v>0</v>
      </c>
      <c r="L151" s="181">
        <v>0</v>
      </c>
      <c r="M151" s="181">
        <v>0</v>
      </c>
      <c r="N151" s="181">
        <f t="shared" si="13"/>
        <v>0</v>
      </c>
      <c r="O151" s="186">
        <v>0</v>
      </c>
      <c r="P151" s="187">
        <v>0</v>
      </c>
      <c r="Q151" s="187">
        <v>0</v>
      </c>
      <c r="R151" s="187">
        <v>0</v>
      </c>
      <c r="S151" s="187">
        <f t="shared" si="14"/>
        <v>0</v>
      </c>
      <c r="T151" s="196">
        <v>0</v>
      </c>
      <c r="U151" s="197">
        <v>0</v>
      </c>
      <c r="V151" s="197">
        <v>0</v>
      </c>
      <c r="W151" s="197">
        <v>0</v>
      </c>
      <c r="X151" s="197">
        <f t="shared" si="15"/>
        <v>0</v>
      </c>
      <c r="Y151" s="190">
        <v>0</v>
      </c>
      <c r="Z151" s="191">
        <v>0</v>
      </c>
      <c r="AA151" s="191">
        <v>0</v>
      </c>
      <c r="AB151" s="191">
        <v>0</v>
      </c>
      <c r="AC151" s="198">
        <f t="shared" si="16"/>
        <v>0</v>
      </c>
      <c r="AD151">
        <f t="shared" si="17"/>
        <v>0</v>
      </c>
    </row>
    <row r="152" spans="1:30" x14ac:dyDescent="0.35">
      <c r="A152" t="s">
        <v>321</v>
      </c>
      <c r="B152" t="s">
        <v>210</v>
      </c>
      <c r="C152">
        <v>230</v>
      </c>
      <c r="D152" t="str" cm="1">
        <f t="array" ref="D152">INDEX(SubList_ResAreas!$D$5:$D$332,MATCH(1,(B152=SubList_ResAreas!$B$5:$B$332)*(C152=SubList_ResAreas!$C$5:$C$332),0))</f>
        <v>Central_Valley_LosBanos</v>
      </c>
      <c r="E152" s="171">
        <v>0</v>
      </c>
      <c r="F152" s="172">
        <v>0</v>
      </c>
      <c r="G152" s="172">
        <v>0</v>
      </c>
      <c r="H152" s="172">
        <v>0</v>
      </c>
      <c r="I152" s="173">
        <f t="shared" si="12"/>
        <v>0</v>
      </c>
      <c r="J152" s="180">
        <v>0</v>
      </c>
      <c r="K152" s="181">
        <v>0.75</v>
      </c>
      <c r="L152" s="181">
        <v>76.349999999999994</v>
      </c>
      <c r="M152" s="181">
        <v>0</v>
      </c>
      <c r="N152" s="181">
        <f t="shared" si="13"/>
        <v>76.349999999999994</v>
      </c>
      <c r="O152" s="186">
        <v>0</v>
      </c>
      <c r="P152" s="187">
        <v>0</v>
      </c>
      <c r="Q152" s="187">
        <v>73.650000000000006</v>
      </c>
      <c r="R152" s="187">
        <v>0</v>
      </c>
      <c r="S152" s="187">
        <f t="shared" si="14"/>
        <v>73.650000000000006</v>
      </c>
      <c r="T152" s="196">
        <v>0</v>
      </c>
      <c r="U152" s="197">
        <v>0.75</v>
      </c>
      <c r="V152" s="197">
        <v>150</v>
      </c>
      <c r="W152" s="197">
        <v>0</v>
      </c>
      <c r="X152" s="197">
        <f t="shared" si="15"/>
        <v>150</v>
      </c>
      <c r="Y152" s="190">
        <v>0</v>
      </c>
      <c r="Z152" s="191">
        <v>0.75</v>
      </c>
      <c r="AA152" s="191">
        <v>150</v>
      </c>
      <c r="AB152" s="191">
        <v>0</v>
      </c>
      <c r="AC152" s="198">
        <f t="shared" si="16"/>
        <v>150</v>
      </c>
      <c r="AD152">
        <f t="shared" si="17"/>
        <v>1</v>
      </c>
    </row>
    <row r="153" spans="1:30" hidden="1" x14ac:dyDescent="0.35">
      <c r="A153" t="s">
        <v>359</v>
      </c>
      <c r="B153" t="s">
        <v>210</v>
      </c>
      <c r="C153">
        <v>500</v>
      </c>
      <c r="E153" s="171">
        <v>0</v>
      </c>
      <c r="F153" s="172">
        <v>0</v>
      </c>
      <c r="G153" s="172">
        <v>0</v>
      </c>
      <c r="H153" s="172">
        <v>0</v>
      </c>
      <c r="I153" s="173">
        <f t="shared" si="12"/>
        <v>0</v>
      </c>
      <c r="J153" s="180">
        <v>0</v>
      </c>
      <c r="K153" s="181">
        <v>0</v>
      </c>
      <c r="L153" s="181">
        <v>0</v>
      </c>
      <c r="M153" s="181">
        <v>0</v>
      </c>
      <c r="N153" s="181">
        <f t="shared" si="13"/>
        <v>0</v>
      </c>
      <c r="O153" s="186">
        <v>0</v>
      </c>
      <c r="P153" s="187">
        <v>0</v>
      </c>
      <c r="Q153" s="187">
        <v>0</v>
      </c>
      <c r="R153" s="187">
        <v>0</v>
      </c>
      <c r="S153" s="187">
        <f t="shared" si="14"/>
        <v>0</v>
      </c>
      <c r="T153" s="196">
        <v>0</v>
      </c>
      <c r="U153" s="197">
        <v>0</v>
      </c>
      <c r="V153" s="197">
        <v>0</v>
      </c>
      <c r="W153" s="197">
        <v>0</v>
      </c>
      <c r="X153" s="197">
        <f t="shared" si="15"/>
        <v>0</v>
      </c>
      <c r="Y153" s="190">
        <v>0</v>
      </c>
      <c r="Z153" s="191">
        <v>0</v>
      </c>
      <c r="AA153" s="191">
        <v>0</v>
      </c>
      <c r="AB153" s="191">
        <v>0</v>
      </c>
      <c r="AC153" s="198">
        <f t="shared" si="16"/>
        <v>0</v>
      </c>
      <c r="AD153">
        <f t="shared" si="17"/>
        <v>0</v>
      </c>
    </row>
    <row r="154" spans="1:30" x14ac:dyDescent="0.35">
      <c r="A154" t="s">
        <v>333</v>
      </c>
      <c r="B154" t="s">
        <v>221</v>
      </c>
      <c r="C154">
        <v>115</v>
      </c>
      <c r="D154" t="str" cm="1">
        <f t="array" ref="D154">INDEX(SubList_ResAreas!$D$5:$D$332,MATCH(1,(B154=SubList_ResAreas!$B$5:$B$332)*(C154=SubList_ResAreas!$C$5:$C$332),0))</f>
        <v>Greater_Bay</v>
      </c>
      <c r="E154" s="171">
        <v>0</v>
      </c>
      <c r="F154" s="172">
        <v>0</v>
      </c>
      <c r="G154" s="172">
        <v>0</v>
      </c>
      <c r="H154" s="172">
        <v>0</v>
      </c>
      <c r="I154" s="173">
        <f t="shared" si="12"/>
        <v>0</v>
      </c>
      <c r="J154" s="180">
        <v>0</v>
      </c>
      <c r="K154" s="181">
        <v>0</v>
      </c>
      <c r="L154" s="181">
        <v>0</v>
      </c>
      <c r="M154" s="181">
        <v>0</v>
      </c>
      <c r="N154" s="181">
        <f t="shared" si="13"/>
        <v>0</v>
      </c>
      <c r="O154" s="186">
        <v>3</v>
      </c>
      <c r="P154" s="187">
        <v>5</v>
      </c>
      <c r="Q154" s="187">
        <v>0</v>
      </c>
      <c r="R154" s="187">
        <v>0</v>
      </c>
      <c r="S154" s="187">
        <f t="shared" si="14"/>
        <v>0</v>
      </c>
      <c r="T154" s="196">
        <v>3</v>
      </c>
      <c r="U154" s="197">
        <v>5</v>
      </c>
      <c r="V154" s="197">
        <v>0</v>
      </c>
      <c r="W154" s="197">
        <v>0</v>
      </c>
      <c r="X154" s="197">
        <f t="shared" si="15"/>
        <v>0</v>
      </c>
      <c r="Y154" s="190">
        <v>3</v>
      </c>
      <c r="Z154" s="191">
        <v>5</v>
      </c>
      <c r="AA154" s="191">
        <v>0</v>
      </c>
      <c r="AB154" s="191">
        <v>0</v>
      </c>
      <c r="AC154" s="198">
        <f t="shared" si="16"/>
        <v>0</v>
      </c>
      <c r="AD154">
        <f t="shared" si="17"/>
        <v>1</v>
      </c>
    </row>
    <row r="155" spans="1:30" hidden="1" x14ac:dyDescent="0.35">
      <c r="A155" t="s">
        <v>341</v>
      </c>
      <c r="B155" t="s">
        <v>101</v>
      </c>
      <c r="C155">
        <v>500</v>
      </c>
      <c r="E155" s="171">
        <v>0</v>
      </c>
      <c r="F155" s="172">
        <v>0</v>
      </c>
      <c r="G155" s="172">
        <v>0</v>
      </c>
      <c r="H155" s="172">
        <v>0</v>
      </c>
      <c r="I155" s="173">
        <f t="shared" si="12"/>
        <v>0</v>
      </c>
      <c r="J155" s="180">
        <v>0</v>
      </c>
      <c r="K155" s="181">
        <v>0</v>
      </c>
      <c r="L155" s="181">
        <v>0</v>
      </c>
      <c r="M155" s="181">
        <v>0</v>
      </c>
      <c r="N155" s="181">
        <f t="shared" si="13"/>
        <v>0</v>
      </c>
      <c r="O155" s="186">
        <v>0</v>
      </c>
      <c r="P155" s="187">
        <v>0</v>
      </c>
      <c r="Q155" s="187">
        <v>0</v>
      </c>
      <c r="R155" s="187">
        <v>0</v>
      </c>
      <c r="S155" s="187">
        <f t="shared" si="14"/>
        <v>0</v>
      </c>
      <c r="T155" s="196">
        <v>0</v>
      </c>
      <c r="U155" s="197">
        <v>0</v>
      </c>
      <c r="V155" s="197">
        <v>0</v>
      </c>
      <c r="W155" s="197">
        <v>0</v>
      </c>
      <c r="X155" s="197">
        <f t="shared" si="15"/>
        <v>0</v>
      </c>
      <c r="Y155" s="190">
        <v>0</v>
      </c>
      <c r="Z155" s="191">
        <v>0</v>
      </c>
      <c r="AA155" s="191">
        <v>0</v>
      </c>
      <c r="AB155" s="191">
        <v>0</v>
      </c>
      <c r="AC155" s="198">
        <f t="shared" si="16"/>
        <v>0</v>
      </c>
      <c r="AD155">
        <f t="shared" si="17"/>
        <v>0</v>
      </c>
    </row>
    <row r="156" spans="1:30" hidden="1" x14ac:dyDescent="0.35">
      <c r="A156" t="s">
        <v>341</v>
      </c>
      <c r="B156" t="s">
        <v>101</v>
      </c>
      <c r="C156">
        <v>230</v>
      </c>
      <c r="E156" s="171">
        <v>0</v>
      </c>
      <c r="F156" s="172">
        <v>0</v>
      </c>
      <c r="G156" s="172">
        <v>0</v>
      </c>
      <c r="H156" s="172">
        <v>0</v>
      </c>
      <c r="I156" s="173">
        <f t="shared" si="12"/>
        <v>0</v>
      </c>
      <c r="J156" s="180">
        <v>0</v>
      </c>
      <c r="K156" s="181">
        <v>0</v>
      </c>
      <c r="L156" s="181">
        <v>0</v>
      </c>
      <c r="M156" s="181">
        <v>0</v>
      </c>
      <c r="N156" s="181">
        <f t="shared" si="13"/>
        <v>0</v>
      </c>
      <c r="O156" s="186">
        <v>0</v>
      </c>
      <c r="P156" s="187">
        <v>0</v>
      </c>
      <c r="Q156" s="187">
        <v>0</v>
      </c>
      <c r="R156" s="187">
        <v>0</v>
      </c>
      <c r="S156" s="187">
        <f t="shared" si="14"/>
        <v>0</v>
      </c>
      <c r="T156" s="196">
        <v>0</v>
      </c>
      <c r="U156" s="197">
        <v>0</v>
      </c>
      <c r="V156" s="197">
        <v>0</v>
      </c>
      <c r="W156" s="197">
        <v>0</v>
      </c>
      <c r="X156" s="197">
        <f t="shared" si="15"/>
        <v>0</v>
      </c>
      <c r="Y156" s="190">
        <v>0</v>
      </c>
      <c r="Z156" s="191">
        <v>0</v>
      </c>
      <c r="AA156" s="191">
        <v>0</v>
      </c>
      <c r="AB156" s="191">
        <v>0</v>
      </c>
      <c r="AC156" s="198">
        <f t="shared" si="16"/>
        <v>0</v>
      </c>
      <c r="AD156">
        <f t="shared" si="17"/>
        <v>0</v>
      </c>
    </row>
    <row r="157" spans="1:30" hidden="1" x14ac:dyDescent="0.35">
      <c r="A157" t="s">
        <v>322</v>
      </c>
      <c r="B157" t="s">
        <v>138</v>
      </c>
      <c r="C157">
        <v>230</v>
      </c>
      <c r="E157" s="171">
        <v>0</v>
      </c>
      <c r="F157" s="172">
        <v>0</v>
      </c>
      <c r="G157" s="172">
        <v>0</v>
      </c>
      <c r="H157" s="172">
        <v>0</v>
      </c>
      <c r="I157" s="173">
        <f t="shared" si="12"/>
        <v>0</v>
      </c>
      <c r="J157" s="180">
        <v>0</v>
      </c>
      <c r="K157" s="181">
        <v>0</v>
      </c>
      <c r="L157" s="181">
        <v>0</v>
      </c>
      <c r="M157" s="181">
        <v>0</v>
      </c>
      <c r="N157" s="181">
        <f t="shared" si="13"/>
        <v>0</v>
      </c>
      <c r="O157" s="186">
        <v>0</v>
      </c>
      <c r="P157" s="187">
        <v>0</v>
      </c>
      <c r="Q157" s="187">
        <v>0</v>
      </c>
      <c r="R157" s="187">
        <v>0</v>
      </c>
      <c r="S157" s="187">
        <f t="shared" si="14"/>
        <v>0</v>
      </c>
      <c r="T157" s="196">
        <v>0</v>
      </c>
      <c r="U157" s="197">
        <v>0</v>
      </c>
      <c r="V157" s="197">
        <v>0</v>
      </c>
      <c r="W157" s="197">
        <v>0</v>
      </c>
      <c r="X157" s="197">
        <f t="shared" si="15"/>
        <v>0</v>
      </c>
      <c r="Y157" s="190">
        <v>0</v>
      </c>
      <c r="Z157" s="191">
        <v>0</v>
      </c>
      <c r="AA157" s="191">
        <v>0</v>
      </c>
      <c r="AB157" s="191">
        <v>0</v>
      </c>
      <c r="AC157" s="198">
        <f t="shared" si="16"/>
        <v>0</v>
      </c>
      <c r="AD157">
        <f t="shared" si="17"/>
        <v>0</v>
      </c>
    </row>
    <row r="158" spans="1:30" hidden="1" x14ac:dyDescent="0.35">
      <c r="A158" t="s">
        <v>322</v>
      </c>
      <c r="B158" t="s">
        <v>138</v>
      </c>
      <c r="C158">
        <v>115</v>
      </c>
      <c r="E158" s="171">
        <v>0</v>
      </c>
      <c r="F158" s="172">
        <v>0</v>
      </c>
      <c r="G158" s="172">
        <v>0</v>
      </c>
      <c r="H158" s="172">
        <v>0</v>
      </c>
      <c r="I158" s="173">
        <f t="shared" si="12"/>
        <v>0</v>
      </c>
      <c r="J158" s="180">
        <v>0</v>
      </c>
      <c r="K158" s="181">
        <v>0</v>
      </c>
      <c r="L158" s="181">
        <v>0</v>
      </c>
      <c r="M158" s="181">
        <v>0</v>
      </c>
      <c r="N158" s="181">
        <f t="shared" si="13"/>
        <v>0</v>
      </c>
      <c r="O158" s="186">
        <v>0</v>
      </c>
      <c r="P158" s="187">
        <v>0</v>
      </c>
      <c r="Q158" s="187">
        <v>0</v>
      </c>
      <c r="R158" s="187">
        <v>0</v>
      </c>
      <c r="S158" s="187">
        <f t="shared" si="14"/>
        <v>0</v>
      </c>
      <c r="T158" s="196">
        <v>0</v>
      </c>
      <c r="U158" s="197">
        <v>0</v>
      </c>
      <c r="V158" s="197">
        <v>0</v>
      </c>
      <c r="W158" s="197">
        <v>0</v>
      </c>
      <c r="X158" s="197">
        <f t="shared" si="15"/>
        <v>0</v>
      </c>
      <c r="Y158" s="190">
        <v>0</v>
      </c>
      <c r="Z158" s="191">
        <v>0</v>
      </c>
      <c r="AA158" s="191">
        <v>0</v>
      </c>
      <c r="AB158" s="191">
        <v>0</v>
      </c>
      <c r="AC158" s="198">
        <f t="shared" si="16"/>
        <v>0</v>
      </c>
      <c r="AD158">
        <f t="shared" si="17"/>
        <v>0</v>
      </c>
    </row>
    <row r="159" spans="1:30" x14ac:dyDescent="0.35">
      <c r="A159" t="s">
        <v>321</v>
      </c>
      <c r="B159" t="s">
        <v>199</v>
      </c>
      <c r="C159">
        <v>115</v>
      </c>
      <c r="D159" t="str" cm="1">
        <f t="array" ref="D159">INDEX(SubList_ResAreas!$D$5:$D$332,MATCH(1,(B159=SubList_ResAreas!$B$5:$B$332)*(C159=SubList_ResAreas!$C$5:$C$332),0))</f>
        <v>SPGE_Westlands_Fresno</v>
      </c>
      <c r="E159" s="171">
        <v>0</v>
      </c>
      <c r="F159" s="172">
        <v>0</v>
      </c>
      <c r="G159" s="172">
        <v>0</v>
      </c>
      <c r="H159" s="172">
        <v>0</v>
      </c>
      <c r="I159" s="173">
        <f t="shared" si="12"/>
        <v>0</v>
      </c>
      <c r="J159" s="180">
        <v>3.88</v>
      </c>
      <c r="K159" s="181">
        <v>0</v>
      </c>
      <c r="L159" s="181">
        <v>0</v>
      </c>
      <c r="M159" s="181">
        <v>0</v>
      </c>
      <c r="N159" s="181">
        <f t="shared" si="13"/>
        <v>0</v>
      </c>
      <c r="O159" s="186">
        <v>0</v>
      </c>
      <c r="P159" s="187">
        <v>0</v>
      </c>
      <c r="Q159" s="187">
        <v>0</v>
      </c>
      <c r="R159" s="187">
        <v>0</v>
      </c>
      <c r="S159" s="187">
        <f t="shared" si="14"/>
        <v>0</v>
      </c>
      <c r="T159" s="196">
        <v>3.88</v>
      </c>
      <c r="U159" s="197">
        <v>0</v>
      </c>
      <c r="V159" s="197">
        <v>0</v>
      </c>
      <c r="W159" s="197">
        <v>0</v>
      </c>
      <c r="X159" s="197">
        <f t="shared" si="15"/>
        <v>0</v>
      </c>
      <c r="Y159" s="190">
        <v>3.88</v>
      </c>
      <c r="Z159" s="191">
        <v>0</v>
      </c>
      <c r="AA159" s="191">
        <v>0</v>
      </c>
      <c r="AB159" s="191">
        <v>0</v>
      </c>
      <c r="AC159" s="198">
        <f t="shared" si="16"/>
        <v>0</v>
      </c>
      <c r="AD159">
        <f t="shared" si="17"/>
        <v>1</v>
      </c>
    </row>
    <row r="160" spans="1:30" hidden="1" x14ac:dyDescent="0.35">
      <c r="A160" t="s">
        <v>322</v>
      </c>
      <c r="B160" t="s">
        <v>95</v>
      </c>
      <c r="C160">
        <v>230</v>
      </c>
      <c r="E160" s="171">
        <v>0</v>
      </c>
      <c r="F160" s="172">
        <v>0</v>
      </c>
      <c r="G160" s="172">
        <v>0</v>
      </c>
      <c r="H160" s="172">
        <v>0</v>
      </c>
      <c r="I160" s="173">
        <f t="shared" si="12"/>
        <v>0</v>
      </c>
      <c r="J160" s="180">
        <v>0</v>
      </c>
      <c r="K160" s="181">
        <v>0</v>
      </c>
      <c r="L160" s="181">
        <v>0</v>
      </c>
      <c r="M160" s="181">
        <v>0</v>
      </c>
      <c r="N160" s="181">
        <f t="shared" si="13"/>
        <v>0</v>
      </c>
      <c r="O160" s="186">
        <v>0</v>
      </c>
      <c r="P160" s="187">
        <v>0</v>
      </c>
      <c r="Q160" s="187">
        <v>0</v>
      </c>
      <c r="R160" s="187">
        <v>0</v>
      </c>
      <c r="S160" s="187">
        <f t="shared" si="14"/>
        <v>0</v>
      </c>
      <c r="T160" s="196">
        <v>0</v>
      </c>
      <c r="U160" s="197">
        <v>0</v>
      </c>
      <c r="V160" s="197">
        <v>0</v>
      </c>
      <c r="W160" s="197">
        <v>0</v>
      </c>
      <c r="X160" s="197">
        <f t="shared" si="15"/>
        <v>0</v>
      </c>
      <c r="Y160" s="190">
        <v>0</v>
      </c>
      <c r="Z160" s="191">
        <v>0</v>
      </c>
      <c r="AA160" s="191">
        <v>0</v>
      </c>
      <c r="AB160" s="191">
        <v>0</v>
      </c>
      <c r="AC160" s="198">
        <f t="shared" si="16"/>
        <v>0</v>
      </c>
      <c r="AD160">
        <f t="shared" si="17"/>
        <v>0</v>
      </c>
    </row>
    <row r="161" spans="1:30" x14ac:dyDescent="0.35">
      <c r="A161" t="s">
        <v>333</v>
      </c>
      <c r="B161" t="s">
        <v>223</v>
      </c>
      <c r="C161">
        <v>115</v>
      </c>
      <c r="D161" t="str" cm="1">
        <f t="array" ref="D161">INDEX(SubList_ResAreas!$D$5:$D$332,MATCH(1,(B161=SubList_ResAreas!$B$5:$B$332)*(C161=SubList_ResAreas!$C$5:$C$332),0))</f>
        <v>Greater_Bay</v>
      </c>
      <c r="E161" s="171">
        <v>0</v>
      </c>
      <c r="F161" s="172">
        <v>0</v>
      </c>
      <c r="G161" s="172">
        <v>0</v>
      </c>
      <c r="H161" s="172">
        <v>0</v>
      </c>
      <c r="I161" s="173">
        <f t="shared" si="12"/>
        <v>0</v>
      </c>
      <c r="J161" s="180">
        <v>0</v>
      </c>
      <c r="K161" s="181">
        <v>7.5</v>
      </c>
      <c r="L161" s="181">
        <v>0</v>
      </c>
      <c r="M161" s="181">
        <v>0</v>
      </c>
      <c r="N161" s="181">
        <f t="shared" si="13"/>
        <v>0</v>
      </c>
      <c r="O161" s="186">
        <v>0</v>
      </c>
      <c r="P161" s="187">
        <v>0.5</v>
      </c>
      <c r="Q161" s="187">
        <v>0</v>
      </c>
      <c r="R161" s="187">
        <v>0</v>
      </c>
      <c r="S161" s="187">
        <f t="shared" si="14"/>
        <v>0</v>
      </c>
      <c r="T161" s="196">
        <v>0</v>
      </c>
      <c r="U161" s="197">
        <v>8</v>
      </c>
      <c r="V161" s="197">
        <v>0</v>
      </c>
      <c r="W161" s="197">
        <v>0</v>
      </c>
      <c r="X161" s="197">
        <f t="shared" si="15"/>
        <v>0</v>
      </c>
      <c r="Y161" s="190">
        <v>0</v>
      </c>
      <c r="Z161" s="191">
        <v>8</v>
      </c>
      <c r="AA161" s="191">
        <v>0</v>
      </c>
      <c r="AB161" s="191">
        <v>0</v>
      </c>
      <c r="AC161" s="198">
        <f t="shared" si="16"/>
        <v>0</v>
      </c>
      <c r="AD161">
        <f t="shared" si="17"/>
        <v>1</v>
      </c>
    </row>
    <row r="162" spans="1:30" hidden="1" x14ac:dyDescent="0.35">
      <c r="A162" t="s">
        <v>333</v>
      </c>
      <c r="B162" t="s">
        <v>239</v>
      </c>
      <c r="C162">
        <v>115</v>
      </c>
      <c r="E162" s="171">
        <v>0</v>
      </c>
      <c r="F162" s="172">
        <v>0</v>
      </c>
      <c r="G162" s="172">
        <v>0</v>
      </c>
      <c r="H162" s="172">
        <v>0</v>
      </c>
      <c r="I162" s="173">
        <f t="shared" si="12"/>
        <v>0</v>
      </c>
      <c r="J162" s="180">
        <v>0</v>
      </c>
      <c r="K162" s="181">
        <v>0</v>
      </c>
      <c r="L162" s="181">
        <v>0</v>
      </c>
      <c r="M162" s="181">
        <v>0</v>
      </c>
      <c r="N162" s="181">
        <f t="shared" si="13"/>
        <v>0</v>
      </c>
      <c r="O162" s="186">
        <v>0</v>
      </c>
      <c r="P162" s="187">
        <v>0</v>
      </c>
      <c r="Q162" s="187">
        <v>0</v>
      </c>
      <c r="R162" s="187">
        <v>0</v>
      </c>
      <c r="S162" s="187">
        <f t="shared" si="14"/>
        <v>0</v>
      </c>
      <c r="T162" s="196">
        <v>0</v>
      </c>
      <c r="U162" s="197">
        <v>0</v>
      </c>
      <c r="V162" s="197">
        <v>0</v>
      </c>
      <c r="W162" s="197">
        <v>0</v>
      </c>
      <c r="X162" s="197">
        <f t="shared" si="15"/>
        <v>0</v>
      </c>
      <c r="Y162" s="190">
        <v>0</v>
      </c>
      <c r="Z162" s="191">
        <v>0</v>
      </c>
      <c r="AA162" s="191">
        <v>0</v>
      </c>
      <c r="AB162" s="191">
        <v>0</v>
      </c>
      <c r="AC162" s="198">
        <f t="shared" si="16"/>
        <v>0</v>
      </c>
      <c r="AD162">
        <f t="shared" si="17"/>
        <v>0</v>
      </c>
    </row>
    <row r="163" spans="1:30" hidden="1" x14ac:dyDescent="0.35">
      <c r="A163" t="s">
        <v>321</v>
      </c>
      <c r="B163" t="s">
        <v>194</v>
      </c>
      <c r="C163">
        <v>230</v>
      </c>
      <c r="E163" s="171">
        <v>0</v>
      </c>
      <c r="F163" s="172">
        <v>0</v>
      </c>
      <c r="G163" s="172">
        <v>0</v>
      </c>
      <c r="H163" s="172">
        <v>0</v>
      </c>
      <c r="I163" s="173">
        <f t="shared" si="12"/>
        <v>0</v>
      </c>
      <c r="J163" s="180">
        <v>0</v>
      </c>
      <c r="K163" s="181">
        <v>0</v>
      </c>
      <c r="L163" s="181">
        <v>0</v>
      </c>
      <c r="M163" s="181">
        <v>0</v>
      </c>
      <c r="N163" s="181">
        <f t="shared" si="13"/>
        <v>0</v>
      </c>
      <c r="O163" s="186">
        <v>0</v>
      </c>
      <c r="P163" s="187">
        <v>0</v>
      </c>
      <c r="Q163" s="187">
        <v>0</v>
      </c>
      <c r="R163" s="187">
        <v>0</v>
      </c>
      <c r="S163" s="187">
        <f t="shared" si="14"/>
        <v>0</v>
      </c>
      <c r="T163" s="196">
        <v>0</v>
      </c>
      <c r="U163" s="197">
        <v>0</v>
      </c>
      <c r="V163" s="197">
        <v>0</v>
      </c>
      <c r="W163" s="197">
        <v>0</v>
      </c>
      <c r="X163" s="197">
        <f t="shared" si="15"/>
        <v>0</v>
      </c>
      <c r="Y163" s="190">
        <v>0</v>
      </c>
      <c r="Z163" s="191">
        <v>0</v>
      </c>
      <c r="AA163" s="191">
        <v>0</v>
      </c>
      <c r="AB163" s="191">
        <v>0</v>
      </c>
      <c r="AC163" s="198">
        <f t="shared" si="16"/>
        <v>0</v>
      </c>
      <c r="AD163">
        <f t="shared" si="17"/>
        <v>0</v>
      </c>
    </row>
    <row r="164" spans="1:30" x14ac:dyDescent="0.35">
      <c r="A164" t="s">
        <v>321</v>
      </c>
      <c r="B164" t="s">
        <v>194</v>
      </c>
      <c r="C164">
        <v>115</v>
      </c>
      <c r="D164" t="str" cm="1">
        <f t="array" ref="D164">INDEX(SubList_ResAreas!$D$5:$D$332,MATCH(1,(B164=SubList_ResAreas!$B$5:$B$332)*(C164=SubList_ResAreas!$C$5:$C$332),0))</f>
        <v>SPGE_Westlands_Fresno</v>
      </c>
      <c r="E164" s="171">
        <v>0</v>
      </c>
      <c r="F164" s="172">
        <v>0</v>
      </c>
      <c r="G164" s="172">
        <v>0</v>
      </c>
      <c r="H164" s="172">
        <v>0</v>
      </c>
      <c r="I164" s="173">
        <f t="shared" si="12"/>
        <v>0</v>
      </c>
      <c r="J164" s="180">
        <v>0</v>
      </c>
      <c r="K164" s="181">
        <v>0</v>
      </c>
      <c r="L164" s="181">
        <v>0</v>
      </c>
      <c r="M164" s="181">
        <v>0</v>
      </c>
      <c r="N164" s="181">
        <f t="shared" si="13"/>
        <v>0</v>
      </c>
      <c r="O164" s="186">
        <v>0</v>
      </c>
      <c r="P164" s="187">
        <v>1.75</v>
      </c>
      <c r="Q164" s="187">
        <v>0</v>
      </c>
      <c r="R164" s="187">
        <v>0</v>
      </c>
      <c r="S164" s="187">
        <f t="shared" si="14"/>
        <v>0</v>
      </c>
      <c r="T164" s="196">
        <v>0</v>
      </c>
      <c r="U164" s="197">
        <v>1.75</v>
      </c>
      <c r="V164" s="197">
        <v>0</v>
      </c>
      <c r="W164" s="197">
        <v>0</v>
      </c>
      <c r="X164" s="197">
        <f t="shared" si="15"/>
        <v>0</v>
      </c>
      <c r="Y164" s="190">
        <v>0</v>
      </c>
      <c r="Z164" s="191">
        <v>1.75</v>
      </c>
      <c r="AA164" s="191">
        <v>0</v>
      </c>
      <c r="AB164" s="191">
        <v>0</v>
      </c>
      <c r="AC164" s="198">
        <f t="shared" si="16"/>
        <v>0</v>
      </c>
      <c r="AD164">
        <f t="shared" si="17"/>
        <v>1</v>
      </c>
    </row>
    <row r="165" spans="1:30" hidden="1" x14ac:dyDescent="0.35">
      <c r="A165" t="s">
        <v>321</v>
      </c>
      <c r="B165" t="s">
        <v>192</v>
      </c>
      <c r="C165">
        <v>230</v>
      </c>
      <c r="E165" s="171">
        <v>0</v>
      </c>
      <c r="F165" s="172">
        <v>0</v>
      </c>
      <c r="G165" s="172">
        <v>0</v>
      </c>
      <c r="H165" s="172">
        <v>0</v>
      </c>
      <c r="I165" s="173">
        <f t="shared" si="12"/>
        <v>0</v>
      </c>
      <c r="J165" s="180">
        <v>0</v>
      </c>
      <c r="K165" s="181">
        <v>0</v>
      </c>
      <c r="L165" s="181">
        <v>0</v>
      </c>
      <c r="M165" s="181">
        <v>0</v>
      </c>
      <c r="N165" s="181">
        <f t="shared" si="13"/>
        <v>0</v>
      </c>
      <c r="O165" s="186">
        <v>0</v>
      </c>
      <c r="P165" s="187">
        <v>0</v>
      </c>
      <c r="Q165" s="187">
        <v>0</v>
      </c>
      <c r="R165" s="187">
        <v>0</v>
      </c>
      <c r="S165" s="187">
        <f t="shared" si="14"/>
        <v>0</v>
      </c>
      <c r="T165" s="196">
        <v>0</v>
      </c>
      <c r="U165" s="197">
        <v>0</v>
      </c>
      <c r="V165" s="197">
        <v>0</v>
      </c>
      <c r="W165" s="197">
        <v>0</v>
      </c>
      <c r="X165" s="197">
        <f t="shared" si="15"/>
        <v>0</v>
      </c>
      <c r="Y165" s="190">
        <v>0</v>
      </c>
      <c r="Z165" s="191">
        <v>0</v>
      </c>
      <c r="AA165" s="191">
        <v>0</v>
      </c>
      <c r="AB165" s="191">
        <v>0</v>
      </c>
      <c r="AC165" s="198">
        <f t="shared" si="16"/>
        <v>0</v>
      </c>
      <c r="AD165">
        <f t="shared" si="17"/>
        <v>0</v>
      </c>
    </row>
    <row r="166" spans="1:30" x14ac:dyDescent="0.35">
      <c r="A166" t="s">
        <v>329</v>
      </c>
      <c r="B166" t="s">
        <v>168</v>
      </c>
      <c r="C166">
        <v>230</v>
      </c>
      <c r="D166" t="str" cm="1">
        <f t="array" ref="D166">INDEX(SubList_ResAreas!$D$5:$D$332,MATCH(1,(B166=SubList_ResAreas!$B$5:$B$332)*(C166=SubList_ResAreas!$C$5:$C$332),0))</f>
        <v>SouthernNV_Desert</v>
      </c>
      <c r="E166" s="171">
        <v>0</v>
      </c>
      <c r="F166" s="172">
        <v>0</v>
      </c>
      <c r="G166" s="172">
        <v>0</v>
      </c>
      <c r="H166" s="172">
        <v>0</v>
      </c>
      <c r="I166" s="173">
        <f t="shared" si="12"/>
        <v>0</v>
      </c>
      <c r="J166" s="180">
        <v>0</v>
      </c>
      <c r="K166" s="181">
        <v>0</v>
      </c>
      <c r="L166" s="181">
        <v>0</v>
      </c>
      <c r="M166" s="181">
        <v>0</v>
      </c>
      <c r="N166" s="181">
        <f t="shared" si="13"/>
        <v>0</v>
      </c>
      <c r="O166" s="186">
        <v>0</v>
      </c>
      <c r="P166" s="187">
        <v>0</v>
      </c>
      <c r="Q166" s="187">
        <v>0</v>
      </c>
      <c r="R166" s="187">
        <v>0</v>
      </c>
      <c r="S166" s="187">
        <f t="shared" si="14"/>
        <v>0</v>
      </c>
      <c r="T166" s="196">
        <v>0</v>
      </c>
      <c r="U166" s="197">
        <v>0</v>
      </c>
      <c r="V166" s="197">
        <v>0</v>
      </c>
      <c r="W166" s="197">
        <v>0</v>
      </c>
      <c r="X166" s="197">
        <f t="shared" si="15"/>
        <v>0</v>
      </c>
      <c r="Y166" s="190">
        <v>0</v>
      </c>
      <c r="Z166" s="191">
        <v>0</v>
      </c>
      <c r="AA166" s="191">
        <v>300</v>
      </c>
      <c r="AB166" s="191">
        <v>0</v>
      </c>
      <c r="AC166" s="198">
        <f t="shared" si="16"/>
        <v>300</v>
      </c>
      <c r="AD166">
        <f t="shared" si="17"/>
        <v>1</v>
      </c>
    </row>
    <row r="167" spans="1:30" x14ac:dyDescent="0.35">
      <c r="A167" t="s">
        <v>333</v>
      </c>
      <c r="B167" t="s">
        <v>269</v>
      </c>
      <c r="C167">
        <v>115</v>
      </c>
      <c r="D167" t="str" cm="1">
        <f t="array" ref="D167">INDEX(SubList_ResAreas!$D$5:$D$332,MATCH(1,(B167=SubList_ResAreas!$B$5:$B$332)*(C167=SubList_ResAreas!$C$5:$C$332),0))</f>
        <v>Northern_CA</v>
      </c>
      <c r="E167" s="171">
        <v>0</v>
      </c>
      <c r="F167" s="172">
        <v>0</v>
      </c>
      <c r="G167" s="172">
        <v>0</v>
      </c>
      <c r="H167" s="172">
        <v>0</v>
      </c>
      <c r="I167" s="173">
        <f t="shared" si="12"/>
        <v>0</v>
      </c>
      <c r="J167" s="180">
        <v>0</v>
      </c>
      <c r="K167" s="181">
        <v>0</v>
      </c>
      <c r="L167" s="181">
        <v>0</v>
      </c>
      <c r="M167" s="181">
        <v>0</v>
      </c>
      <c r="N167" s="181">
        <f t="shared" si="13"/>
        <v>0</v>
      </c>
      <c r="O167" s="186">
        <v>1</v>
      </c>
      <c r="P167" s="187">
        <v>0</v>
      </c>
      <c r="Q167" s="187">
        <v>0</v>
      </c>
      <c r="R167" s="187">
        <v>0</v>
      </c>
      <c r="S167" s="187">
        <f t="shared" si="14"/>
        <v>0</v>
      </c>
      <c r="T167" s="196">
        <v>1</v>
      </c>
      <c r="U167" s="197">
        <v>0</v>
      </c>
      <c r="V167" s="197">
        <v>0</v>
      </c>
      <c r="W167" s="197">
        <v>0</v>
      </c>
      <c r="X167" s="197">
        <f t="shared" si="15"/>
        <v>0</v>
      </c>
      <c r="Y167" s="190">
        <v>1</v>
      </c>
      <c r="Z167" s="191">
        <v>0</v>
      </c>
      <c r="AA167" s="191">
        <v>0</v>
      </c>
      <c r="AB167" s="191">
        <v>0</v>
      </c>
      <c r="AC167" s="198">
        <f t="shared" si="16"/>
        <v>0</v>
      </c>
      <c r="AD167">
        <f t="shared" si="17"/>
        <v>1</v>
      </c>
    </row>
    <row r="168" spans="1:30" hidden="1" x14ac:dyDescent="0.35">
      <c r="A168" t="s">
        <v>321</v>
      </c>
      <c r="B168" t="s">
        <v>204</v>
      </c>
      <c r="C168">
        <v>115</v>
      </c>
      <c r="E168" s="171">
        <v>0</v>
      </c>
      <c r="F168" s="172">
        <v>0</v>
      </c>
      <c r="G168" s="172">
        <v>0</v>
      </c>
      <c r="H168" s="172">
        <v>0</v>
      </c>
      <c r="I168" s="173">
        <f t="shared" si="12"/>
        <v>0</v>
      </c>
      <c r="J168" s="180">
        <v>0</v>
      </c>
      <c r="K168" s="181">
        <v>0</v>
      </c>
      <c r="L168" s="181">
        <v>0</v>
      </c>
      <c r="M168" s="181">
        <v>0</v>
      </c>
      <c r="N168" s="181">
        <f t="shared" si="13"/>
        <v>0</v>
      </c>
      <c r="O168" s="186">
        <v>0</v>
      </c>
      <c r="P168" s="187">
        <v>0</v>
      </c>
      <c r="Q168" s="187">
        <v>0</v>
      </c>
      <c r="R168" s="187">
        <v>0</v>
      </c>
      <c r="S168" s="187">
        <f t="shared" si="14"/>
        <v>0</v>
      </c>
      <c r="T168" s="196">
        <v>0</v>
      </c>
      <c r="U168" s="197">
        <v>0</v>
      </c>
      <c r="V168" s="197">
        <v>0</v>
      </c>
      <c r="W168" s="197">
        <v>0</v>
      </c>
      <c r="X168" s="197">
        <f t="shared" si="15"/>
        <v>0</v>
      </c>
      <c r="Y168" s="190">
        <v>0</v>
      </c>
      <c r="Z168" s="191">
        <v>0</v>
      </c>
      <c r="AA168" s="191">
        <v>0</v>
      </c>
      <c r="AB168" s="191">
        <v>0</v>
      </c>
      <c r="AC168" s="198">
        <f t="shared" si="16"/>
        <v>0</v>
      </c>
      <c r="AD168">
        <f t="shared" si="17"/>
        <v>0</v>
      </c>
    </row>
    <row r="169" spans="1:30" x14ac:dyDescent="0.35">
      <c r="A169" t="s">
        <v>321</v>
      </c>
      <c r="B169" t="s">
        <v>217</v>
      </c>
      <c r="C169">
        <v>115</v>
      </c>
      <c r="D169" t="str" cm="1">
        <f t="array" ref="D169">INDEX(SubList_ResAreas!$D$5:$D$332,MATCH(1,(B169=SubList_ResAreas!$B$5:$B$332)*(C169=SubList_ResAreas!$C$5:$C$332),0))</f>
        <v>Central_Valley_LosBanos</v>
      </c>
      <c r="E169" s="171">
        <v>0</v>
      </c>
      <c r="F169" s="172">
        <v>0</v>
      </c>
      <c r="G169" s="172">
        <v>0</v>
      </c>
      <c r="H169" s="172">
        <v>0</v>
      </c>
      <c r="I169" s="173">
        <f t="shared" si="12"/>
        <v>0</v>
      </c>
      <c r="J169" s="180">
        <v>0</v>
      </c>
      <c r="K169" s="181">
        <v>3</v>
      </c>
      <c r="L169" s="181">
        <v>0</v>
      </c>
      <c r="M169" s="181">
        <v>0</v>
      </c>
      <c r="N169" s="181">
        <f t="shared" si="13"/>
        <v>0</v>
      </c>
      <c r="O169" s="186">
        <v>0</v>
      </c>
      <c r="P169" s="187">
        <v>3</v>
      </c>
      <c r="Q169" s="187">
        <v>0</v>
      </c>
      <c r="R169" s="187">
        <v>0</v>
      </c>
      <c r="S169" s="187">
        <f t="shared" si="14"/>
        <v>0</v>
      </c>
      <c r="T169" s="196">
        <v>0</v>
      </c>
      <c r="U169" s="197">
        <v>6</v>
      </c>
      <c r="V169" s="197">
        <v>0</v>
      </c>
      <c r="W169" s="197">
        <v>0</v>
      </c>
      <c r="X169" s="197">
        <f t="shared" si="15"/>
        <v>0</v>
      </c>
      <c r="Y169" s="190">
        <v>0</v>
      </c>
      <c r="Z169" s="191">
        <v>6</v>
      </c>
      <c r="AA169" s="191">
        <v>0</v>
      </c>
      <c r="AB169" s="191">
        <v>0</v>
      </c>
      <c r="AC169" s="198">
        <f t="shared" si="16"/>
        <v>0</v>
      </c>
      <c r="AD169">
        <f t="shared" si="17"/>
        <v>1</v>
      </c>
    </row>
    <row r="170" spans="1:30" hidden="1" x14ac:dyDescent="0.35">
      <c r="A170" t="s">
        <v>315</v>
      </c>
      <c r="B170" t="s">
        <v>121</v>
      </c>
      <c r="C170">
        <v>115</v>
      </c>
      <c r="E170" s="171">
        <v>0</v>
      </c>
      <c r="F170" s="172">
        <v>0</v>
      </c>
      <c r="G170" s="172">
        <v>0</v>
      </c>
      <c r="H170" s="172">
        <v>0</v>
      </c>
      <c r="I170" s="173">
        <f t="shared" si="12"/>
        <v>0</v>
      </c>
      <c r="J170" s="180">
        <v>0</v>
      </c>
      <c r="K170" s="181">
        <v>0</v>
      </c>
      <c r="L170" s="181">
        <v>0</v>
      </c>
      <c r="M170" s="181">
        <v>0</v>
      </c>
      <c r="N170" s="181">
        <f t="shared" si="13"/>
        <v>0</v>
      </c>
      <c r="O170" s="186">
        <v>0</v>
      </c>
      <c r="P170" s="187">
        <v>0</v>
      </c>
      <c r="Q170" s="187">
        <v>0</v>
      </c>
      <c r="R170" s="187">
        <v>0</v>
      </c>
      <c r="S170" s="187">
        <f t="shared" si="14"/>
        <v>0</v>
      </c>
      <c r="T170" s="196">
        <v>0</v>
      </c>
      <c r="U170" s="197">
        <v>0</v>
      </c>
      <c r="V170" s="197">
        <v>0</v>
      </c>
      <c r="W170" s="197">
        <v>0</v>
      </c>
      <c r="X170" s="197">
        <f t="shared" si="15"/>
        <v>0</v>
      </c>
      <c r="Y170" s="190">
        <v>0</v>
      </c>
      <c r="Z170" s="191">
        <v>0</v>
      </c>
      <c r="AA170" s="191">
        <v>0</v>
      </c>
      <c r="AB170" s="191">
        <v>0</v>
      </c>
      <c r="AC170" s="198">
        <f t="shared" si="16"/>
        <v>0</v>
      </c>
      <c r="AD170">
        <f t="shared" si="17"/>
        <v>0</v>
      </c>
    </row>
    <row r="171" spans="1:30" hidden="1" x14ac:dyDescent="0.35">
      <c r="A171" t="s">
        <v>315</v>
      </c>
      <c r="B171" t="s">
        <v>121</v>
      </c>
      <c r="C171">
        <v>230</v>
      </c>
      <c r="E171" s="171">
        <v>0</v>
      </c>
      <c r="F171" s="172">
        <v>0</v>
      </c>
      <c r="G171" s="172">
        <v>0</v>
      </c>
      <c r="H171" s="172">
        <v>0</v>
      </c>
      <c r="I171" s="173">
        <f t="shared" si="12"/>
        <v>0</v>
      </c>
      <c r="J171" s="180">
        <v>0</v>
      </c>
      <c r="K171" s="181">
        <v>0</v>
      </c>
      <c r="L171" s="181">
        <v>0</v>
      </c>
      <c r="M171" s="181">
        <v>0</v>
      </c>
      <c r="N171" s="181">
        <f t="shared" si="13"/>
        <v>0</v>
      </c>
      <c r="O171" s="186">
        <v>0</v>
      </c>
      <c r="P171" s="187">
        <v>0</v>
      </c>
      <c r="Q171" s="187">
        <v>0</v>
      </c>
      <c r="R171" s="187">
        <v>0</v>
      </c>
      <c r="S171" s="187">
        <f t="shared" si="14"/>
        <v>0</v>
      </c>
      <c r="T171" s="196">
        <v>0</v>
      </c>
      <c r="U171" s="197">
        <v>0</v>
      </c>
      <c r="V171" s="197">
        <v>0</v>
      </c>
      <c r="W171" s="197">
        <v>0</v>
      </c>
      <c r="X171" s="197">
        <f t="shared" si="15"/>
        <v>0</v>
      </c>
      <c r="Y171" s="190">
        <v>0</v>
      </c>
      <c r="Z171" s="191">
        <v>0</v>
      </c>
      <c r="AA171" s="191">
        <v>0</v>
      </c>
      <c r="AB171" s="191">
        <v>0</v>
      </c>
      <c r="AC171" s="198">
        <f t="shared" si="16"/>
        <v>0</v>
      </c>
      <c r="AD171">
        <f t="shared" si="17"/>
        <v>0</v>
      </c>
    </row>
    <row r="172" spans="1:30" hidden="1" x14ac:dyDescent="0.35">
      <c r="A172" t="s">
        <v>322</v>
      </c>
      <c r="B172" t="s">
        <v>87</v>
      </c>
      <c r="C172">
        <v>230</v>
      </c>
      <c r="E172" s="171">
        <v>0</v>
      </c>
      <c r="F172" s="172">
        <v>0</v>
      </c>
      <c r="G172" s="172">
        <v>0</v>
      </c>
      <c r="H172" s="172">
        <v>0</v>
      </c>
      <c r="I172" s="173">
        <f t="shared" si="12"/>
        <v>0</v>
      </c>
      <c r="J172" s="180">
        <v>0</v>
      </c>
      <c r="K172" s="181">
        <v>0</v>
      </c>
      <c r="L172" s="181">
        <v>0</v>
      </c>
      <c r="M172" s="181">
        <v>0</v>
      </c>
      <c r="N172" s="181">
        <f t="shared" si="13"/>
        <v>0</v>
      </c>
      <c r="O172" s="186">
        <v>0</v>
      </c>
      <c r="P172" s="187">
        <v>0</v>
      </c>
      <c r="Q172" s="187">
        <v>0</v>
      </c>
      <c r="R172" s="187">
        <v>0</v>
      </c>
      <c r="S172" s="187">
        <f t="shared" si="14"/>
        <v>0</v>
      </c>
      <c r="T172" s="196">
        <v>0</v>
      </c>
      <c r="U172" s="197">
        <v>0</v>
      </c>
      <c r="V172" s="197">
        <v>0</v>
      </c>
      <c r="W172" s="197">
        <v>0</v>
      </c>
      <c r="X172" s="197">
        <f t="shared" si="15"/>
        <v>0</v>
      </c>
      <c r="Y172" s="190">
        <v>0</v>
      </c>
      <c r="Z172" s="191">
        <v>0</v>
      </c>
      <c r="AA172" s="191">
        <v>0</v>
      </c>
      <c r="AB172" s="191">
        <v>0</v>
      </c>
      <c r="AC172" s="198">
        <f t="shared" si="16"/>
        <v>0</v>
      </c>
      <c r="AD172">
        <f t="shared" si="17"/>
        <v>0</v>
      </c>
    </row>
    <row r="173" spans="1:30" x14ac:dyDescent="0.35">
      <c r="A173" t="s">
        <v>333</v>
      </c>
      <c r="B173" t="s">
        <v>215</v>
      </c>
      <c r="C173">
        <v>230</v>
      </c>
      <c r="D173" t="str" cm="1">
        <f t="array" ref="D173">INDEX(SubList_ResAreas!$D$5:$D$332,MATCH(1,(B173=SubList_ResAreas!$B$5:$B$332)*(C173=SubList_ResAreas!$C$5:$C$332),0))</f>
        <v>Greater_Bay</v>
      </c>
      <c r="E173" s="171">
        <v>0</v>
      </c>
      <c r="F173" s="172">
        <v>0</v>
      </c>
      <c r="G173" s="172">
        <v>0</v>
      </c>
      <c r="H173" s="172">
        <v>0</v>
      </c>
      <c r="I173" s="173">
        <f t="shared" si="12"/>
        <v>0</v>
      </c>
      <c r="J173" s="180">
        <v>0</v>
      </c>
      <c r="K173" s="181">
        <v>0</v>
      </c>
      <c r="L173" s="181">
        <v>0</v>
      </c>
      <c r="M173" s="181">
        <v>0</v>
      </c>
      <c r="N173" s="181">
        <f t="shared" si="13"/>
        <v>0</v>
      </c>
      <c r="O173" s="186">
        <v>2</v>
      </c>
      <c r="P173" s="187">
        <v>4</v>
      </c>
      <c r="Q173" s="187">
        <v>0</v>
      </c>
      <c r="R173" s="187">
        <v>0</v>
      </c>
      <c r="S173" s="187">
        <f t="shared" si="14"/>
        <v>0</v>
      </c>
      <c r="T173" s="196">
        <v>2</v>
      </c>
      <c r="U173" s="197">
        <v>4</v>
      </c>
      <c r="V173" s="197">
        <v>0</v>
      </c>
      <c r="W173" s="197">
        <v>0</v>
      </c>
      <c r="X173" s="197">
        <f t="shared" si="15"/>
        <v>0</v>
      </c>
      <c r="Y173" s="190">
        <v>2</v>
      </c>
      <c r="Z173" s="191">
        <v>4</v>
      </c>
      <c r="AA173" s="191">
        <v>0</v>
      </c>
      <c r="AB173" s="191">
        <v>0</v>
      </c>
      <c r="AC173" s="198">
        <f t="shared" si="16"/>
        <v>0</v>
      </c>
      <c r="AD173">
        <f t="shared" si="17"/>
        <v>1</v>
      </c>
    </row>
    <row r="174" spans="1:30" hidden="1" x14ac:dyDescent="0.35">
      <c r="A174" t="s">
        <v>315</v>
      </c>
      <c r="B174" t="s">
        <v>148</v>
      </c>
      <c r="C174">
        <v>230</v>
      </c>
      <c r="E174" s="171">
        <v>0</v>
      </c>
      <c r="F174" s="172">
        <v>0</v>
      </c>
      <c r="G174" s="172">
        <v>0</v>
      </c>
      <c r="H174" s="172">
        <v>0</v>
      </c>
      <c r="I174" s="173">
        <f t="shared" si="12"/>
        <v>0</v>
      </c>
      <c r="J174" s="180">
        <v>0</v>
      </c>
      <c r="K174" s="181">
        <v>0</v>
      </c>
      <c r="L174" s="181">
        <v>0</v>
      </c>
      <c r="M174" s="181">
        <v>0</v>
      </c>
      <c r="N174" s="181">
        <f t="shared" si="13"/>
        <v>0</v>
      </c>
      <c r="O174" s="186">
        <v>0</v>
      </c>
      <c r="P174" s="187">
        <v>0</v>
      </c>
      <c r="Q174" s="187">
        <v>0</v>
      </c>
      <c r="R174" s="187">
        <v>0</v>
      </c>
      <c r="S174" s="187">
        <f t="shared" si="14"/>
        <v>0</v>
      </c>
      <c r="T174" s="196">
        <v>0</v>
      </c>
      <c r="U174" s="197">
        <v>0</v>
      </c>
      <c r="V174" s="197">
        <v>0</v>
      </c>
      <c r="W174" s="197">
        <v>0</v>
      </c>
      <c r="X174" s="197">
        <f t="shared" si="15"/>
        <v>0</v>
      </c>
      <c r="Y174" s="190">
        <v>0</v>
      </c>
      <c r="Z174" s="191">
        <v>0</v>
      </c>
      <c r="AA174" s="191">
        <v>0</v>
      </c>
      <c r="AB174" s="191">
        <v>0</v>
      </c>
      <c r="AC174" s="198">
        <f t="shared" si="16"/>
        <v>0</v>
      </c>
      <c r="AD174">
        <f t="shared" si="17"/>
        <v>0</v>
      </c>
    </row>
    <row r="175" spans="1:30" hidden="1" x14ac:dyDescent="0.35">
      <c r="A175" t="s">
        <v>315</v>
      </c>
      <c r="B175" t="s">
        <v>148</v>
      </c>
      <c r="C175">
        <v>500</v>
      </c>
      <c r="E175" s="171">
        <v>0</v>
      </c>
      <c r="F175" s="172">
        <v>0</v>
      </c>
      <c r="G175" s="172">
        <v>0</v>
      </c>
      <c r="H175" s="172">
        <v>0</v>
      </c>
      <c r="I175" s="173">
        <f t="shared" si="12"/>
        <v>0</v>
      </c>
      <c r="J175" s="180">
        <v>0</v>
      </c>
      <c r="K175" s="181">
        <v>0</v>
      </c>
      <c r="L175" s="181">
        <v>0</v>
      </c>
      <c r="M175" s="181">
        <v>0</v>
      </c>
      <c r="N175" s="181">
        <f t="shared" si="13"/>
        <v>0</v>
      </c>
      <c r="O175" s="186">
        <v>0</v>
      </c>
      <c r="P175" s="187">
        <v>0</v>
      </c>
      <c r="Q175" s="187">
        <v>0</v>
      </c>
      <c r="R175" s="187">
        <v>0</v>
      </c>
      <c r="S175" s="187">
        <f t="shared" si="14"/>
        <v>0</v>
      </c>
      <c r="T175" s="196">
        <v>0</v>
      </c>
      <c r="U175" s="197">
        <v>0</v>
      </c>
      <c r="V175" s="197">
        <v>0</v>
      </c>
      <c r="W175" s="197">
        <v>0</v>
      </c>
      <c r="X175" s="197">
        <f t="shared" si="15"/>
        <v>0</v>
      </c>
      <c r="Y175" s="190">
        <v>0</v>
      </c>
      <c r="Z175" s="191">
        <v>0</v>
      </c>
      <c r="AA175" s="191">
        <v>0</v>
      </c>
      <c r="AB175" s="191">
        <v>0</v>
      </c>
      <c r="AC175" s="198">
        <f t="shared" si="16"/>
        <v>0</v>
      </c>
      <c r="AD175">
        <f t="shared" si="17"/>
        <v>0</v>
      </c>
    </row>
    <row r="176" spans="1:30" hidden="1" x14ac:dyDescent="0.35">
      <c r="A176" t="s">
        <v>315</v>
      </c>
      <c r="B176" t="s">
        <v>148</v>
      </c>
      <c r="C176">
        <v>115</v>
      </c>
      <c r="E176" s="171">
        <v>0</v>
      </c>
      <c r="F176" s="172">
        <v>0</v>
      </c>
      <c r="G176" s="172">
        <v>0</v>
      </c>
      <c r="H176" s="172">
        <v>0</v>
      </c>
      <c r="I176" s="173">
        <f t="shared" si="12"/>
        <v>0</v>
      </c>
      <c r="J176" s="180">
        <v>0</v>
      </c>
      <c r="K176" s="181">
        <v>0</v>
      </c>
      <c r="L176" s="181">
        <v>0</v>
      </c>
      <c r="M176" s="181">
        <v>0</v>
      </c>
      <c r="N176" s="181">
        <f t="shared" si="13"/>
        <v>0</v>
      </c>
      <c r="O176" s="186">
        <v>0</v>
      </c>
      <c r="P176" s="187">
        <v>0</v>
      </c>
      <c r="Q176" s="187">
        <v>0</v>
      </c>
      <c r="R176" s="187">
        <v>0</v>
      </c>
      <c r="S176" s="187">
        <f t="shared" si="14"/>
        <v>0</v>
      </c>
      <c r="T176" s="196">
        <v>0</v>
      </c>
      <c r="U176" s="197">
        <v>0</v>
      </c>
      <c r="V176" s="197">
        <v>0</v>
      </c>
      <c r="W176" s="197">
        <v>0</v>
      </c>
      <c r="X176" s="197">
        <f t="shared" si="15"/>
        <v>0</v>
      </c>
      <c r="Y176" s="190">
        <v>0</v>
      </c>
      <c r="Z176" s="191">
        <v>0</v>
      </c>
      <c r="AA176" s="191">
        <v>0</v>
      </c>
      <c r="AB176" s="191">
        <v>0</v>
      </c>
      <c r="AC176" s="198">
        <f t="shared" si="16"/>
        <v>0</v>
      </c>
      <c r="AD176">
        <f t="shared" si="17"/>
        <v>0</v>
      </c>
    </row>
    <row r="177" spans="1:30" hidden="1" x14ac:dyDescent="0.35">
      <c r="A177" t="s">
        <v>326</v>
      </c>
      <c r="B177" t="s">
        <v>27</v>
      </c>
      <c r="C177">
        <v>500</v>
      </c>
      <c r="E177" s="171">
        <v>0</v>
      </c>
      <c r="F177" s="172">
        <v>0</v>
      </c>
      <c r="G177" s="172">
        <v>0</v>
      </c>
      <c r="H177" s="172">
        <v>0</v>
      </c>
      <c r="I177" s="173">
        <f t="shared" si="12"/>
        <v>0</v>
      </c>
      <c r="J177" s="180">
        <v>0</v>
      </c>
      <c r="K177" s="181">
        <v>0</v>
      </c>
      <c r="L177" s="181">
        <v>0</v>
      </c>
      <c r="M177" s="181">
        <v>0</v>
      </c>
      <c r="N177" s="181">
        <f t="shared" si="13"/>
        <v>0</v>
      </c>
      <c r="O177" s="186">
        <v>0</v>
      </c>
      <c r="P177" s="187">
        <v>0</v>
      </c>
      <c r="Q177" s="187">
        <v>0</v>
      </c>
      <c r="R177" s="187">
        <v>0</v>
      </c>
      <c r="S177" s="187">
        <f t="shared" si="14"/>
        <v>0</v>
      </c>
      <c r="T177" s="196">
        <v>0</v>
      </c>
      <c r="U177" s="197">
        <v>0</v>
      </c>
      <c r="V177" s="197">
        <v>0</v>
      </c>
      <c r="W177" s="197">
        <v>0</v>
      </c>
      <c r="X177" s="197">
        <f t="shared" si="15"/>
        <v>0</v>
      </c>
      <c r="Y177" s="190">
        <v>0</v>
      </c>
      <c r="Z177" s="191">
        <v>0</v>
      </c>
      <c r="AA177" s="191">
        <v>0</v>
      </c>
      <c r="AB177" s="191">
        <v>0</v>
      </c>
      <c r="AC177" s="198">
        <f t="shared" si="16"/>
        <v>0</v>
      </c>
      <c r="AD177">
        <f t="shared" si="17"/>
        <v>0</v>
      </c>
    </row>
    <row r="178" spans="1:30" hidden="1" x14ac:dyDescent="0.35">
      <c r="A178" t="s">
        <v>326</v>
      </c>
      <c r="B178" t="s">
        <v>27</v>
      </c>
      <c r="C178">
        <v>230</v>
      </c>
      <c r="E178" s="171">
        <v>0</v>
      </c>
      <c r="F178" s="172">
        <v>0</v>
      </c>
      <c r="G178" s="172">
        <v>0</v>
      </c>
      <c r="H178" s="172">
        <v>0</v>
      </c>
      <c r="I178" s="173">
        <f t="shared" si="12"/>
        <v>0</v>
      </c>
      <c r="J178" s="180">
        <v>0</v>
      </c>
      <c r="K178" s="181">
        <v>0</v>
      </c>
      <c r="L178" s="181">
        <v>0</v>
      </c>
      <c r="M178" s="181">
        <v>0</v>
      </c>
      <c r="N178" s="181">
        <f t="shared" si="13"/>
        <v>0</v>
      </c>
      <c r="O178" s="186">
        <v>0</v>
      </c>
      <c r="P178" s="187">
        <v>0</v>
      </c>
      <c r="Q178" s="187">
        <v>0</v>
      </c>
      <c r="R178" s="187">
        <v>0</v>
      </c>
      <c r="S178" s="187">
        <f t="shared" si="14"/>
        <v>0</v>
      </c>
      <c r="T178" s="196">
        <v>0</v>
      </c>
      <c r="U178" s="197">
        <v>0</v>
      </c>
      <c r="V178" s="197">
        <v>0</v>
      </c>
      <c r="W178" s="197">
        <v>0</v>
      </c>
      <c r="X178" s="197">
        <f t="shared" si="15"/>
        <v>0</v>
      </c>
      <c r="Y178" s="190">
        <v>0</v>
      </c>
      <c r="Z178" s="191">
        <v>0</v>
      </c>
      <c r="AA178" s="191">
        <v>0</v>
      </c>
      <c r="AB178" s="191">
        <v>0</v>
      </c>
      <c r="AC178" s="198">
        <f t="shared" si="16"/>
        <v>0</v>
      </c>
      <c r="AD178">
        <f t="shared" si="17"/>
        <v>0</v>
      </c>
    </row>
    <row r="179" spans="1:30" hidden="1" x14ac:dyDescent="0.35">
      <c r="A179" t="s">
        <v>318</v>
      </c>
      <c r="B179" t="s">
        <v>85</v>
      </c>
      <c r="C179">
        <v>500</v>
      </c>
      <c r="E179" s="171">
        <v>0</v>
      </c>
      <c r="F179" s="172">
        <v>0</v>
      </c>
      <c r="G179" s="172">
        <v>0</v>
      </c>
      <c r="H179" s="172">
        <v>0</v>
      </c>
      <c r="I179" s="173">
        <f t="shared" si="12"/>
        <v>0</v>
      </c>
      <c r="J179" s="180">
        <v>0</v>
      </c>
      <c r="K179" s="181">
        <v>0</v>
      </c>
      <c r="L179" s="181">
        <v>0</v>
      </c>
      <c r="M179" s="181">
        <v>0</v>
      </c>
      <c r="N179" s="181">
        <f t="shared" si="13"/>
        <v>0</v>
      </c>
      <c r="O179" s="186">
        <v>0</v>
      </c>
      <c r="P179" s="187">
        <v>0</v>
      </c>
      <c r="Q179" s="187">
        <v>0</v>
      </c>
      <c r="R179" s="187">
        <v>0</v>
      </c>
      <c r="S179" s="187">
        <f t="shared" si="14"/>
        <v>0</v>
      </c>
      <c r="T179" s="196">
        <v>0</v>
      </c>
      <c r="U179" s="197">
        <v>0</v>
      </c>
      <c r="V179" s="197">
        <v>0</v>
      </c>
      <c r="W179" s="197">
        <v>0</v>
      </c>
      <c r="X179" s="197">
        <f t="shared" si="15"/>
        <v>0</v>
      </c>
      <c r="Y179" s="190">
        <v>0</v>
      </c>
      <c r="Z179" s="191">
        <v>0</v>
      </c>
      <c r="AA179" s="191">
        <v>0</v>
      </c>
      <c r="AB179" s="191">
        <v>0</v>
      </c>
      <c r="AC179" s="198">
        <f t="shared" si="16"/>
        <v>0</v>
      </c>
      <c r="AD179">
        <f t="shared" si="17"/>
        <v>0</v>
      </c>
    </row>
    <row r="180" spans="1:30" hidden="1" x14ac:dyDescent="0.35">
      <c r="A180" t="s">
        <v>318</v>
      </c>
      <c r="B180" t="s">
        <v>85</v>
      </c>
      <c r="C180">
        <v>230</v>
      </c>
      <c r="E180" s="171">
        <v>0</v>
      </c>
      <c r="F180" s="172">
        <v>0</v>
      </c>
      <c r="G180" s="172">
        <v>0</v>
      </c>
      <c r="H180" s="172">
        <v>0</v>
      </c>
      <c r="I180" s="173">
        <f t="shared" si="12"/>
        <v>0</v>
      </c>
      <c r="J180" s="180">
        <v>0</v>
      </c>
      <c r="K180" s="181">
        <v>0</v>
      </c>
      <c r="L180" s="181">
        <v>0</v>
      </c>
      <c r="M180" s="181">
        <v>0</v>
      </c>
      <c r="N180" s="181">
        <f t="shared" si="13"/>
        <v>0</v>
      </c>
      <c r="O180" s="186">
        <v>0</v>
      </c>
      <c r="P180" s="187">
        <v>0</v>
      </c>
      <c r="Q180" s="187">
        <v>0</v>
      </c>
      <c r="R180" s="187">
        <v>0</v>
      </c>
      <c r="S180" s="187">
        <f t="shared" si="14"/>
        <v>0</v>
      </c>
      <c r="T180" s="196">
        <v>0</v>
      </c>
      <c r="U180" s="197">
        <v>0</v>
      </c>
      <c r="V180" s="197">
        <v>0</v>
      </c>
      <c r="W180" s="197">
        <v>0</v>
      </c>
      <c r="X180" s="197">
        <f t="shared" si="15"/>
        <v>0</v>
      </c>
      <c r="Y180" s="190">
        <v>0</v>
      </c>
      <c r="Z180" s="191">
        <v>0</v>
      </c>
      <c r="AA180" s="191">
        <v>0</v>
      </c>
      <c r="AB180" s="191">
        <v>0</v>
      </c>
      <c r="AC180" s="198">
        <f t="shared" si="16"/>
        <v>0</v>
      </c>
      <c r="AD180">
        <f t="shared" si="17"/>
        <v>0</v>
      </c>
    </row>
    <row r="181" spans="1:30" hidden="1" x14ac:dyDescent="0.35">
      <c r="A181" t="s">
        <v>326</v>
      </c>
      <c r="B181" t="s">
        <v>33</v>
      </c>
      <c r="C181">
        <v>230</v>
      </c>
      <c r="E181" s="171">
        <v>0</v>
      </c>
      <c r="F181" s="172">
        <v>0</v>
      </c>
      <c r="G181" s="172">
        <v>0</v>
      </c>
      <c r="H181" s="172">
        <v>0</v>
      </c>
      <c r="I181" s="173">
        <f t="shared" si="12"/>
        <v>0</v>
      </c>
      <c r="J181" s="180">
        <v>0</v>
      </c>
      <c r="K181" s="181">
        <v>0</v>
      </c>
      <c r="L181" s="181">
        <v>0</v>
      </c>
      <c r="M181" s="181">
        <v>0</v>
      </c>
      <c r="N181" s="181">
        <f t="shared" si="13"/>
        <v>0</v>
      </c>
      <c r="O181" s="186">
        <v>0</v>
      </c>
      <c r="P181" s="187">
        <v>0</v>
      </c>
      <c r="Q181" s="187">
        <v>0</v>
      </c>
      <c r="R181" s="187">
        <v>0</v>
      </c>
      <c r="S181" s="187">
        <f t="shared" si="14"/>
        <v>0</v>
      </c>
      <c r="T181" s="196">
        <v>0</v>
      </c>
      <c r="U181" s="197">
        <v>0</v>
      </c>
      <c r="V181" s="197">
        <v>0</v>
      </c>
      <c r="W181" s="197">
        <v>0</v>
      </c>
      <c r="X181" s="197">
        <f t="shared" si="15"/>
        <v>0</v>
      </c>
      <c r="Y181" s="190">
        <v>0</v>
      </c>
      <c r="Z181" s="191">
        <v>0</v>
      </c>
      <c r="AA181" s="191">
        <v>0</v>
      </c>
      <c r="AB181" s="191">
        <v>0</v>
      </c>
      <c r="AC181" s="198">
        <f t="shared" si="16"/>
        <v>0</v>
      </c>
      <c r="AD181">
        <f t="shared" si="17"/>
        <v>0</v>
      </c>
    </row>
    <row r="182" spans="1:30" hidden="1" x14ac:dyDescent="0.35">
      <c r="A182" t="s">
        <v>326</v>
      </c>
      <c r="B182" t="s">
        <v>33</v>
      </c>
      <c r="C182">
        <v>138</v>
      </c>
      <c r="E182" s="171">
        <v>0</v>
      </c>
      <c r="F182" s="172">
        <v>0</v>
      </c>
      <c r="G182" s="172">
        <v>0</v>
      </c>
      <c r="H182" s="172">
        <v>0</v>
      </c>
      <c r="I182" s="173">
        <f t="shared" si="12"/>
        <v>0</v>
      </c>
      <c r="J182" s="180">
        <v>0</v>
      </c>
      <c r="K182" s="181">
        <v>0</v>
      </c>
      <c r="L182" s="181">
        <v>0</v>
      </c>
      <c r="M182" s="181">
        <v>0</v>
      </c>
      <c r="N182" s="181">
        <f t="shared" si="13"/>
        <v>0</v>
      </c>
      <c r="O182" s="186">
        <v>0</v>
      </c>
      <c r="P182" s="187">
        <v>0</v>
      </c>
      <c r="Q182" s="187">
        <v>0</v>
      </c>
      <c r="R182" s="187">
        <v>0</v>
      </c>
      <c r="S182" s="187">
        <f t="shared" si="14"/>
        <v>0</v>
      </c>
      <c r="T182" s="196">
        <v>0</v>
      </c>
      <c r="U182" s="197">
        <v>0</v>
      </c>
      <c r="V182" s="197">
        <v>0</v>
      </c>
      <c r="W182" s="197">
        <v>0</v>
      </c>
      <c r="X182" s="197">
        <f t="shared" si="15"/>
        <v>0</v>
      </c>
      <c r="Y182" s="190">
        <v>0</v>
      </c>
      <c r="Z182" s="191">
        <v>0</v>
      </c>
      <c r="AA182" s="191">
        <v>0</v>
      </c>
      <c r="AB182" s="191">
        <v>0</v>
      </c>
      <c r="AC182" s="198">
        <f t="shared" si="16"/>
        <v>0</v>
      </c>
      <c r="AD182">
        <f t="shared" si="17"/>
        <v>0</v>
      </c>
    </row>
    <row r="183" spans="1:30" hidden="1" x14ac:dyDescent="0.35">
      <c r="A183" t="s">
        <v>329</v>
      </c>
      <c r="B183" t="s">
        <v>126</v>
      </c>
      <c r="C183">
        <v>500</v>
      </c>
      <c r="E183" s="171">
        <v>0</v>
      </c>
      <c r="F183" s="172">
        <v>0</v>
      </c>
      <c r="G183" s="172">
        <v>0</v>
      </c>
      <c r="H183" s="172">
        <v>0</v>
      </c>
      <c r="I183" s="173">
        <f t="shared" si="12"/>
        <v>0</v>
      </c>
      <c r="J183" s="180">
        <v>0</v>
      </c>
      <c r="K183" s="181">
        <v>0</v>
      </c>
      <c r="L183" s="181">
        <v>0</v>
      </c>
      <c r="M183" s="181">
        <v>0</v>
      </c>
      <c r="N183" s="181">
        <f t="shared" si="13"/>
        <v>0</v>
      </c>
      <c r="O183" s="186">
        <v>0</v>
      </c>
      <c r="P183" s="187">
        <v>0</v>
      </c>
      <c r="Q183" s="187">
        <v>0</v>
      </c>
      <c r="R183" s="187">
        <v>0</v>
      </c>
      <c r="S183" s="187">
        <f t="shared" si="14"/>
        <v>0</v>
      </c>
      <c r="T183" s="196">
        <v>0</v>
      </c>
      <c r="U183" s="197">
        <v>0</v>
      </c>
      <c r="V183" s="197">
        <v>0</v>
      </c>
      <c r="W183" s="197">
        <v>0</v>
      </c>
      <c r="X183" s="197">
        <f t="shared" si="15"/>
        <v>0</v>
      </c>
      <c r="Y183" s="190">
        <v>0</v>
      </c>
      <c r="Z183" s="191">
        <v>0</v>
      </c>
      <c r="AA183" s="191">
        <v>0</v>
      </c>
      <c r="AB183" s="191">
        <v>0</v>
      </c>
      <c r="AC183" s="198">
        <f t="shared" si="16"/>
        <v>0</v>
      </c>
      <c r="AD183">
        <f t="shared" si="17"/>
        <v>0</v>
      </c>
    </row>
    <row r="184" spans="1:30" hidden="1" x14ac:dyDescent="0.35">
      <c r="A184" t="s">
        <v>322</v>
      </c>
      <c r="B184" t="s">
        <v>97</v>
      </c>
      <c r="C184">
        <v>230</v>
      </c>
      <c r="E184" s="171">
        <v>0</v>
      </c>
      <c r="F184" s="172">
        <v>0</v>
      </c>
      <c r="G184" s="172">
        <v>0</v>
      </c>
      <c r="H184" s="172">
        <v>0</v>
      </c>
      <c r="I184" s="173">
        <f t="shared" si="12"/>
        <v>0</v>
      </c>
      <c r="J184" s="180">
        <v>0</v>
      </c>
      <c r="K184" s="181">
        <v>0</v>
      </c>
      <c r="L184" s="181">
        <v>0</v>
      </c>
      <c r="M184" s="181">
        <v>0</v>
      </c>
      <c r="N184" s="181">
        <f t="shared" si="13"/>
        <v>0</v>
      </c>
      <c r="O184" s="186">
        <v>0</v>
      </c>
      <c r="P184" s="187">
        <v>0</v>
      </c>
      <c r="Q184" s="187">
        <v>0</v>
      </c>
      <c r="R184" s="187">
        <v>0</v>
      </c>
      <c r="S184" s="187">
        <f t="shared" si="14"/>
        <v>0</v>
      </c>
      <c r="T184" s="196">
        <v>0</v>
      </c>
      <c r="U184" s="197">
        <v>0</v>
      </c>
      <c r="V184" s="197">
        <v>0</v>
      </c>
      <c r="W184" s="197">
        <v>0</v>
      </c>
      <c r="X184" s="197">
        <f t="shared" si="15"/>
        <v>0</v>
      </c>
      <c r="Y184" s="190">
        <v>0</v>
      </c>
      <c r="Z184" s="191">
        <v>0</v>
      </c>
      <c r="AA184" s="191">
        <v>0</v>
      </c>
      <c r="AB184" s="191">
        <v>0</v>
      </c>
      <c r="AC184" s="198">
        <f t="shared" si="16"/>
        <v>0</v>
      </c>
      <c r="AD184">
        <f t="shared" si="17"/>
        <v>0</v>
      </c>
    </row>
    <row r="185" spans="1:30" hidden="1" x14ac:dyDescent="0.35">
      <c r="A185" t="s">
        <v>315</v>
      </c>
      <c r="B185" t="s">
        <v>374</v>
      </c>
      <c r="C185">
        <v>230</v>
      </c>
      <c r="E185" s="171">
        <v>0</v>
      </c>
      <c r="F185" s="172">
        <v>0</v>
      </c>
      <c r="G185" s="172">
        <v>0</v>
      </c>
      <c r="H185" s="172">
        <v>0</v>
      </c>
      <c r="I185" s="173">
        <f t="shared" si="12"/>
        <v>0</v>
      </c>
      <c r="J185" s="180">
        <v>0</v>
      </c>
      <c r="K185" s="181">
        <v>0</v>
      </c>
      <c r="L185" s="181">
        <v>0</v>
      </c>
      <c r="M185" s="181">
        <v>0</v>
      </c>
      <c r="N185" s="181">
        <f t="shared" si="13"/>
        <v>0</v>
      </c>
      <c r="O185" s="186">
        <v>0</v>
      </c>
      <c r="P185" s="187">
        <v>0</v>
      </c>
      <c r="Q185" s="187">
        <v>0</v>
      </c>
      <c r="R185" s="187">
        <v>0</v>
      </c>
      <c r="S185" s="187">
        <f t="shared" si="14"/>
        <v>0</v>
      </c>
      <c r="T185" s="196">
        <v>0</v>
      </c>
      <c r="U185" s="197">
        <v>0</v>
      </c>
      <c r="V185" s="197">
        <v>0</v>
      </c>
      <c r="W185" s="197">
        <v>0</v>
      </c>
      <c r="X185" s="197">
        <f t="shared" si="15"/>
        <v>0</v>
      </c>
      <c r="Y185" s="190">
        <v>0</v>
      </c>
      <c r="Z185" s="191">
        <v>0</v>
      </c>
      <c r="AA185" s="191">
        <v>0</v>
      </c>
      <c r="AB185" s="191">
        <v>0</v>
      </c>
      <c r="AC185" s="198">
        <f t="shared" si="16"/>
        <v>0</v>
      </c>
      <c r="AD185">
        <f t="shared" si="17"/>
        <v>0</v>
      </c>
    </row>
    <row r="186" spans="1:30" hidden="1" x14ac:dyDescent="0.35">
      <c r="A186" t="s">
        <v>315</v>
      </c>
      <c r="B186" t="s">
        <v>376</v>
      </c>
      <c r="C186">
        <v>500</v>
      </c>
      <c r="E186" s="171">
        <v>0</v>
      </c>
      <c r="F186" s="172">
        <v>0</v>
      </c>
      <c r="G186" s="172">
        <v>0</v>
      </c>
      <c r="H186" s="172">
        <v>0</v>
      </c>
      <c r="I186" s="173">
        <f t="shared" si="12"/>
        <v>0</v>
      </c>
      <c r="J186" s="180">
        <v>0</v>
      </c>
      <c r="K186" s="181">
        <v>0</v>
      </c>
      <c r="L186" s="181">
        <v>0</v>
      </c>
      <c r="M186" s="181">
        <v>0</v>
      </c>
      <c r="N186" s="181">
        <f t="shared" si="13"/>
        <v>0</v>
      </c>
      <c r="O186" s="186">
        <v>0</v>
      </c>
      <c r="P186" s="187">
        <v>0</v>
      </c>
      <c r="Q186" s="187">
        <v>0</v>
      </c>
      <c r="R186" s="187">
        <v>0</v>
      </c>
      <c r="S186" s="187">
        <f t="shared" si="14"/>
        <v>0</v>
      </c>
      <c r="T186" s="196">
        <v>0</v>
      </c>
      <c r="U186" s="197">
        <v>0</v>
      </c>
      <c r="V186" s="197">
        <v>0</v>
      </c>
      <c r="W186" s="197">
        <v>0</v>
      </c>
      <c r="X186" s="197">
        <f t="shared" si="15"/>
        <v>0</v>
      </c>
      <c r="Y186" s="190">
        <v>0</v>
      </c>
      <c r="Z186" s="191">
        <v>0</v>
      </c>
      <c r="AA186" s="191">
        <v>0</v>
      </c>
      <c r="AB186" s="191">
        <v>0</v>
      </c>
      <c r="AC186" s="198">
        <f t="shared" si="16"/>
        <v>0</v>
      </c>
      <c r="AD186">
        <f t="shared" si="17"/>
        <v>0</v>
      </c>
    </row>
    <row r="187" spans="1:30" hidden="1" x14ac:dyDescent="0.35">
      <c r="A187" t="s">
        <v>321</v>
      </c>
      <c r="B187" t="s">
        <v>377</v>
      </c>
      <c r="C187">
        <v>500</v>
      </c>
      <c r="E187" s="171">
        <v>0</v>
      </c>
      <c r="F187" s="172">
        <v>0</v>
      </c>
      <c r="G187" s="172">
        <v>0</v>
      </c>
      <c r="H187" s="172">
        <v>0</v>
      </c>
      <c r="I187" s="173">
        <f t="shared" si="12"/>
        <v>0</v>
      </c>
      <c r="J187" s="180">
        <v>0</v>
      </c>
      <c r="K187" s="181">
        <v>0</v>
      </c>
      <c r="L187" s="181">
        <v>0</v>
      </c>
      <c r="M187" s="181">
        <v>0</v>
      </c>
      <c r="N187" s="181">
        <f t="shared" si="13"/>
        <v>0</v>
      </c>
      <c r="O187" s="186">
        <v>0</v>
      </c>
      <c r="P187" s="187">
        <v>0</v>
      </c>
      <c r="Q187" s="187">
        <v>0</v>
      </c>
      <c r="R187" s="187">
        <v>0</v>
      </c>
      <c r="S187" s="187">
        <f t="shared" si="14"/>
        <v>0</v>
      </c>
      <c r="T187" s="196">
        <v>0</v>
      </c>
      <c r="U187" s="197">
        <v>0</v>
      </c>
      <c r="V187" s="197">
        <v>0</v>
      </c>
      <c r="W187" s="197">
        <v>0</v>
      </c>
      <c r="X187" s="197">
        <f t="shared" si="15"/>
        <v>0</v>
      </c>
      <c r="Y187" s="190">
        <v>0</v>
      </c>
      <c r="Z187" s="191">
        <v>0</v>
      </c>
      <c r="AA187" s="191">
        <v>0</v>
      </c>
      <c r="AB187" s="191">
        <v>0</v>
      </c>
      <c r="AC187" s="198">
        <f t="shared" si="16"/>
        <v>0</v>
      </c>
      <c r="AD187">
        <f t="shared" si="17"/>
        <v>0</v>
      </c>
    </row>
    <row r="188" spans="1:30" hidden="1" x14ac:dyDescent="0.35">
      <c r="A188" t="s">
        <v>321</v>
      </c>
      <c r="B188" t="s">
        <v>377</v>
      </c>
      <c r="C188">
        <v>230</v>
      </c>
      <c r="E188" s="171">
        <v>0</v>
      </c>
      <c r="F188" s="172">
        <v>0</v>
      </c>
      <c r="G188" s="172">
        <v>0</v>
      </c>
      <c r="H188" s="172">
        <v>0</v>
      </c>
      <c r="I188" s="173">
        <f t="shared" si="12"/>
        <v>0</v>
      </c>
      <c r="J188" s="180">
        <v>0</v>
      </c>
      <c r="K188" s="181">
        <v>0</v>
      </c>
      <c r="L188" s="181">
        <v>0</v>
      </c>
      <c r="M188" s="181">
        <v>0</v>
      </c>
      <c r="N188" s="181">
        <f t="shared" si="13"/>
        <v>0</v>
      </c>
      <c r="O188" s="186">
        <v>0</v>
      </c>
      <c r="P188" s="187">
        <v>0</v>
      </c>
      <c r="Q188" s="187">
        <v>0</v>
      </c>
      <c r="R188" s="187">
        <v>0</v>
      </c>
      <c r="S188" s="187">
        <f t="shared" si="14"/>
        <v>0</v>
      </c>
      <c r="T188" s="196">
        <v>0</v>
      </c>
      <c r="U188" s="197">
        <v>0</v>
      </c>
      <c r="V188" s="197">
        <v>0</v>
      </c>
      <c r="W188" s="197">
        <v>0</v>
      </c>
      <c r="X188" s="197">
        <f t="shared" si="15"/>
        <v>0</v>
      </c>
      <c r="Y188" s="190">
        <v>0</v>
      </c>
      <c r="Z188" s="191">
        <v>0</v>
      </c>
      <c r="AA188" s="191">
        <v>0</v>
      </c>
      <c r="AB188" s="191">
        <v>0</v>
      </c>
      <c r="AC188" s="198">
        <f t="shared" si="16"/>
        <v>0</v>
      </c>
      <c r="AD188">
        <f t="shared" si="17"/>
        <v>0</v>
      </c>
    </row>
    <row r="189" spans="1:30" hidden="1" x14ac:dyDescent="0.35">
      <c r="A189" t="s">
        <v>315</v>
      </c>
      <c r="B189" t="s">
        <v>134</v>
      </c>
      <c r="C189">
        <v>230</v>
      </c>
      <c r="E189" s="171">
        <v>0</v>
      </c>
      <c r="F189" s="172">
        <v>0</v>
      </c>
      <c r="G189" s="172">
        <v>0</v>
      </c>
      <c r="H189" s="172">
        <v>0</v>
      </c>
      <c r="I189" s="173">
        <f t="shared" si="12"/>
        <v>0</v>
      </c>
      <c r="J189" s="180">
        <v>0</v>
      </c>
      <c r="K189" s="181">
        <v>0</v>
      </c>
      <c r="L189" s="181">
        <v>0</v>
      </c>
      <c r="M189" s="181">
        <v>0</v>
      </c>
      <c r="N189" s="181">
        <f t="shared" si="13"/>
        <v>0</v>
      </c>
      <c r="O189" s="186">
        <v>0</v>
      </c>
      <c r="P189" s="187">
        <v>0</v>
      </c>
      <c r="Q189" s="187">
        <v>0</v>
      </c>
      <c r="R189" s="187">
        <v>0</v>
      </c>
      <c r="S189" s="187">
        <f t="shared" si="14"/>
        <v>0</v>
      </c>
      <c r="T189" s="196">
        <v>0</v>
      </c>
      <c r="U189" s="197">
        <v>0</v>
      </c>
      <c r="V189" s="197">
        <v>0</v>
      </c>
      <c r="W189" s="197">
        <v>0</v>
      </c>
      <c r="X189" s="197">
        <f t="shared" si="15"/>
        <v>0</v>
      </c>
      <c r="Y189" s="190">
        <v>0</v>
      </c>
      <c r="Z189" s="191">
        <v>0</v>
      </c>
      <c r="AA189" s="191">
        <v>0</v>
      </c>
      <c r="AB189" s="191">
        <v>0</v>
      </c>
      <c r="AC189" s="198">
        <f t="shared" si="16"/>
        <v>0</v>
      </c>
      <c r="AD189">
        <f t="shared" si="17"/>
        <v>0</v>
      </c>
    </row>
    <row r="190" spans="1:30" hidden="1" x14ac:dyDescent="0.35">
      <c r="A190" t="s">
        <v>321</v>
      </c>
      <c r="B190" t="s">
        <v>206</v>
      </c>
      <c r="C190">
        <v>115</v>
      </c>
      <c r="E190" s="171">
        <v>0</v>
      </c>
      <c r="F190" s="172">
        <v>0</v>
      </c>
      <c r="G190" s="172">
        <v>0</v>
      </c>
      <c r="H190" s="172">
        <v>0</v>
      </c>
      <c r="I190" s="173">
        <f t="shared" si="12"/>
        <v>0</v>
      </c>
      <c r="J190" s="180">
        <v>0</v>
      </c>
      <c r="K190" s="181">
        <v>0</v>
      </c>
      <c r="L190" s="181">
        <v>0</v>
      </c>
      <c r="M190" s="181">
        <v>0</v>
      </c>
      <c r="N190" s="181">
        <f t="shared" si="13"/>
        <v>0</v>
      </c>
      <c r="O190" s="186">
        <v>0</v>
      </c>
      <c r="P190" s="187">
        <v>0</v>
      </c>
      <c r="Q190" s="187">
        <v>0</v>
      </c>
      <c r="R190" s="187">
        <v>0</v>
      </c>
      <c r="S190" s="187">
        <f t="shared" si="14"/>
        <v>0</v>
      </c>
      <c r="T190" s="196">
        <v>0</v>
      </c>
      <c r="U190" s="197">
        <v>0</v>
      </c>
      <c r="V190" s="197">
        <v>0</v>
      </c>
      <c r="W190" s="197">
        <v>0</v>
      </c>
      <c r="X190" s="197">
        <f t="shared" si="15"/>
        <v>0</v>
      </c>
      <c r="Y190" s="190">
        <v>0</v>
      </c>
      <c r="Z190" s="191">
        <v>0</v>
      </c>
      <c r="AA190" s="191">
        <v>0</v>
      </c>
      <c r="AB190" s="191">
        <v>0</v>
      </c>
      <c r="AC190" s="198">
        <f t="shared" si="16"/>
        <v>0</v>
      </c>
      <c r="AD190">
        <f t="shared" si="17"/>
        <v>0</v>
      </c>
    </row>
    <row r="191" spans="1:30" hidden="1" x14ac:dyDescent="0.35">
      <c r="A191" t="s">
        <v>315</v>
      </c>
      <c r="B191" t="s">
        <v>132</v>
      </c>
      <c r="C191">
        <v>115</v>
      </c>
      <c r="E191" s="171">
        <v>0</v>
      </c>
      <c r="F191" s="172">
        <v>0</v>
      </c>
      <c r="G191" s="172">
        <v>0</v>
      </c>
      <c r="H191" s="172">
        <v>0</v>
      </c>
      <c r="I191" s="173">
        <f t="shared" si="12"/>
        <v>0</v>
      </c>
      <c r="J191" s="180">
        <v>0</v>
      </c>
      <c r="K191" s="181">
        <v>0</v>
      </c>
      <c r="L191" s="181">
        <v>0</v>
      </c>
      <c r="M191" s="181">
        <v>0</v>
      </c>
      <c r="N191" s="181">
        <f t="shared" si="13"/>
        <v>0</v>
      </c>
      <c r="O191" s="186">
        <v>0</v>
      </c>
      <c r="P191" s="187">
        <v>0</v>
      </c>
      <c r="Q191" s="187">
        <v>0</v>
      </c>
      <c r="R191" s="187">
        <v>0</v>
      </c>
      <c r="S191" s="187">
        <f t="shared" si="14"/>
        <v>0</v>
      </c>
      <c r="T191" s="196">
        <v>0</v>
      </c>
      <c r="U191" s="197">
        <v>0</v>
      </c>
      <c r="V191" s="197">
        <v>0</v>
      </c>
      <c r="W191" s="197">
        <v>0</v>
      </c>
      <c r="X191" s="197">
        <f t="shared" si="15"/>
        <v>0</v>
      </c>
      <c r="Y191" s="190">
        <v>0</v>
      </c>
      <c r="Z191" s="191">
        <v>0</v>
      </c>
      <c r="AA191" s="191">
        <v>0</v>
      </c>
      <c r="AB191" s="191">
        <v>0</v>
      </c>
      <c r="AC191" s="198">
        <f t="shared" si="16"/>
        <v>0</v>
      </c>
      <c r="AD191">
        <f t="shared" si="17"/>
        <v>0</v>
      </c>
    </row>
    <row r="192" spans="1:30" hidden="1" x14ac:dyDescent="0.35">
      <c r="A192" t="s">
        <v>326</v>
      </c>
      <c r="B192" t="s">
        <v>31</v>
      </c>
      <c r="C192">
        <v>500</v>
      </c>
      <c r="E192" s="171">
        <v>0</v>
      </c>
      <c r="F192" s="172">
        <v>0</v>
      </c>
      <c r="G192" s="172">
        <v>0</v>
      </c>
      <c r="H192" s="172">
        <v>0</v>
      </c>
      <c r="I192" s="173">
        <f t="shared" si="12"/>
        <v>0</v>
      </c>
      <c r="J192" s="180">
        <v>0</v>
      </c>
      <c r="K192" s="181">
        <v>0</v>
      </c>
      <c r="L192" s="181">
        <v>0</v>
      </c>
      <c r="M192" s="181">
        <v>0</v>
      </c>
      <c r="N192" s="181">
        <f t="shared" si="13"/>
        <v>0</v>
      </c>
      <c r="O192" s="186">
        <v>0</v>
      </c>
      <c r="P192" s="187">
        <v>0</v>
      </c>
      <c r="Q192" s="187">
        <v>0</v>
      </c>
      <c r="R192" s="187">
        <v>0</v>
      </c>
      <c r="S192" s="187">
        <f t="shared" si="14"/>
        <v>0</v>
      </c>
      <c r="T192" s="196">
        <v>0</v>
      </c>
      <c r="U192" s="197">
        <v>0</v>
      </c>
      <c r="V192" s="197">
        <v>0</v>
      </c>
      <c r="W192" s="197">
        <v>0</v>
      </c>
      <c r="X192" s="197">
        <f t="shared" si="15"/>
        <v>0</v>
      </c>
      <c r="Y192" s="190">
        <v>0</v>
      </c>
      <c r="Z192" s="191">
        <v>0</v>
      </c>
      <c r="AA192" s="191">
        <v>0</v>
      </c>
      <c r="AB192" s="191">
        <v>0</v>
      </c>
      <c r="AC192" s="198">
        <f t="shared" si="16"/>
        <v>0</v>
      </c>
      <c r="AD192">
        <f t="shared" si="17"/>
        <v>0</v>
      </c>
    </row>
    <row r="193" spans="1:30" hidden="1" x14ac:dyDescent="0.35">
      <c r="A193" t="s">
        <v>326</v>
      </c>
      <c r="B193" t="s">
        <v>30</v>
      </c>
      <c r="C193">
        <v>500</v>
      </c>
      <c r="E193" s="171">
        <v>0</v>
      </c>
      <c r="F193" s="172">
        <v>0</v>
      </c>
      <c r="G193" s="172">
        <v>0</v>
      </c>
      <c r="H193" s="172">
        <v>0</v>
      </c>
      <c r="I193" s="173">
        <f t="shared" si="12"/>
        <v>0</v>
      </c>
      <c r="J193" s="180">
        <v>0</v>
      </c>
      <c r="K193" s="181">
        <v>0</v>
      </c>
      <c r="L193" s="181">
        <v>0</v>
      </c>
      <c r="M193" s="181">
        <v>0</v>
      </c>
      <c r="N193" s="181">
        <f t="shared" si="13"/>
        <v>0</v>
      </c>
      <c r="O193" s="186">
        <v>0</v>
      </c>
      <c r="P193" s="187">
        <v>0</v>
      </c>
      <c r="Q193" s="187">
        <v>0</v>
      </c>
      <c r="R193" s="187">
        <v>0</v>
      </c>
      <c r="S193" s="187">
        <f t="shared" si="14"/>
        <v>0</v>
      </c>
      <c r="T193" s="196">
        <v>0</v>
      </c>
      <c r="U193" s="197">
        <v>0</v>
      </c>
      <c r="V193" s="197">
        <v>0</v>
      </c>
      <c r="W193" s="197">
        <v>0</v>
      </c>
      <c r="X193" s="197">
        <f t="shared" si="15"/>
        <v>0</v>
      </c>
      <c r="Y193" s="190">
        <v>0</v>
      </c>
      <c r="Z193" s="191">
        <v>0</v>
      </c>
      <c r="AA193" s="191">
        <v>0</v>
      </c>
      <c r="AB193" s="191">
        <v>0</v>
      </c>
      <c r="AC193" s="198">
        <f t="shared" si="16"/>
        <v>0</v>
      </c>
      <c r="AD193">
        <f t="shared" si="17"/>
        <v>0</v>
      </c>
    </row>
    <row r="194" spans="1:30" hidden="1" x14ac:dyDescent="0.35">
      <c r="A194" t="s">
        <v>326</v>
      </c>
      <c r="B194" t="s">
        <v>32</v>
      </c>
      <c r="C194">
        <v>230</v>
      </c>
      <c r="E194" s="171">
        <v>0</v>
      </c>
      <c r="F194" s="172">
        <v>0</v>
      </c>
      <c r="G194" s="172">
        <v>0</v>
      </c>
      <c r="H194" s="172">
        <v>0</v>
      </c>
      <c r="I194" s="173">
        <f t="shared" si="12"/>
        <v>0</v>
      </c>
      <c r="J194" s="180">
        <v>0</v>
      </c>
      <c r="K194" s="181">
        <v>0</v>
      </c>
      <c r="L194" s="181">
        <v>0</v>
      </c>
      <c r="M194" s="181">
        <v>0</v>
      </c>
      <c r="N194" s="181">
        <f t="shared" si="13"/>
        <v>0</v>
      </c>
      <c r="O194" s="186">
        <v>0</v>
      </c>
      <c r="P194" s="187">
        <v>0</v>
      </c>
      <c r="Q194" s="187">
        <v>0</v>
      </c>
      <c r="R194" s="187">
        <v>0</v>
      </c>
      <c r="S194" s="187">
        <f t="shared" si="14"/>
        <v>0</v>
      </c>
      <c r="T194" s="196">
        <v>0</v>
      </c>
      <c r="U194" s="197">
        <v>0</v>
      </c>
      <c r="V194" s="197">
        <v>0</v>
      </c>
      <c r="W194" s="197">
        <v>0</v>
      </c>
      <c r="X194" s="197">
        <f t="shared" si="15"/>
        <v>0</v>
      </c>
      <c r="Y194" s="190">
        <v>0</v>
      </c>
      <c r="Z194" s="191">
        <v>0</v>
      </c>
      <c r="AA194" s="191">
        <v>0</v>
      </c>
      <c r="AB194" s="191">
        <v>0</v>
      </c>
      <c r="AC194" s="198">
        <f t="shared" si="16"/>
        <v>0</v>
      </c>
      <c r="AD194">
        <f t="shared" si="17"/>
        <v>0</v>
      </c>
    </row>
    <row r="195" spans="1:30" hidden="1" x14ac:dyDescent="0.35">
      <c r="A195" t="s">
        <v>318</v>
      </c>
      <c r="B195" t="s">
        <v>80</v>
      </c>
      <c r="C195">
        <v>230</v>
      </c>
      <c r="E195" s="171">
        <v>0</v>
      </c>
      <c r="F195" s="172">
        <v>0</v>
      </c>
      <c r="G195" s="172">
        <v>0</v>
      </c>
      <c r="H195" s="172">
        <v>0</v>
      </c>
      <c r="I195" s="173">
        <f t="shared" si="12"/>
        <v>0</v>
      </c>
      <c r="J195" s="180">
        <v>0</v>
      </c>
      <c r="K195" s="181">
        <v>0</v>
      </c>
      <c r="L195" s="181">
        <v>0</v>
      </c>
      <c r="M195" s="181">
        <v>0</v>
      </c>
      <c r="N195" s="181">
        <f t="shared" si="13"/>
        <v>0</v>
      </c>
      <c r="O195" s="186">
        <v>0</v>
      </c>
      <c r="P195" s="187">
        <v>0</v>
      </c>
      <c r="Q195" s="187">
        <v>0</v>
      </c>
      <c r="R195" s="187">
        <v>0</v>
      </c>
      <c r="S195" s="187">
        <f t="shared" si="14"/>
        <v>0</v>
      </c>
      <c r="T195" s="196">
        <v>0</v>
      </c>
      <c r="U195" s="197">
        <v>0</v>
      </c>
      <c r="V195" s="197">
        <v>0</v>
      </c>
      <c r="W195" s="197">
        <v>0</v>
      </c>
      <c r="X195" s="197">
        <f t="shared" si="15"/>
        <v>0</v>
      </c>
      <c r="Y195" s="190">
        <v>0</v>
      </c>
      <c r="Z195" s="191">
        <v>0</v>
      </c>
      <c r="AA195" s="191">
        <v>0</v>
      </c>
      <c r="AB195" s="191">
        <v>0</v>
      </c>
      <c r="AC195" s="198">
        <f t="shared" si="16"/>
        <v>0</v>
      </c>
      <c r="AD195">
        <f t="shared" si="17"/>
        <v>0</v>
      </c>
    </row>
    <row r="196" spans="1:30" hidden="1" x14ac:dyDescent="0.35">
      <c r="A196" t="s">
        <v>315</v>
      </c>
      <c r="B196" t="s">
        <v>100</v>
      </c>
      <c r="C196">
        <v>115</v>
      </c>
      <c r="E196" s="171">
        <v>0</v>
      </c>
      <c r="F196" s="172">
        <v>0</v>
      </c>
      <c r="G196" s="172">
        <v>0</v>
      </c>
      <c r="H196" s="172">
        <v>0</v>
      </c>
      <c r="I196" s="173">
        <f t="shared" si="12"/>
        <v>0</v>
      </c>
      <c r="J196" s="180">
        <v>0</v>
      </c>
      <c r="K196" s="181">
        <v>0</v>
      </c>
      <c r="L196" s="181">
        <v>0</v>
      </c>
      <c r="M196" s="181">
        <v>0</v>
      </c>
      <c r="N196" s="181">
        <f t="shared" si="13"/>
        <v>0</v>
      </c>
      <c r="O196" s="186">
        <v>0</v>
      </c>
      <c r="P196" s="187">
        <v>0</v>
      </c>
      <c r="Q196" s="187">
        <v>0</v>
      </c>
      <c r="R196" s="187">
        <v>0</v>
      </c>
      <c r="S196" s="187">
        <f t="shared" si="14"/>
        <v>0</v>
      </c>
      <c r="T196" s="196">
        <v>0</v>
      </c>
      <c r="U196" s="197">
        <v>0</v>
      </c>
      <c r="V196" s="197">
        <v>0</v>
      </c>
      <c r="W196" s="197">
        <v>0</v>
      </c>
      <c r="X196" s="197">
        <f t="shared" si="15"/>
        <v>0</v>
      </c>
      <c r="Y196" s="190">
        <v>0</v>
      </c>
      <c r="Z196" s="191">
        <v>0</v>
      </c>
      <c r="AA196" s="191">
        <v>0</v>
      </c>
      <c r="AB196" s="191">
        <v>0</v>
      </c>
      <c r="AC196" s="198">
        <f t="shared" si="16"/>
        <v>0</v>
      </c>
      <c r="AD196">
        <f t="shared" si="17"/>
        <v>0</v>
      </c>
    </row>
    <row r="197" spans="1:30" hidden="1" x14ac:dyDescent="0.35">
      <c r="A197" t="s">
        <v>333</v>
      </c>
      <c r="B197" t="s">
        <v>265</v>
      </c>
      <c r="C197">
        <v>115</v>
      </c>
      <c r="E197" s="171">
        <v>0</v>
      </c>
      <c r="F197" s="172">
        <v>0</v>
      </c>
      <c r="G197" s="172">
        <v>0</v>
      </c>
      <c r="H197" s="172">
        <v>0</v>
      </c>
      <c r="I197" s="173">
        <f t="shared" si="12"/>
        <v>0</v>
      </c>
      <c r="J197" s="180">
        <v>0</v>
      </c>
      <c r="K197" s="181">
        <v>0</v>
      </c>
      <c r="L197" s="181">
        <v>0</v>
      </c>
      <c r="M197" s="181">
        <v>0</v>
      </c>
      <c r="N197" s="181">
        <f t="shared" si="13"/>
        <v>0</v>
      </c>
      <c r="O197" s="186">
        <v>0</v>
      </c>
      <c r="P197" s="187">
        <v>0</v>
      </c>
      <c r="Q197" s="187">
        <v>0</v>
      </c>
      <c r="R197" s="187">
        <v>0</v>
      </c>
      <c r="S197" s="187">
        <f t="shared" si="14"/>
        <v>0</v>
      </c>
      <c r="T197" s="196">
        <v>0</v>
      </c>
      <c r="U197" s="197">
        <v>0</v>
      </c>
      <c r="V197" s="197">
        <v>0</v>
      </c>
      <c r="W197" s="197">
        <v>0</v>
      </c>
      <c r="X197" s="197">
        <f t="shared" si="15"/>
        <v>0</v>
      </c>
      <c r="Y197" s="190">
        <v>0</v>
      </c>
      <c r="Z197" s="191">
        <v>0</v>
      </c>
      <c r="AA197" s="191">
        <v>0</v>
      </c>
      <c r="AB197" s="191">
        <v>0</v>
      </c>
      <c r="AC197" s="198">
        <f t="shared" si="16"/>
        <v>0</v>
      </c>
      <c r="AD197">
        <f t="shared" si="17"/>
        <v>0</v>
      </c>
    </row>
    <row r="198" spans="1:30" hidden="1" x14ac:dyDescent="0.35">
      <c r="A198" t="s">
        <v>321</v>
      </c>
      <c r="B198" t="s">
        <v>207</v>
      </c>
      <c r="C198">
        <v>115</v>
      </c>
      <c r="E198" s="171">
        <v>0</v>
      </c>
      <c r="F198" s="172">
        <v>0</v>
      </c>
      <c r="G198" s="172">
        <v>0</v>
      </c>
      <c r="H198" s="172">
        <v>0</v>
      </c>
      <c r="I198" s="173">
        <f t="shared" ref="I198:I261" si="18">SUM(G198:H198)</f>
        <v>0</v>
      </c>
      <c r="J198" s="180">
        <v>0</v>
      </c>
      <c r="K198" s="181">
        <v>0</v>
      </c>
      <c r="L198" s="181">
        <v>0</v>
      </c>
      <c r="M198" s="181">
        <v>0</v>
      </c>
      <c r="N198" s="181">
        <f t="shared" ref="N198:N261" si="19">SUM(L198:M198)</f>
        <v>0</v>
      </c>
      <c r="O198" s="186">
        <v>0</v>
      </c>
      <c r="P198" s="187">
        <v>0</v>
      </c>
      <c r="Q198" s="187">
        <v>0</v>
      </c>
      <c r="R198" s="187">
        <v>0</v>
      </c>
      <c r="S198" s="187">
        <f t="shared" ref="S198:S261" si="20">SUM(Q198:R198)</f>
        <v>0</v>
      </c>
      <c r="T198" s="196">
        <v>0</v>
      </c>
      <c r="U198" s="197">
        <v>0</v>
      </c>
      <c r="V198" s="197">
        <v>0</v>
      </c>
      <c r="W198" s="197">
        <v>0</v>
      </c>
      <c r="X198" s="197">
        <f t="shared" ref="X198:X261" si="21">SUM(V198:W198)</f>
        <v>0</v>
      </c>
      <c r="Y198" s="190">
        <v>0</v>
      </c>
      <c r="Z198" s="191">
        <v>0</v>
      </c>
      <c r="AA198" s="191">
        <v>0</v>
      </c>
      <c r="AB198" s="191">
        <v>0</v>
      </c>
      <c r="AC198" s="198">
        <f t="shared" ref="AC198:AC261" si="22">SUM(AA198:AB198)</f>
        <v>0</v>
      </c>
      <c r="AD198">
        <f t="shared" ref="AD198:AD261" si="23">IF(SUM(E198:AC198)&gt;0,1,0)</f>
        <v>0</v>
      </c>
    </row>
    <row r="199" spans="1:30" hidden="1" x14ac:dyDescent="0.35">
      <c r="A199" t="s">
        <v>326</v>
      </c>
      <c r="B199" t="s">
        <v>21</v>
      </c>
      <c r="C199">
        <v>230</v>
      </c>
      <c r="E199" s="171">
        <v>0</v>
      </c>
      <c r="F199" s="172">
        <v>0</v>
      </c>
      <c r="G199" s="172">
        <v>0</v>
      </c>
      <c r="H199" s="172">
        <v>0</v>
      </c>
      <c r="I199" s="173">
        <f t="shared" si="18"/>
        <v>0</v>
      </c>
      <c r="J199" s="180">
        <v>0</v>
      </c>
      <c r="K199" s="181">
        <v>0</v>
      </c>
      <c r="L199" s="181">
        <v>0</v>
      </c>
      <c r="M199" s="181">
        <v>0</v>
      </c>
      <c r="N199" s="181">
        <f t="shared" si="19"/>
        <v>0</v>
      </c>
      <c r="O199" s="186">
        <v>0</v>
      </c>
      <c r="P199" s="187">
        <v>0</v>
      </c>
      <c r="Q199" s="187">
        <v>0</v>
      </c>
      <c r="R199" s="187">
        <v>0</v>
      </c>
      <c r="S199" s="187">
        <f t="shared" si="20"/>
        <v>0</v>
      </c>
      <c r="T199" s="196">
        <v>0</v>
      </c>
      <c r="U199" s="197">
        <v>0</v>
      </c>
      <c r="V199" s="197">
        <v>0</v>
      </c>
      <c r="W199" s="197">
        <v>0</v>
      </c>
      <c r="X199" s="197">
        <f t="shared" si="21"/>
        <v>0</v>
      </c>
      <c r="Y199" s="190">
        <v>0</v>
      </c>
      <c r="Z199" s="191">
        <v>0</v>
      </c>
      <c r="AA199" s="191">
        <v>0</v>
      </c>
      <c r="AB199" s="191">
        <v>0</v>
      </c>
      <c r="AC199" s="198">
        <f t="shared" si="22"/>
        <v>0</v>
      </c>
      <c r="AD199">
        <f t="shared" si="23"/>
        <v>0</v>
      </c>
    </row>
    <row r="200" spans="1:30" hidden="1" x14ac:dyDescent="0.35">
      <c r="A200" t="s">
        <v>318</v>
      </c>
      <c r="B200" t="s">
        <v>93</v>
      </c>
      <c r="C200">
        <v>230</v>
      </c>
      <c r="E200" s="171">
        <v>0</v>
      </c>
      <c r="F200" s="172">
        <v>0</v>
      </c>
      <c r="G200" s="172">
        <v>0</v>
      </c>
      <c r="H200" s="172">
        <v>0</v>
      </c>
      <c r="I200" s="173">
        <f t="shared" si="18"/>
        <v>0</v>
      </c>
      <c r="J200" s="180">
        <v>0</v>
      </c>
      <c r="K200" s="181">
        <v>0</v>
      </c>
      <c r="L200" s="181">
        <v>0</v>
      </c>
      <c r="M200" s="181">
        <v>0</v>
      </c>
      <c r="N200" s="181">
        <f t="shared" si="19"/>
        <v>0</v>
      </c>
      <c r="O200" s="186">
        <v>0</v>
      </c>
      <c r="P200" s="187">
        <v>0</v>
      </c>
      <c r="Q200" s="187">
        <v>0</v>
      </c>
      <c r="R200" s="187">
        <v>0</v>
      </c>
      <c r="S200" s="187">
        <f t="shared" si="20"/>
        <v>0</v>
      </c>
      <c r="T200" s="196">
        <v>0</v>
      </c>
      <c r="U200" s="197">
        <v>0</v>
      </c>
      <c r="V200" s="197">
        <v>0</v>
      </c>
      <c r="W200" s="197">
        <v>0</v>
      </c>
      <c r="X200" s="197">
        <f t="shared" si="21"/>
        <v>0</v>
      </c>
      <c r="Y200" s="190">
        <v>0</v>
      </c>
      <c r="Z200" s="191">
        <v>0</v>
      </c>
      <c r="AA200" s="191">
        <v>0</v>
      </c>
      <c r="AB200" s="191">
        <v>0</v>
      </c>
      <c r="AC200" s="198">
        <f t="shared" si="22"/>
        <v>0</v>
      </c>
      <c r="AD200">
        <f t="shared" si="23"/>
        <v>0</v>
      </c>
    </row>
    <row r="201" spans="1:30" hidden="1" x14ac:dyDescent="0.35">
      <c r="A201" t="s">
        <v>329</v>
      </c>
      <c r="B201" t="s">
        <v>177</v>
      </c>
      <c r="C201">
        <v>230</v>
      </c>
      <c r="E201" s="171">
        <v>0</v>
      </c>
      <c r="F201" s="172">
        <v>0</v>
      </c>
      <c r="G201" s="172">
        <v>0</v>
      </c>
      <c r="H201" s="172">
        <v>0</v>
      </c>
      <c r="I201" s="173">
        <f t="shared" si="18"/>
        <v>0</v>
      </c>
      <c r="J201" s="180">
        <v>0</v>
      </c>
      <c r="K201" s="181">
        <v>0</v>
      </c>
      <c r="L201" s="181">
        <v>0</v>
      </c>
      <c r="M201" s="181">
        <v>0</v>
      </c>
      <c r="N201" s="181">
        <f t="shared" si="19"/>
        <v>0</v>
      </c>
      <c r="O201" s="186">
        <v>0</v>
      </c>
      <c r="P201" s="187">
        <v>0</v>
      </c>
      <c r="Q201" s="187">
        <v>0</v>
      </c>
      <c r="R201" s="187">
        <v>0</v>
      </c>
      <c r="S201" s="187">
        <f t="shared" si="20"/>
        <v>0</v>
      </c>
      <c r="T201" s="196">
        <v>0</v>
      </c>
      <c r="U201" s="197">
        <v>0</v>
      </c>
      <c r="V201" s="197">
        <v>0</v>
      </c>
      <c r="W201" s="197">
        <v>0</v>
      </c>
      <c r="X201" s="197">
        <f t="shared" si="21"/>
        <v>0</v>
      </c>
      <c r="Y201" s="190">
        <v>0</v>
      </c>
      <c r="Z201" s="191">
        <v>0</v>
      </c>
      <c r="AA201" s="191">
        <v>0</v>
      </c>
      <c r="AB201" s="191">
        <v>0</v>
      </c>
      <c r="AC201" s="198">
        <f t="shared" si="22"/>
        <v>0</v>
      </c>
      <c r="AD201">
        <f t="shared" si="23"/>
        <v>0</v>
      </c>
    </row>
    <row r="202" spans="1:30" hidden="1" x14ac:dyDescent="0.35">
      <c r="A202" t="s">
        <v>329</v>
      </c>
      <c r="B202" t="s">
        <v>177</v>
      </c>
      <c r="C202">
        <v>138</v>
      </c>
      <c r="E202" s="171">
        <v>0</v>
      </c>
      <c r="F202" s="172">
        <v>0</v>
      </c>
      <c r="G202" s="172">
        <v>0</v>
      </c>
      <c r="H202" s="172">
        <v>0</v>
      </c>
      <c r="I202" s="173">
        <f t="shared" si="18"/>
        <v>0</v>
      </c>
      <c r="J202" s="180">
        <v>0</v>
      </c>
      <c r="K202" s="181">
        <v>0</v>
      </c>
      <c r="L202" s="181">
        <v>0</v>
      </c>
      <c r="M202" s="181">
        <v>0</v>
      </c>
      <c r="N202" s="181">
        <f t="shared" si="19"/>
        <v>0</v>
      </c>
      <c r="O202" s="186">
        <v>0</v>
      </c>
      <c r="P202" s="187">
        <v>0</v>
      </c>
      <c r="Q202" s="187">
        <v>0</v>
      </c>
      <c r="R202" s="187">
        <v>0</v>
      </c>
      <c r="S202" s="187">
        <f t="shared" si="20"/>
        <v>0</v>
      </c>
      <c r="T202" s="196">
        <v>0</v>
      </c>
      <c r="U202" s="197">
        <v>0</v>
      </c>
      <c r="V202" s="197">
        <v>0</v>
      </c>
      <c r="W202" s="197">
        <v>0</v>
      </c>
      <c r="X202" s="197">
        <f t="shared" si="21"/>
        <v>0</v>
      </c>
      <c r="Y202" s="190">
        <v>0</v>
      </c>
      <c r="Z202" s="191">
        <v>0</v>
      </c>
      <c r="AA202" s="191">
        <v>0</v>
      </c>
      <c r="AB202" s="191">
        <v>0</v>
      </c>
      <c r="AC202" s="198">
        <f t="shared" si="22"/>
        <v>0</v>
      </c>
      <c r="AD202">
        <f t="shared" si="23"/>
        <v>0</v>
      </c>
    </row>
    <row r="203" spans="1:30" x14ac:dyDescent="0.35">
      <c r="A203" t="s">
        <v>333</v>
      </c>
      <c r="B203" t="s">
        <v>273</v>
      </c>
      <c r="C203">
        <v>230</v>
      </c>
      <c r="D203" t="str" cm="1">
        <f t="array" ref="D203">INDEX(SubList_ResAreas!$D$5:$D$332,MATCH(1,(B203=SubList_ResAreas!$B$5:$B$332)*(C203=SubList_ResAreas!$C$5:$C$332),0))</f>
        <v>Northern_CA</v>
      </c>
      <c r="E203" s="171">
        <v>0</v>
      </c>
      <c r="F203" s="172">
        <v>0</v>
      </c>
      <c r="G203" s="172">
        <v>0</v>
      </c>
      <c r="H203" s="172">
        <v>0</v>
      </c>
      <c r="I203" s="173">
        <f t="shared" si="18"/>
        <v>0</v>
      </c>
      <c r="J203" s="180">
        <v>0</v>
      </c>
      <c r="K203" s="181">
        <v>0</v>
      </c>
      <c r="L203" s="181">
        <v>0</v>
      </c>
      <c r="M203" s="181">
        <v>0</v>
      </c>
      <c r="N203" s="181">
        <f t="shared" si="19"/>
        <v>0</v>
      </c>
      <c r="O203" s="186">
        <v>9.92</v>
      </c>
      <c r="P203" s="187">
        <v>0</v>
      </c>
      <c r="Q203" s="187">
        <v>0</v>
      </c>
      <c r="R203" s="187">
        <v>0</v>
      </c>
      <c r="S203" s="187">
        <f t="shared" si="20"/>
        <v>0</v>
      </c>
      <c r="T203" s="196">
        <v>9.92</v>
      </c>
      <c r="U203" s="197">
        <v>0</v>
      </c>
      <c r="V203" s="197">
        <v>0</v>
      </c>
      <c r="W203" s="197">
        <v>0</v>
      </c>
      <c r="X203" s="197">
        <f t="shared" si="21"/>
        <v>0</v>
      </c>
      <c r="Y203" s="190">
        <v>9.92</v>
      </c>
      <c r="Z203" s="191">
        <v>0</v>
      </c>
      <c r="AA203" s="191">
        <v>0</v>
      </c>
      <c r="AB203" s="191">
        <v>0</v>
      </c>
      <c r="AC203" s="198">
        <f t="shared" si="22"/>
        <v>0</v>
      </c>
      <c r="AD203">
        <f t="shared" si="23"/>
        <v>1</v>
      </c>
    </row>
    <row r="204" spans="1:30" x14ac:dyDescent="0.35">
      <c r="A204" t="s">
        <v>348</v>
      </c>
      <c r="B204" t="s">
        <v>47</v>
      </c>
      <c r="C204">
        <v>500</v>
      </c>
      <c r="D204" t="str" cm="1">
        <f t="array" ref="D204">INDEX(SubList_ResAreas!$D$5:$D$332,MATCH(1,(B204=SubList_ResAreas!$B$5:$B$332)*(C204=SubList_ResAreas!$C$5:$C$332),0))</f>
        <v>Arizona</v>
      </c>
      <c r="E204" s="171">
        <v>0</v>
      </c>
      <c r="F204" s="172">
        <v>0</v>
      </c>
      <c r="G204" s="172">
        <v>0</v>
      </c>
      <c r="H204" s="172">
        <v>0</v>
      </c>
      <c r="I204" s="173">
        <f t="shared" si="18"/>
        <v>0</v>
      </c>
      <c r="J204" s="180">
        <v>0</v>
      </c>
      <c r="K204" s="181">
        <v>0</v>
      </c>
      <c r="L204" s="181">
        <v>0</v>
      </c>
      <c r="M204" s="181">
        <v>0</v>
      </c>
      <c r="N204" s="181">
        <f t="shared" si="19"/>
        <v>0</v>
      </c>
      <c r="O204" s="186">
        <v>0</v>
      </c>
      <c r="P204" s="187">
        <v>0</v>
      </c>
      <c r="Q204" s="187">
        <v>0</v>
      </c>
      <c r="R204" s="187">
        <v>0</v>
      </c>
      <c r="S204" s="187">
        <f t="shared" si="20"/>
        <v>0</v>
      </c>
      <c r="T204" s="196">
        <v>0</v>
      </c>
      <c r="U204" s="197">
        <v>0</v>
      </c>
      <c r="V204" s="197">
        <v>0</v>
      </c>
      <c r="W204" s="197">
        <v>0</v>
      </c>
      <c r="X204" s="197">
        <f t="shared" si="21"/>
        <v>0</v>
      </c>
      <c r="Y204" s="190">
        <v>0</v>
      </c>
      <c r="Z204" s="191">
        <v>0</v>
      </c>
      <c r="AA204" s="191">
        <v>119</v>
      </c>
      <c r="AB204" s="191">
        <v>0</v>
      </c>
      <c r="AC204" s="198">
        <f t="shared" si="22"/>
        <v>119</v>
      </c>
      <c r="AD204">
        <f t="shared" si="23"/>
        <v>1</v>
      </c>
    </row>
    <row r="205" spans="1:30" hidden="1" x14ac:dyDescent="0.35">
      <c r="A205" t="s">
        <v>326</v>
      </c>
      <c r="B205" t="s">
        <v>38</v>
      </c>
      <c r="C205">
        <v>230</v>
      </c>
      <c r="E205" s="171">
        <v>0</v>
      </c>
      <c r="F205" s="172">
        <v>0</v>
      </c>
      <c r="G205" s="172">
        <v>0</v>
      </c>
      <c r="H205" s="172">
        <v>0</v>
      </c>
      <c r="I205" s="173">
        <f t="shared" si="18"/>
        <v>0</v>
      </c>
      <c r="J205" s="180">
        <v>0</v>
      </c>
      <c r="K205" s="181">
        <v>0</v>
      </c>
      <c r="L205" s="181">
        <v>0</v>
      </c>
      <c r="M205" s="181">
        <v>0</v>
      </c>
      <c r="N205" s="181">
        <f t="shared" si="19"/>
        <v>0</v>
      </c>
      <c r="O205" s="186">
        <v>0</v>
      </c>
      <c r="P205" s="187">
        <v>0</v>
      </c>
      <c r="Q205" s="187">
        <v>0</v>
      </c>
      <c r="R205" s="187">
        <v>0</v>
      </c>
      <c r="S205" s="187">
        <f t="shared" si="20"/>
        <v>0</v>
      </c>
      <c r="T205" s="196">
        <v>0</v>
      </c>
      <c r="U205" s="197">
        <v>0</v>
      </c>
      <c r="V205" s="197">
        <v>0</v>
      </c>
      <c r="W205" s="197">
        <v>0</v>
      </c>
      <c r="X205" s="197">
        <f t="shared" si="21"/>
        <v>0</v>
      </c>
      <c r="Y205" s="190">
        <v>0</v>
      </c>
      <c r="Z205" s="191">
        <v>0</v>
      </c>
      <c r="AA205" s="191">
        <v>0</v>
      </c>
      <c r="AB205" s="191">
        <v>0</v>
      </c>
      <c r="AC205" s="198">
        <f t="shared" si="22"/>
        <v>0</v>
      </c>
      <c r="AD205">
        <f t="shared" si="23"/>
        <v>0</v>
      </c>
    </row>
    <row r="206" spans="1:30" hidden="1" x14ac:dyDescent="0.35">
      <c r="A206" t="s">
        <v>321</v>
      </c>
      <c r="B206" t="s">
        <v>197</v>
      </c>
      <c r="C206">
        <v>115</v>
      </c>
      <c r="E206" s="171">
        <v>0</v>
      </c>
      <c r="F206" s="172">
        <v>0</v>
      </c>
      <c r="G206" s="172">
        <v>0</v>
      </c>
      <c r="H206" s="172">
        <v>0</v>
      </c>
      <c r="I206" s="173">
        <f t="shared" si="18"/>
        <v>0</v>
      </c>
      <c r="J206" s="180">
        <v>0</v>
      </c>
      <c r="K206" s="181">
        <v>0</v>
      </c>
      <c r="L206" s="181">
        <v>0</v>
      </c>
      <c r="M206" s="181">
        <v>0</v>
      </c>
      <c r="N206" s="181">
        <f t="shared" si="19"/>
        <v>0</v>
      </c>
      <c r="O206" s="186">
        <v>0</v>
      </c>
      <c r="P206" s="187">
        <v>0</v>
      </c>
      <c r="Q206" s="187">
        <v>0</v>
      </c>
      <c r="R206" s="187">
        <v>0</v>
      </c>
      <c r="S206" s="187">
        <f t="shared" si="20"/>
        <v>0</v>
      </c>
      <c r="T206" s="196">
        <v>0</v>
      </c>
      <c r="U206" s="197">
        <v>0</v>
      </c>
      <c r="V206" s="197">
        <v>0</v>
      </c>
      <c r="W206" s="197">
        <v>0</v>
      </c>
      <c r="X206" s="197">
        <f t="shared" si="21"/>
        <v>0</v>
      </c>
      <c r="Y206" s="190">
        <v>0</v>
      </c>
      <c r="Z206" s="191">
        <v>0</v>
      </c>
      <c r="AA206" s="191">
        <v>0</v>
      </c>
      <c r="AB206" s="191">
        <v>0</v>
      </c>
      <c r="AC206" s="198">
        <f t="shared" si="22"/>
        <v>0</v>
      </c>
      <c r="AD206">
        <f t="shared" si="23"/>
        <v>0</v>
      </c>
    </row>
    <row r="207" spans="1:30" hidden="1" x14ac:dyDescent="0.35">
      <c r="A207" t="s">
        <v>321</v>
      </c>
      <c r="B207" t="s">
        <v>197</v>
      </c>
      <c r="C207">
        <v>230</v>
      </c>
      <c r="E207" s="171">
        <v>0</v>
      </c>
      <c r="F207" s="172">
        <v>0</v>
      </c>
      <c r="G207" s="172">
        <v>0</v>
      </c>
      <c r="H207" s="172">
        <v>0</v>
      </c>
      <c r="I207" s="173">
        <f t="shared" si="18"/>
        <v>0</v>
      </c>
      <c r="J207" s="180">
        <v>0</v>
      </c>
      <c r="K207" s="181">
        <v>0</v>
      </c>
      <c r="L207" s="181">
        <v>0</v>
      </c>
      <c r="M207" s="181">
        <v>0</v>
      </c>
      <c r="N207" s="181">
        <f t="shared" si="19"/>
        <v>0</v>
      </c>
      <c r="O207" s="186">
        <v>0</v>
      </c>
      <c r="P207" s="187">
        <v>0</v>
      </c>
      <c r="Q207" s="187">
        <v>0</v>
      </c>
      <c r="R207" s="187">
        <v>0</v>
      </c>
      <c r="S207" s="187">
        <f t="shared" si="20"/>
        <v>0</v>
      </c>
      <c r="T207" s="196">
        <v>0</v>
      </c>
      <c r="U207" s="197">
        <v>0</v>
      </c>
      <c r="V207" s="197">
        <v>0</v>
      </c>
      <c r="W207" s="197">
        <v>0</v>
      </c>
      <c r="X207" s="197">
        <f t="shared" si="21"/>
        <v>0</v>
      </c>
      <c r="Y207" s="190">
        <v>0</v>
      </c>
      <c r="Z207" s="191">
        <v>0</v>
      </c>
      <c r="AA207" s="191">
        <v>0</v>
      </c>
      <c r="AB207" s="191">
        <v>0</v>
      </c>
      <c r="AC207" s="198">
        <f t="shared" si="22"/>
        <v>0</v>
      </c>
      <c r="AD207">
        <f t="shared" si="23"/>
        <v>0</v>
      </c>
    </row>
    <row r="208" spans="1:30" hidden="1" x14ac:dyDescent="0.35">
      <c r="A208" t="s">
        <v>322</v>
      </c>
      <c r="B208" t="s">
        <v>513</v>
      </c>
      <c r="C208">
        <v>230</v>
      </c>
      <c r="E208" s="171">
        <v>0</v>
      </c>
      <c r="F208" s="172">
        <v>0</v>
      </c>
      <c r="G208" s="172">
        <v>0</v>
      </c>
      <c r="H208" s="172">
        <v>0</v>
      </c>
      <c r="I208" s="173">
        <f t="shared" si="18"/>
        <v>0</v>
      </c>
      <c r="J208" s="180">
        <v>0</v>
      </c>
      <c r="K208" s="181">
        <v>0</v>
      </c>
      <c r="L208" s="181">
        <v>0</v>
      </c>
      <c r="M208" s="181">
        <v>0</v>
      </c>
      <c r="N208" s="181">
        <f t="shared" si="19"/>
        <v>0</v>
      </c>
      <c r="O208" s="186">
        <v>0</v>
      </c>
      <c r="P208" s="187">
        <v>0</v>
      </c>
      <c r="Q208" s="187">
        <v>0</v>
      </c>
      <c r="R208" s="187">
        <v>0</v>
      </c>
      <c r="S208" s="187">
        <f t="shared" si="20"/>
        <v>0</v>
      </c>
      <c r="T208" s="196">
        <v>0</v>
      </c>
      <c r="U208" s="197">
        <v>0</v>
      </c>
      <c r="V208" s="197">
        <v>0</v>
      </c>
      <c r="W208" s="197">
        <v>0</v>
      </c>
      <c r="X208" s="197">
        <f t="shared" si="21"/>
        <v>0</v>
      </c>
      <c r="Y208" s="190">
        <v>0</v>
      </c>
      <c r="Z208" s="191">
        <v>0</v>
      </c>
      <c r="AA208" s="191">
        <v>0</v>
      </c>
      <c r="AB208" s="191">
        <v>0</v>
      </c>
      <c r="AC208" s="198">
        <f t="shared" si="22"/>
        <v>0</v>
      </c>
      <c r="AD208">
        <f t="shared" si="23"/>
        <v>0</v>
      </c>
    </row>
    <row r="209" spans="1:30" hidden="1" x14ac:dyDescent="0.35">
      <c r="A209" t="s">
        <v>322</v>
      </c>
      <c r="B209" t="s">
        <v>119</v>
      </c>
      <c r="C209">
        <v>230</v>
      </c>
      <c r="E209" s="171">
        <v>0</v>
      </c>
      <c r="F209" s="172">
        <v>0</v>
      </c>
      <c r="G209" s="172">
        <v>0</v>
      </c>
      <c r="H209" s="172">
        <v>0</v>
      </c>
      <c r="I209" s="173">
        <f t="shared" si="18"/>
        <v>0</v>
      </c>
      <c r="J209" s="180">
        <v>0</v>
      </c>
      <c r="K209" s="181">
        <v>0</v>
      </c>
      <c r="L209" s="181">
        <v>0</v>
      </c>
      <c r="M209" s="181">
        <v>0</v>
      </c>
      <c r="N209" s="181">
        <f t="shared" si="19"/>
        <v>0</v>
      </c>
      <c r="O209" s="186">
        <v>0</v>
      </c>
      <c r="P209" s="187">
        <v>0</v>
      </c>
      <c r="Q209" s="187">
        <v>0</v>
      </c>
      <c r="R209" s="187">
        <v>0</v>
      </c>
      <c r="S209" s="187">
        <f t="shared" si="20"/>
        <v>0</v>
      </c>
      <c r="T209" s="196">
        <v>0</v>
      </c>
      <c r="U209" s="197">
        <v>0</v>
      </c>
      <c r="V209" s="197">
        <v>0</v>
      </c>
      <c r="W209" s="197">
        <v>0</v>
      </c>
      <c r="X209" s="197">
        <f t="shared" si="21"/>
        <v>0</v>
      </c>
      <c r="Y209" s="190">
        <v>0</v>
      </c>
      <c r="Z209" s="191">
        <v>0</v>
      </c>
      <c r="AA209" s="191">
        <v>0</v>
      </c>
      <c r="AB209" s="191">
        <v>0</v>
      </c>
      <c r="AC209" s="198">
        <f t="shared" si="22"/>
        <v>0</v>
      </c>
      <c r="AD209">
        <f t="shared" si="23"/>
        <v>0</v>
      </c>
    </row>
    <row r="210" spans="1:30" hidden="1" x14ac:dyDescent="0.35">
      <c r="A210" t="s">
        <v>333</v>
      </c>
      <c r="B210" t="s">
        <v>249</v>
      </c>
      <c r="C210">
        <v>230</v>
      </c>
      <c r="E210" s="171">
        <v>0</v>
      </c>
      <c r="F210" s="172">
        <v>0</v>
      </c>
      <c r="G210" s="172">
        <v>0</v>
      </c>
      <c r="H210" s="172">
        <v>0</v>
      </c>
      <c r="I210" s="173">
        <f t="shared" si="18"/>
        <v>0</v>
      </c>
      <c r="J210" s="180">
        <v>0</v>
      </c>
      <c r="K210" s="181">
        <v>0</v>
      </c>
      <c r="L210" s="181">
        <v>0</v>
      </c>
      <c r="M210" s="181">
        <v>0</v>
      </c>
      <c r="N210" s="181">
        <f t="shared" si="19"/>
        <v>0</v>
      </c>
      <c r="O210" s="186">
        <v>0</v>
      </c>
      <c r="P210" s="187">
        <v>0</v>
      </c>
      <c r="Q210" s="187">
        <v>0</v>
      </c>
      <c r="R210" s="187">
        <v>0</v>
      </c>
      <c r="S210" s="187">
        <f t="shared" si="20"/>
        <v>0</v>
      </c>
      <c r="T210" s="196">
        <v>0</v>
      </c>
      <c r="U210" s="197">
        <v>0</v>
      </c>
      <c r="V210" s="197">
        <v>0</v>
      </c>
      <c r="W210" s="197">
        <v>0</v>
      </c>
      <c r="X210" s="197">
        <f t="shared" si="21"/>
        <v>0</v>
      </c>
      <c r="Y210" s="190">
        <v>0</v>
      </c>
      <c r="Z210" s="191">
        <v>0</v>
      </c>
      <c r="AA210" s="191">
        <v>0</v>
      </c>
      <c r="AB210" s="191">
        <v>0</v>
      </c>
      <c r="AC210" s="198">
        <f t="shared" si="22"/>
        <v>0</v>
      </c>
      <c r="AD210">
        <f t="shared" si="23"/>
        <v>0</v>
      </c>
    </row>
    <row r="211" spans="1:30" x14ac:dyDescent="0.35">
      <c r="A211" t="s">
        <v>333</v>
      </c>
      <c r="B211" t="s">
        <v>268</v>
      </c>
      <c r="C211">
        <v>115</v>
      </c>
      <c r="D211" t="str" cm="1">
        <f t="array" ref="D211">INDEX(SubList_ResAreas!$D$5:$D$332,MATCH(1,(B211=SubList_ResAreas!$B$5:$B$332)*(C211=SubList_ResAreas!$C$5:$C$332),0))</f>
        <v>Northern_CA</v>
      </c>
      <c r="E211" s="171">
        <v>0</v>
      </c>
      <c r="F211" s="172">
        <v>0</v>
      </c>
      <c r="G211" s="172">
        <v>0</v>
      </c>
      <c r="H211" s="172">
        <v>0</v>
      </c>
      <c r="I211" s="173">
        <f t="shared" si="18"/>
        <v>0</v>
      </c>
      <c r="J211" s="180">
        <v>0</v>
      </c>
      <c r="K211" s="181">
        <v>0</v>
      </c>
      <c r="L211" s="181">
        <v>0</v>
      </c>
      <c r="M211" s="181">
        <v>0</v>
      </c>
      <c r="N211" s="181">
        <f t="shared" si="19"/>
        <v>0</v>
      </c>
      <c r="O211" s="186">
        <v>2.85</v>
      </c>
      <c r="P211" s="187">
        <v>0</v>
      </c>
      <c r="Q211" s="187">
        <v>0</v>
      </c>
      <c r="R211" s="187">
        <v>0</v>
      </c>
      <c r="S211" s="187">
        <f t="shared" si="20"/>
        <v>0</v>
      </c>
      <c r="T211" s="196">
        <v>2.85</v>
      </c>
      <c r="U211" s="197">
        <v>0</v>
      </c>
      <c r="V211" s="197">
        <v>0</v>
      </c>
      <c r="W211" s="197">
        <v>0</v>
      </c>
      <c r="X211" s="197">
        <f t="shared" si="21"/>
        <v>0</v>
      </c>
      <c r="Y211" s="190">
        <v>2.85</v>
      </c>
      <c r="Z211" s="191">
        <v>0</v>
      </c>
      <c r="AA211" s="191">
        <v>0</v>
      </c>
      <c r="AB211" s="191">
        <v>0</v>
      </c>
      <c r="AC211" s="198">
        <f t="shared" si="22"/>
        <v>0</v>
      </c>
      <c r="AD211">
        <f t="shared" si="23"/>
        <v>1</v>
      </c>
    </row>
    <row r="212" spans="1:30" hidden="1" x14ac:dyDescent="0.35">
      <c r="A212" t="s">
        <v>326</v>
      </c>
      <c r="B212" t="s">
        <v>36</v>
      </c>
      <c r="C212">
        <v>230</v>
      </c>
      <c r="E212" s="171">
        <v>0</v>
      </c>
      <c r="F212" s="172">
        <v>0</v>
      </c>
      <c r="G212" s="172">
        <v>0</v>
      </c>
      <c r="H212" s="172">
        <v>0</v>
      </c>
      <c r="I212" s="173">
        <f t="shared" si="18"/>
        <v>0</v>
      </c>
      <c r="J212" s="180">
        <v>0</v>
      </c>
      <c r="K212" s="181">
        <v>0</v>
      </c>
      <c r="L212" s="181">
        <v>0</v>
      </c>
      <c r="M212" s="181">
        <v>0</v>
      </c>
      <c r="N212" s="181">
        <f t="shared" si="19"/>
        <v>0</v>
      </c>
      <c r="O212" s="186">
        <v>0</v>
      </c>
      <c r="P212" s="187">
        <v>0</v>
      </c>
      <c r="Q212" s="187">
        <v>0</v>
      </c>
      <c r="R212" s="187">
        <v>0</v>
      </c>
      <c r="S212" s="187">
        <f t="shared" si="20"/>
        <v>0</v>
      </c>
      <c r="T212" s="196">
        <v>0</v>
      </c>
      <c r="U212" s="197">
        <v>0</v>
      </c>
      <c r="V212" s="197">
        <v>0</v>
      </c>
      <c r="W212" s="197">
        <v>0</v>
      </c>
      <c r="X212" s="197">
        <f t="shared" si="21"/>
        <v>0</v>
      </c>
      <c r="Y212" s="190">
        <v>0</v>
      </c>
      <c r="Z212" s="191">
        <v>0</v>
      </c>
      <c r="AA212" s="191">
        <v>0</v>
      </c>
      <c r="AB212" s="191">
        <v>0</v>
      </c>
      <c r="AC212" s="198">
        <f t="shared" si="22"/>
        <v>0</v>
      </c>
      <c r="AD212">
        <f t="shared" si="23"/>
        <v>0</v>
      </c>
    </row>
    <row r="213" spans="1:30" hidden="1" x14ac:dyDescent="0.35">
      <c r="A213" t="s">
        <v>326</v>
      </c>
      <c r="B213" t="s">
        <v>36</v>
      </c>
      <c r="C213">
        <v>138</v>
      </c>
      <c r="E213" s="171">
        <v>0</v>
      </c>
      <c r="F213" s="172">
        <v>0</v>
      </c>
      <c r="G213" s="172">
        <v>0</v>
      </c>
      <c r="H213" s="172">
        <v>0</v>
      </c>
      <c r="I213" s="173">
        <f t="shared" si="18"/>
        <v>0</v>
      </c>
      <c r="J213" s="180">
        <v>0</v>
      </c>
      <c r="K213" s="181">
        <v>0</v>
      </c>
      <c r="L213" s="181">
        <v>0</v>
      </c>
      <c r="M213" s="181">
        <v>0</v>
      </c>
      <c r="N213" s="181">
        <f t="shared" si="19"/>
        <v>0</v>
      </c>
      <c r="O213" s="186">
        <v>0</v>
      </c>
      <c r="P213" s="187">
        <v>0</v>
      </c>
      <c r="Q213" s="187">
        <v>0</v>
      </c>
      <c r="R213" s="187">
        <v>0</v>
      </c>
      <c r="S213" s="187">
        <f t="shared" si="20"/>
        <v>0</v>
      </c>
      <c r="T213" s="196">
        <v>0</v>
      </c>
      <c r="U213" s="197">
        <v>0</v>
      </c>
      <c r="V213" s="197">
        <v>0</v>
      </c>
      <c r="W213" s="197">
        <v>0</v>
      </c>
      <c r="X213" s="197">
        <f t="shared" si="21"/>
        <v>0</v>
      </c>
      <c r="Y213" s="190">
        <v>0</v>
      </c>
      <c r="Z213" s="191">
        <v>0</v>
      </c>
      <c r="AA213" s="191">
        <v>0</v>
      </c>
      <c r="AB213" s="191">
        <v>0</v>
      </c>
      <c r="AC213" s="198">
        <f t="shared" si="22"/>
        <v>0</v>
      </c>
      <c r="AD213">
        <f t="shared" si="23"/>
        <v>0</v>
      </c>
    </row>
    <row r="214" spans="1:30" hidden="1" x14ac:dyDescent="0.35">
      <c r="A214" t="s">
        <v>333</v>
      </c>
      <c r="B214" t="s">
        <v>232</v>
      </c>
      <c r="C214">
        <v>115</v>
      </c>
      <c r="E214" s="171">
        <v>0</v>
      </c>
      <c r="F214" s="172">
        <v>0</v>
      </c>
      <c r="G214" s="172">
        <v>0</v>
      </c>
      <c r="H214" s="172">
        <v>0</v>
      </c>
      <c r="I214" s="173">
        <f t="shared" si="18"/>
        <v>0</v>
      </c>
      <c r="J214" s="180">
        <v>0</v>
      </c>
      <c r="K214" s="181">
        <v>0</v>
      </c>
      <c r="L214" s="181">
        <v>0</v>
      </c>
      <c r="M214" s="181">
        <v>0</v>
      </c>
      <c r="N214" s="181">
        <f t="shared" si="19"/>
        <v>0</v>
      </c>
      <c r="O214" s="186">
        <v>0</v>
      </c>
      <c r="P214" s="187">
        <v>0</v>
      </c>
      <c r="Q214" s="187">
        <v>0</v>
      </c>
      <c r="R214" s="187">
        <v>0</v>
      </c>
      <c r="S214" s="187">
        <f t="shared" si="20"/>
        <v>0</v>
      </c>
      <c r="T214" s="196">
        <v>0</v>
      </c>
      <c r="U214" s="197">
        <v>0</v>
      </c>
      <c r="V214" s="197">
        <v>0</v>
      </c>
      <c r="W214" s="197">
        <v>0</v>
      </c>
      <c r="X214" s="197">
        <f t="shared" si="21"/>
        <v>0</v>
      </c>
      <c r="Y214" s="190">
        <v>0</v>
      </c>
      <c r="Z214" s="191">
        <v>0</v>
      </c>
      <c r="AA214" s="191">
        <v>0</v>
      </c>
      <c r="AB214" s="191">
        <v>0</v>
      </c>
      <c r="AC214" s="198">
        <f t="shared" si="22"/>
        <v>0</v>
      </c>
      <c r="AD214">
        <f t="shared" si="23"/>
        <v>0</v>
      </c>
    </row>
    <row r="215" spans="1:30" hidden="1" x14ac:dyDescent="0.35">
      <c r="A215" t="s">
        <v>341</v>
      </c>
      <c r="B215" t="s">
        <v>115</v>
      </c>
      <c r="C215">
        <v>230</v>
      </c>
      <c r="E215" s="171">
        <v>0</v>
      </c>
      <c r="F215" s="172">
        <v>0</v>
      </c>
      <c r="G215" s="172">
        <v>0</v>
      </c>
      <c r="H215" s="172">
        <v>0</v>
      </c>
      <c r="I215" s="173">
        <f t="shared" si="18"/>
        <v>0</v>
      </c>
      <c r="J215" s="180">
        <v>0</v>
      </c>
      <c r="K215" s="181">
        <v>0</v>
      </c>
      <c r="L215" s="181">
        <v>0</v>
      </c>
      <c r="M215" s="181">
        <v>0</v>
      </c>
      <c r="N215" s="181">
        <f t="shared" si="19"/>
        <v>0</v>
      </c>
      <c r="O215" s="186">
        <v>0</v>
      </c>
      <c r="P215" s="187">
        <v>0</v>
      </c>
      <c r="Q215" s="187">
        <v>0</v>
      </c>
      <c r="R215" s="187">
        <v>0</v>
      </c>
      <c r="S215" s="187">
        <f t="shared" si="20"/>
        <v>0</v>
      </c>
      <c r="T215" s="196">
        <v>0</v>
      </c>
      <c r="U215" s="197">
        <v>0</v>
      </c>
      <c r="V215" s="197">
        <v>0</v>
      </c>
      <c r="W215" s="197">
        <v>0</v>
      </c>
      <c r="X215" s="197">
        <f t="shared" si="21"/>
        <v>0</v>
      </c>
      <c r="Y215" s="190">
        <v>0</v>
      </c>
      <c r="Z215" s="191">
        <v>0</v>
      </c>
      <c r="AA215" s="191">
        <v>0</v>
      </c>
      <c r="AB215" s="191">
        <v>0</v>
      </c>
      <c r="AC215" s="198">
        <f t="shared" si="22"/>
        <v>0</v>
      </c>
      <c r="AD215">
        <f t="shared" si="23"/>
        <v>0</v>
      </c>
    </row>
    <row r="216" spans="1:30" x14ac:dyDescent="0.35">
      <c r="A216" t="s">
        <v>333</v>
      </c>
      <c r="B216" t="s">
        <v>285</v>
      </c>
      <c r="C216">
        <v>230</v>
      </c>
      <c r="D216" t="str" cm="1">
        <f t="array" ref="D216">INDEX(SubList_ResAreas!$D$5:$D$332,MATCH(1,(B216=SubList_ResAreas!$B$5:$B$332)*(C216=SubList_ResAreas!$C$5:$C$332),0))</f>
        <v>Northern_CA</v>
      </c>
      <c r="E216" s="171">
        <v>0</v>
      </c>
      <c r="F216" s="172">
        <v>0</v>
      </c>
      <c r="G216" s="172">
        <v>0</v>
      </c>
      <c r="H216" s="172">
        <v>0</v>
      </c>
      <c r="I216" s="173">
        <f t="shared" si="18"/>
        <v>0</v>
      </c>
      <c r="J216" s="180">
        <v>0</v>
      </c>
      <c r="K216" s="181">
        <v>0</v>
      </c>
      <c r="L216" s="181">
        <v>0</v>
      </c>
      <c r="M216" s="181">
        <v>0</v>
      </c>
      <c r="N216" s="181">
        <f t="shared" si="19"/>
        <v>0</v>
      </c>
      <c r="O216" s="186">
        <v>7</v>
      </c>
      <c r="P216" s="187">
        <v>0</v>
      </c>
      <c r="Q216" s="187">
        <v>0</v>
      </c>
      <c r="R216" s="187">
        <v>0</v>
      </c>
      <c r="S216" s="187">
        <f t="shared" si="20"/>
        <v>0</v>
      </c>
      <c r="T216" s="196">
        <v>7</v>
      </c>
      <c r="U216" s="197">
        <v>0</v>
      </c>
      <c r="V216" s="197">
        <v>0</v>
      </c>
      <c r="W216" s="197">
        <v>0</v>
      </c>
      <c r="X216" s="197">
        <f t="shared" si="21"/>
        <v>0</v>
      </c>
      <c r="Y216" s="190">
        <v>7</v>
      </c>
      <c r="Z216" s="191">
        <v>0</v>
      </c>
      <c r="AA216" s="191">
        <v>0</v>
      </c>
      <c r="AB216" s="191">
        <v>0</v>
      </c>
      <c r="AC216" s="198">
        <f t="shared" si="22"/>
        <v>0</v>
      </c>
      <c r="AD216">
        <f t="shared" si="23"/>
        <v>1</v>
      </c>
    </row>
    <row r="217" spans="1:30" hidden="1" x14ac:dyDescent="0.35">
      <c r="A217" t="s">
        <v>333</v>
      </c>
      <c r="B217" t="s">
        <v>241</v>
      </c>
      <c r="C217">
        <v>230</v>
      </c>
      <c r="E217" s="171">
        <v>0</v>
      </c>
      <c r="F217" s="172">
        <v>0</v>
      </c>
      <c r="G217" s="172">
        <v>0</v>
      </c>
      <c r="H217" s="172">
        <v>0</v>
      </c>
      <c r="I217" s="173">
        <f t="shared" si="18"/>
        <v>0</v>
      </c>
      <c r="J217" s="180">
        <v>0</v>
      </c>
      <c r="K217" s="181">
        <v>0</v>
      </c>
      <c r="L217" s="181">
        <v>0</v>
      </c>
      <c r="M217" s="181">
        <v>0</v>
      </c>
      <c r="N217" s="181">
        <f t="shared" si="19"/>
        <v>0</v>
      </c>
      <c r="O217" s="186">
        <v>0</v>
      </c>
      <c r="P217" s="187">
        <v>0</v>
      </c>
      <c r="Q217" s="187">
        <v>0</v>
      </c>
      <c r="R217" s="187">
        <v>0</v>
      </c>
      <c r="S217" s="187">
        <f t="shared" si="20"/>
        <v>0</v>
      </c>
      <c r="T217" s="196">
        <v>0</v>
      </c>
      <c r="U217" s="197">
        <v>0</v>
      </c>
      <c r="V217" s="197">
        <v>0</v>
      </c>
      <c r="W217" s="197">
        <v>0</v>
      </c>
      <c r="X217" s="197">
        <f t="shared" si="21"/>
        <v>0</v>
      </c>
      <c r="Y217" s="190">
        <v>0</v>
      </c>
      <c r="Z217" s="191">
        <v>0</v>
      </c>
      <c r="AA217" s="191">
        <v>0</v>
      </c>
      <c r="AB217" s="191">
        <v>0</v>
      </c>
      <c r="AC217" s="198">
        <f t="shared" si="22"/>
        <v>0</v>
      </c>
      <c r="AD217">
        <f t="shared" si="23"/>
        <v>0</v>
      </c>
    </row>
    <row r="218" spans="1:30" hidden="1" x14ac:dyDescent="0.35">
      <c r="A218" t="s">
        <v>333</v>
      </c>
      <c r="B218" t="s">
        <v>380</v>
      </c>
      <c r="C218">
        <v>230</v>
      </c>
      <c r="E218" s="171">
        <v>0</v>
      </c>
      <c r="F218" s="172">
        <v>0</v>
      </c>
      <c r="G218" s="172">
        <v>0</v>
      </c>
      <c r="H218" s="172">
        <v>0</v>
      </c>
      <c r="I218" s="173">
        <f t="shared" si="18"/>
        <v>0</v>
      </c>
      <c r="J218" s="180">
        <v>0</v>
      </c>
      <c r="K218" s="181">
        <v>0</v>
      </c>
      <c r="L218" s="181">
        <v>0</v>
      </c>
      <c r="M218" s="181">
        <v>0</v>
      </c>
      <c r="N218" s="181">
        <f t="shared" si="19"/>
        <v>0</v>
      </c>
      <c r="O218" s="186">
        <v>0</v>
      </c>
      <c r="P218" s="187">
        <v>0</v>
      </c>
      <c r="Q218" s="187">
        <v>0</v>
      </c>
      <c r="R218" s="187">
        <v>0</v>
      </c>
      <c r="S218" s="187">
        <f t="shared" si="20"/>
        <v>0</v>
      </c>
      <c r="T218" s="196">
        <v>0</v>
      </c>
      <c r="U218" s="197">
        <v>0</v>
      </c>
      <c r="V218" s="197">
        <v>0</v>
      </c>
      <c r="W218" s="197">
        <v>0</v>
      </c>
      <c r="X218" s="197">
        <f t="shared" si="21"/>
        <v>0</v>
      </c>
      <c r="Y218" s="190">
        <v>0</v>
      </c>
      <c r="Z218" s="191">
        <v>0</v>
      </c>
      <c r="AA218" s="191">
        <v>0</v>
      </c>
      <c r="AB218" s="191">
        <v>0</v>
      </c>
      <c r="AC218" s="198">
        <f t="shared" si="22"/>
        <v>0</v>
      </c>
      <c r="AD218">
        <f t="shared" si="23"/>
        <v>0</v>
      </c>
    </row>
    <row r="219" spans="1:30" x14ac:dyDescent="0.35">
      <c r="A219" t="s">
        <v>333</v>
      </c>
      <c r="B219" t="s">
        <v>257</v>
      </c>
      <c r="C219">
        <v>115</v>
      </c>
      <c r="D219" t="str" cm="1">
        <f t="array" ref="D219">INDEX(SubList_ResAreas!$D$5:$D$332,MATCH(1,(B219=SubList_ResAreas!$B$5:$B$332)*(C219=SubList_ResAreas!$C$5:$C$332),0))</f>
        <v>Northern_CA</v>
      </c>
      <c r="E219" s="171">
        <v>0</v>
      </c>
      <c r="F219" s="172">
        <v>0</v>
      </c>
      <c r="G219" s="172">
        <v>0</v>
      </c>
      <c r="H219" s="172">
        <v>0</v>
      </c>
      <c r="I219" s="173">
        <f t="shared" si="18"/>
        <v>0</v>
      </c>
      <c r="J219" s="180">
        <v>0</v>
      </c>
      <c r="K219" s="181">
        <v>0</v>
      </c>
      <c r="L219" s="181">
        <v>0</v>
      </c>
      <c r="M219" s="181">
        <v>0</v>
      </c>
      <c r="N219" s="181">
        <f t="shared" si="19"/>
        <v>0</v>
      </c>
      <c r="O219" s="186">
        <v>3</v>
      </c>
      <c r="P219" s="187">
        <v>0</v>
      </c>
      <c r="Q219" s="187">
        <v>0</v>
      </c>
      <c r="R219" s="187">
        <v>0</v>
      </c>
      <c r="S219" s="187">
        <f t="shared" si="20"/>
        <v>0</v>
      </c>
      <c r="T219" s="196">
        <v>3</v>
      </c>
      <c r="U219" s="197">
        <v>0</v>
      </c>
      <c r="V219" s="197">
        <v>0</v>
      </c>
      <c r="W219" s="197">
        <v>0</v>
      </c>
      <c r="X219" s="197">
        <f t="shared" si="21"/>
        <v>0</v>
      </c>
      <c r="Y219" s="190">
        <v>3</v>
      </c>
      <c r="Z219" s="191">
        <v>0</v>
      </c>
      <c r="AA219" s="191">
        <v>0</v>
      </c>
      <c r="AB219" s="191">
        <v>0</v>
      </c>
      <c r="AC219" s="198">
        <f t="shared" si="22"/>
        <v>0</v>
      </c>
      <c r="AD219">
        <f t="shared" si="23"/>
        <v>1</v>
      </c>
    </row>
    <row r="220" spans="1:30" hidden="1" x14ac:dyDescent="0.35">
      <c r="A220" t="s">
        <v>333</v>
      </c>
      <c r="B220" t="s">
        <v>261</v>
      </c>
      <c r="C220">
        <v>115</v>
      </c>
      <c r="E220" s="171">
        <v>0</v>
      </c>
      <c r="F220" s="172">
        <v>0</v>
      </c>
      <c r="G220" s="172">
        <v>0</v>
      </c>
      <c r="H220" s="172">
        <v>0</v>
      </c>
      <c r="I220" s="173">
        <f t="shared" si="18"/>
        <v>0</v>
      </c>
      <c r="J220" s="180">
        <v>0</v>
      </c>
      <c r="K220" s="181">
        <v>0</v>
      </c>
      <c r="L220" s="181">
        <v>0</v>
      </c>
      <c r="M220" s="181">
        <v>0</v>
      </c>
      <c r="N220" s="181">
        <f t="shared" si="19"/>
        <v>0</v>
      </c>
      <c r="O220" s="186">
        <v>0</v>
      </c>
      <c r="P220" s="187">
        <v>0</v>
      </c>
      <c r="Q220" s="187">
        <v>0</v>
      </c>
      <c r="R220" s="187">
        <v>0</v>
      </c>
      <c r="S220" s="187">
        <f t="shared" si="20"/>
        <v>0</v>
      </c>
      <c r="T220" s="196">
        <v>0</v>
      </c>
      <c r="U220" s="197">
        <v>0</v>
      </c>
      <c r="V220" s="197">
        <v>0</v>
      </c>
      <c r="W220" s="197">
        <v>0</v>
      </c>
      <c r="X220" s="197">
        <f t="shared" si="21"/>
        <v>0</v>
      </c>
      <c r="Y220" s="190">
        <v>0</v>
      </c>
      <c r="Z220" s="191">
        <v>0</v>
      </c>
      <c r="AA220" s="191">
        <v>0</v>
      </c>
      <c r="AB220" s="191">
        <v>0</v>
      </c>
      <c r="AC220" s="198">
        <f t="shared" si="22"/>
        <v>0</v>
      </c>
      <c r="AD220">
        <f t="shared" si="23"/>
        <v>0</v>
      </c>
    </row>
    <row r="221" spans="1:30" hidden="1" x14ac:dyDescent="0.35">
      <c r="A221" t="s">
        <v>315</v>
      </c>
      <c r="B221" t="s">
        <v>158</v>
      </c>
      <c r="C221">
        <v>115</v>
      </c>
      <c r="E221" s="171">
        <v>0</v>
      </c>
      <c r="F221" s="172">
        <v>0</v>
      </c>
      <c r="G221" s="172">
        <v>0</v>
      </c>
      <c r="H221" s="172">
        <v>0</v>
      </c>
      <c r="I221" s="173">
        <f t="shared" si="18"/>
        <v>0</v>
      </c>
      <c r="J221" s="180">
        <v>0</v>
      </c>
      <c r="K221" s="181">
        <v>0</v>
      </c>
      <c r="L221" s="181">
        <v>0</v>
      </c>
      <c r="M221" s="181">
        <v>0</v>
      </c>
      <c r="N221" s="181">
        <f t="shared" si="19"/>
        <v>0</v>
      </c>
      <c r="O221" s="186">
        <v>0</v>
      </c>
      <c r="P221" s="187">
        <v>0</v>
      </c>
      <c r="Q221" s="187">
        <v>0</v>
      </c>
      <c r="R221" s="187">
        <v>0</v>
      </c>
      <c r="S221" s="187">
        <f t="shared" si="20"/>
        <v>0</v>
      </c>
      <c r="T221" s="196">
        <v>0</v>
      </c>
      <c r="U221" s="197">
        <v>0</v>
      </c>
      <c r="V221" s="197">
        <v>0</v>
      </c>
      <c r="W221" s="197">
        <v>0</v>
      </c>
      <c r="X221" s="197">
        <f t="shared" si="21"/>
        <v>0</v>
      </c>
      <c r="Y221" s="190">
        <v>0</v>
      </c>
      <c r="Z221" s="191">
        <v>0</v>
      </c>
      <c r="AA221" s="191">
        <v>0</v>
      </c>
      <c r="AB221" s="191">
        <v>0</v>
      </c>
      <c r="AC221" s="198">
        <f t="shared" si="22"/>
        <v>0</v>
      </c>
      <c r="AD221">
        <f t="shared" si="23"/>
        <v>0</v>
      </c>
    </row>
    <row r="222" spans="1:30" hidden="1" x14ac:dyDescent="0.35">
      <c r="A222" t="s">
        <v>329</v>
      </c>
      <c r="B222" t="s">
        <v>161</v>
      </c>
      <c r="C222">
        <v>230</v>
      </c>
      <c r="E222" s="171">
        <v>0</v>
      </c>
      <c r="F222" s="172">
        <v>0</v>
      </c>
      <c r="G222" s="172">
        <v>0</v>
      </c>
      <c r="H222" s="172">
        <v>0</v>
      </c>
      <c r="I222" s="173">
        <f t="shared" si="18"/>
        <v>0</v>
      </c>
      <c r="J222" s="180">
        <v>0</v>
      </c>
      <c r="K222" s="181">
        <v>0</v>
      </c>
      <c r="L222" s="181">
        <v>0</v>
      </c>
      <c r="M222" s="181">
        <v>0</v>
      </c>
      <c r="N222" s="181">
        <f t="shared" si="19"/>
        <v>0</v>
      </c>
      <c r="O222" s="186">
        <v>0</v>
      </c>
      <c r="P222" s="187">
        <v>0</v>
      </c>
      <c r="Q222" s="187">
        <v>0</v>
      </c>
      <c r="R222" s="187">
        <v>0</v>
      </c>
      <c r="S222" s="187">
        <f t="shared" si="20"/>
        <v>0</v>
      </c>
      <c r="T222" s="196">
        <v>0</v>
      </c>
      <c r="U222" s="197">
        <v>0</v>
      </c>
      <c r="V222" s="197">
        <v>0</v>
      </c>
      <c r="W222" s="197">
        <v>0</v>
      </c>
      <c r="X222" s="197">
        <f t="shared" si="21"/>
        <v>0</v>
      </c>
      <c r="Y222" s="190">
        <v>0</v>
      </c>
      <c r="Z222" s="191">
        <v>0</v>
      </c>
      <c r="AA222" s="191">
        <v>0</v>
      </c>
      <c r="AB222" s="191">
        <v>0</v>
      </c>
      <c r="AC222" s="198">
        <f t="shared" si="22"/>
        <v>0</v>
      </c>
      <c r="AD222">
        <f t="shared" si="23"/>
        <v>0</v>
      </c>
    </row>
    <row r="223" spans="1:30" hidden="1" x14ac:dyDescent="0.35">
      <c r="A223" t="s">
        <v>321</v>
      </c>
      <c r="B223" t="s">
        <v>381</v>
      </c>
      <c r="C223">
        <v>115</v>
      </c>
      <c r="E223" s="171">
        <v>0</v>
      </c>
      <c r="F223" s="172">
        <v>0</v>
      </c>
      <c r="G223" s="172">
        <v>0</v>
      </c>
      <c r="H223" s="172">
        <v>0</v>
      </c>
      <c r="I223" s="173">
        <f t="shared" si="18"/>
        <v>0</v>
      </c>
      <c r="J223" s="180">
        <v>0</v>
      </c>
      <c r="K223" s="181">
        <v>0</v>
      </c>
      <c r="L223" s="181">
        <v>0</v>
      </c>
      <c r="M223" s="181">
        <v>0</v>
      </c>
      <c r="N223" s="181">
        <f t="shared" si="19"/>
        <v>0</v>
      </c>
      <c r="O223" s="186">
        <v>0</v>
      </c>
      <c r="P223" s="187">
        <v>0</v>
      </c>
      <c r="Q223" s="187">
        <v>0</v>
      </c>
      <c r="R223" s="187">
        <v>0</v>
      </c>
      <c r="S223" s="187">
        <f t="shared" si="20"/>
        <v>0</v>
      </c>
      <c r="T223" s="196">
        <v>0</v>
      </c>
      <c r="U223" s="197">
        <v>0</v>
      </c>
      <c r="V223" s="197">
        <v>0</v>
      </c>
      <c r="W223" s="197">
        <v>0</v>
      </c>
      <c r="X223" s="197">
        <f t="shared" si="21"/>
        <v>0</v>
      </c>
      <c r="Y223" s="190">
        <v>0</v>
      </c>
      <c r="Z223" s="191">
        <v>0</v>
      </c>
      <c r="AA223" s="191">
        <v>0</v>
      </c>
      <c r="AB223" s="191">
        <v>0</v>
      </c>
      <c r="AC223" s="198">
        <f t="shared" si="22"/>
        <v>0</v>
      </c>
      <c r="AD223">
        <f t="shared" si="23"/>
        <v>0</v>
      </c>
    </row>
    <row r="224" spans="1:30" hidden="1" x14ac:dyDescent="0.35">
      <c r="A224" t="s">
        <v>333</v>
      </c>
      <c r="B224" t="s">
        <v>253</v>
      </c>
      <c r="C224">
        <v>115</v>
      </c>
      <c r="E224" s="171">
        <v>0</v>
      </c>
      <c r="F224" s="172">
        <v>0</v>
      </c>
      <c r="G224" s="172">
        <v>0</v>
      </c>
      <c r="H224" s="172">
        <v>0</v>
      </c>
      <c r="I224" s="173">
        <f t="shared" si="18"/>
        <v>0</v>
      </c>
      <c r="J224" s="180">
        <v>0</v>
      </c>
      <c r="K224" s="181">
        <v>0</v>
      </c>
      <c r="L224" s="181">
        <v>0</v>
      </c>
      <c r="M224" s="181">
        <v>0</v>
      </c>
      <c r="N224" s="181">
        <f t="shared" si="19"/>
        <v>0</v>
      </c>
      <c r="O224" s="186">
        <v>0</v>
      </c>
      <c r="P224" s="187">
        <v>0</v>
      </c>
      <c r="Q224" s="187">
        <v>0</v>
      </c>
      <c r="R224" s="187">
        <v>0</v>
      </c>
      <c r="S224" s="187">
        <f t="shared" si="20"/>
        <v>0</v>
      </c>
      <c r="T224" s="196">
        <v>0</v>
      </c>
      <c r="U224" s="197">
        <v>0</v>
      </c>
      <c r="V224" s="197">
        <v>0</v>
      </c>
      <c r="W224" s="197">
        <v>0</v>
      </c>
      <c r="X224" s="197">
        <f t="shared" si="21"/>
        <v>0</v>
      </c>
      <c r="Y224" s="190">
        <v>0</v>
      </c>
      <c r="Z224" s="191">
        <v>0</v>
      </c>
      <c r="AA224" s="191">
        <v>0</v>
      </c>
      <c r="AB224" s="191">
        <v>0</v>
      </c>
      <c r="AC224" s="198">
        <f t="shared" si="22"/>
        <v>0</v>
      </c>
      <c r="AD224">
        <f t="shared" si="23"/>
        <v>0</v>
      </c>
    </row>
    <row r="225" spans="1:30" hidden="1" x14ac:dyDescent="0.35">
      <c r="A225" t="s">
        <v>333</v>
      </c>
      <c r="B225" t="s">
        <v>212</v>
      </c>
      <c r="C225">
        <v>230</v>
      </c>
      <c r="E225" s="171">
        <v>0</v>
      </c>
      <c r="F225" s="172">
        <v>0</v>
      </c>
      <c r="G225" s="172">
        <v>0</v>
      </c>
      <c r="H225" s="172">
        <v>0</v>
      </c>
      <c r="I225" s="173">
        <f t="shared" si="18"/>
        <v>0</v>
      </c>
      <c r="J225" s="180">
        <v>0</v>
      </c>
      <c r="K225" s="181">
        <v>0</v>
      </c>
      <c r="L225" s="181">
        <v>0</v>
      </c>
      <c r="M225" s="181">
        <v>0</v>
      </c>
      <c r="N225" s="181">
        <f t="shared" si="19"/>
        <v>0</v>
      </c>
      <c r="O225" s="186">
        <v>0</v>
      </c>
      <c r="P225" s="187">
        <v>0</v>
      </c>
      <c r="Q225" s="187">
        <v>0</v>
      </c>
      <c r="R225" s="187">
        <v>0</v>
      </c>
      <c r="S225" s="187">
        <f t="shared" si="20"/>
        <v>0</v>
      </c>
      <c r="T225" s="196">
        <v>0</v>
      </c>
      <c r="U225" s="197">
        <v>0</v>
      </c>
      <c r="V225" s="197">
        <v>0</v>
      </c>
      <c r="W225" s="197">
        <v>0</v>
      </c>
      <c r="X225" s="197">
        <f t="shared" si="21"/>
        <v>0</v>
      </c>
      <c r="Y225" s="190">
        <v>0</v>
      </c>
      <c r="Z225" s="191">
        <v>0</v>
      </c>
      <c r="AA225" s="191">
        <v>0</v>
      </c>
      <c r="AB225" s="191">
        <v>0</v>
      </c>
      <c r="AC225" s="198">
        <f t="shared" si="22"/>
        <v>0</v>
      </c>
      <c r="AD225">
        <f t="shared" si="23"/>
        <v>0</v>
      </c>
    </row>
    <row r="226" spans="1:30" hidden="1" x14ac:dyDescent="0.35">
      <c r="A226" t="s">
        <v>318</v>
      </c>
      <c r="B226" t="s">
        <v>90</v>
      </c>
      <c r="C226">
        <v>500</v>
      </c>
      <c r="E226" s="171">
        <v>0</v>
      </c>
      <c r="F226" s="172">
        <v>0</v>
      </c>
      <c r="G226" s="172">
        <v>0</v>
      </c>
      <c r="H226" s="172">
        <v>0</v>
      </c>
      <c r="I226" s="173">
        <f t="shared" si="18"/>
        <v>0</v>
      </c>
      <c r="J226" s="180">
        <v>0</v>
      </c>
      <c r="K226" s="181">
        <v>0</v>
      </c>
      <c r="L226" s="181">
        <v>0</v>
      </c>
      <c r="M226" s="181">
        <v>0</v>
      </c>
      <c r="N226" s="181">
        <f t="shared" si="19"/>
        <v>0</v>
      </c>
      <c r="O226" s="186">
        <v>0</v>
      </c>
      <c r="P226" s="187">
        <v>0</v>
      </c>
      <c r="Q226" s="187">
        <v>0</v>
      </c>
      <c r="R226" s="187">
        <v>0</v>
      </c>
      <c r="S226" s="187">
        <f t="shared" si="20"/>
        <v>0</v>
      </c>
      <c r="T226" s="196">
        <v>0</v>
      </c>
      <c r="U226" s="197">
        <v>0</v>
      </c>
      <c r="V226" s="197">
        <v>0</v>
      </c>
      <c r="W226" s="197">
        <v>0</v>
      </c>
      <c r="X226" s="197">
        <f t="shared" si="21"/>
        <v>0</v>
      </c>
      <c r="Y226" s="190">
        <v>0</v>
      </c>
      <c r="Z226" s="191">
        <v>0</v>
      </c>
      <c r="AA226" s="191">
        <v>0</v>
      </c>
      <c r="AB226" s="191">
        <v>0</v>
      </c>
      <c r="AC226" s="198">
        <f t="shared" si="22"/>
        <v>0</v>
      </c>
      <c r="AD226">
        <f t="shared" si="23"/>
        <v>0</v>
      </c>
    </row>
    <row r="227" spans="1:30" hidden="1" x14ac:dyDescent="0.35">
      <c r="A227" t="s">
        <v>318</v>
      </c>
      <c r="B227" t="s">
        <v>90</v>
      </c>
      <c r="C227">
        <v>230</v>
      </c>
      <c r="E227" s="171">
        <v>0</v>
      </c>
      <c r="F227" s="172">
        <v>0</v>
      </c>
      <c r="G227" s="172">
        <v>0</v>
      </c>
      <c r="H227" s="172">
        <v>0</v>
      </c>
      <c r="I227" s="173">
        <f t="shared" si="18"/>
        <v>0</v>
      </c>
      <c r="J227" s="180">
        <v>0</v>
      </c>
      <c r="K227" s="181">
        <v>0</v>
      </c>
      <c r="L227" s="181">
        <v>0</v>
      </c>
      <c r="M227" s="181">
        <v>0</v>
      </c>
      <c r="N227" s="181">
        <f t="shared" si="19"/>
        <v>0</v>
      </c>
      <c r="O227" s="186">
        <v>0</v>
      </c>
      <c r="P227" s="187">
        <v>0</v>
      </c>
      <c r="Q227" s="187">
        <v>0</v>
      </c>
      <c r="R227" s="187">
        <v>0</v>
      </c>
      <c r="S227" s="187">
        <f t="shared" si="20"/>
        <v>0</v>
      </c>
      <c r="T227" s="196">
        <v>0</v>
      </c>
      <c r="U227" s="197">
        <v>0</v>
      </c>
      <c r="V227" s="197">
        <v>0</v>
      </c>
      <c r="W227" s="197">
        <v>0</v>
      </c>
      <c r="X227" s="197">
        <f t="shared" si="21"/>
        <v>0</v>
      </c>
      <c r="Y227" s="190">
        <v>0</v>
      </c>
      <c r="Z227" s="191">
        <v>0</v>
      </c>
      <c r="AA227" s="191">
        <v>0</v>
      </c>
      <c r="AB227" s="191">
        <v>0</v>
      </c>
      <c r="AC227" s="198">
        <f t="shared" si="22"/>
        <v>0</v>
      </c>
      <c r="AD227">
        <f t="shared" si="23"/>
        <v>0</v>
      </c>
    </row>
    <row r="228" spans="1:30" hidden="1" x14ac:dyDescent="0.35">
      <c r="A228" t="s">
        <v>341</v>
      </c>
      <c r="B228" t="s">
        <v>139</v>
      </c>
      <c r="C228">
        <v>115</v>
      </c>
      <c r="E228" s="171">
        <v>0</v>
      </c>
      <c r="F228" s="172">
        <v>0</v>
      </c>
      <c r="G228" s="172">
        <v>0</v>
      </c>
      <c r="H228" s="172">
        <v>0</v>
      </c>
      <c r="I228" s="173">
        <f t="shared" si="18"/>
        <v>0</v>
      </c>
      <c r="J228" s="180">
        <v>0</v>
      </c>
      <c r="K228" s="181">
        <v>0</v>
      </c>
      <c r="L228" s="181">
        <v>0</v>
      </c>
      <c r="M228" s="181">
        <v>0</v>
      </c>
      <c r="N228" s="181">
        <f t="shared" si="19"/>
        <v>0</v>
      </c>
      <c r="O228" s="186">
        <v>0</v>
      </c>
      <c r="P228" s="187">
        <v>0</v>
      </c>
      <c r="Q228" s="187">
        <v>0</v>
      </c>
      <c r="R228" s="187">
        <v>0</v>
      </c>
      <c r="S228" s="187">
        <f t="shared" si="20"/>
        <v>0</v>
      </c>
      <c r="T228" s="196">
        <v>0</v>
      </c>
      <c r="U228" s="197">
        <v>0</v>
      </c>
      <c r="V228" s="197">
        <v>0</v>
      </c>
      <c r="W228" s="197">
        <v>0</v>
      </c>
      <c r="X228" s="197">
        <f t="shared" si="21"/>
        <v>0</v>
      </c>
      <c r="Y228" s="190">
        <v>0</v>
      </c>
      <c r="Z228" s="191">
        <v>0</v>
      </c>
      <c r="AA228" s="191">
        <v>0</v>
      </c>
      <c r="AB228" s="191">
        <v>0</v>
      </c>
      <c r="AC228" s="198">
        <f t="shared" si="22"/>
        <v>0</v>
      </c>
      <c r="AD228">
        <f t="shared" si="23"/>
        <v>0</v>
      </c>
    </row>
    <row r="229" spans="1:30" x14ac:dyDescent="0.35">
      <c r="A229" t="s">
        <v>322</v>
      </c>
      <c r="B229" t="s">
        <v>182</v>
      </c>
      <c r="C229">
        <v>230</v>
      </c>
      <c r="D229" t="str" cm="1">
        <f t="array" ref="D229">INDEX(SubList_ResAreas!$D$5:$D$332,MATCH(1,(B229=SubList_ResAreas!$B$5:$B$332)*(C229=SubList_ResAreas!$C$5:$C$332),0))</f>
        <v>Big_Creek-Magunden</v>
      </c>
      <c r="E229" s="171">
        <v>0</v>
      </c>
      <c r="F229" s="172">
        <v>0</v>
      </c>
      <c r="G229" s="172">
        <v>0</v>
      </c>
      <c r="H229" s="172">
        <v>0</v>
      </c>
      <c r="I229" s="173">
        <f t="shared" si="18"/>
        <v>0</v>
      </c>
      <c r="J229" s="180">
        <v>0</v>
      </c>
      <c r="K229" s="181">
        <v>3</v>
      </c>
      <c r="L229" s="181">
        <v>0</v>
      </c>
      <c r="M229" s="181">
        <v>0</v>
      </c>
      <c r="N229" s="181">
        <f t="shared" si="19"/>
        <v>0</v>
      </c>
      <c r="O229" s="186">
        <v>0</v>
      </c>
      <c r="P229" s="187">
        <v>0</v>
      </c>
      <c r="Q229" s="187">
        <v>0</v>
      </c>
      <c r="R229" s="187">
        <v>0</v>
      </c>
      <c r="S229" s="187">
        <f t="shared" si="20"/>
        <v>0</v>
      </c>
      <c r="T229" s="196">
        <v>0</v>
      </c>
      <c r="U229" s="197">
        <v>3</v>
      </c>
      <c r="V229" s="197">
        <v>0</v>
      </c>
      <c r="W229" s="197">
        <v>0</v>
      </c>
      <c r="X229" s="197">
        <f t="shared" si="21"/>
        <v>0</v>
      </c>
      <c r="Y229" s="190">
        <v>0</v>
      </c>
      <c r="Z229" s="191">
        <v>3</v>
      </c>
      <c r="AA229" s="191">
        <v>0</v>
      </c>
      <c r="AB229" s="191">
        <v>0</v>
      </c>
      <c r="AC229" s="198">
        <f t="shared" si="22"/>
        <v>0</v>
      </c>
      <c r="AD229">
        <f t="shared" si="23"/>
        <v>1</v>
      </c>
    </row>
    <row r="230" spans="1:30" hidden="1" x14ac:dyDescent="0.35">
      <c r="A230" t="s">
        <v>348</v>
      </c>
      <c r="B230" t="s">
        <v>58</v>
      </c>
      <c r="C230">
        <v>500</v>
      </c>
      <c r="E230" s="171">
        <v>0</v>
      </c>
      <c r="F230" s="172">
        <v>0</v>
      </c>
      <c r="G230" s="172">
        <v>0</v>
      </c>
      <c r="H230" s="172">
        <v>0</v>
      </c>
      <c r="I230" s="173">
        <f t="shared" si="18"/>
        <v>0</v>
      </c>
      <c r="J230" s="180">
        <v>0</v>
      </c>
      <c r="K230" s="181">
        <v>0</v>
      </c>
      <c r="L230" s="181">
        <v>0</v>
      </c>
      <c r="M230" s="181">
        <v>0</v>
      </c>
      <c r="N230" s="181">
        <f t="shared" si="19"/>
        <v>0</v>
      </c>
      <c r="O230" s="186">
        <v>0</v>
      </c>
      <c r="P230" s="187">
        <v>0</v>
      </c>
      <c r="Q230" s="187">
        <v>0</v>
      </c>
      <c r="R230" s="187">
        <v>0</v>
      </c>
      <c r="S230" s="187">
        <f t="shared" si="20"/>
        <v>0</v>
      </c>
      <c r="T230" s="196">
        <v>0</v>
      </c>
      <c r="U230" s="197">
        <v>0</v>
      </c>
      <c r="V230" s="197">
        <v>0</v>
      </c>
      <c r="W230" s="197">
        <v>0</v>
      </c>
      <c r="X230" s="197">
        <f t="shared" si="21"/>
        <v>0</v>
      </c>
      <c r="Y230" s="190">
        <v>0</v>
      </c>
      <c r="Z230" s="191">
        <v>0</v>
      </c>
      <c r="AA230" s="191">
        <v>0</v>
      </c>
      <c r="AB230" s="191">
        <v>0</v>
      </c>
      <c r="AC230" s="198">
        <f t="shared" si="22"/>
        <v>0</v>
      </c>
      <c r="AD230">
        <f t="shared" si="23"/>
        <v>0</v>
      </c>
    </row>
    <row r="231" spans="1:30" hidden="1" x14ac:dyDescent="0.35">
      <c r="A231" t="s">
        <v>348</v>
      </c>
      <c r="B231" t="s">
        <v>58</v>
      </c>
      <c r="C231">
        <v>230</v>
      </c>
      <c r="E231" s="171">
        <v>0</v>
      </c>
      <c r="F231" s="172">
        <v>0</v>
      </c>
      <c r="G231" s="172">
        <v>0</v>
      </c>
      <c r="H231" s="172">
        <v>0</v>
      </c>
      <c r="I231" s="173">
        <f t="shared" si="18"/>
        <v>0</v>
      </c>
      <c r="J231" s="180">
        <v>0</v>
      </c>
      <c r="K231" s="181">
        <v>0</v>
      </c>
      <c r="L231" s="181">
        <v>0</v>
      </c>
      <c r="M231" s="181">
        <v>0</v>
      </c>
      <c r="N231" s="181">
        <f t="shared" si="19"/>
        <v>0</v>
      </c>
      <c r="O231" s="186">
        <v>0</v>
      </c>
      <c r="P231" s="187">
        <v>0</v>
      </c>
      <c r="Q231" s="187">
        <v>0</v>
      </c>
      <c r="R231" s="187">
        <v>0</v>
      </c>
      <c r="S231" s="187">
        <f t="shared" si="20"/>
        <v>0</v>
      </c>
      <c r="T231" s="196">
        <v>0</v>
      </c>
      <c r="U231" s="197">
        <v>0</v>
      </c>
      <c r="V231" s="197">
        <v>0</v>
      </c>
      <c r="W231" s="197">
        <v>0</v>
      </c>
      <c r="X231" s="197">
        <f t="shared" si="21"/>
        <v>0</v>
      </c>
      <c r="Y231" s="190">
        <v>0</v>
      </c>
      <c r="Z231" s="191">
        <v>0</v>
      </c>
      <c r="AA231" s="191">
        <v>0</v>
      </c>
      <c r="AB231" s="191">
        <v>0</v>
      </c>
      <c r="AC231" s="198">
        <f t="shared" si="22"/>
        <v>0</v>
      </c>
      <c r="AD231">
        <f t="shared" si="23"/>
        <v>0</v>
      </c>
    </row>
    <row r="232" spans="1:30" hidden="1" x14ac:dyDescent="0.35">
      <c r="A232" t="s">
        <v>318</v>
      </c>
      <c r="B232" t="s">
        <v>71</v>
      </c>
      <c r="C232">
        <v>230</v>
      </c>
      <c r="E232" s="171">
        <v>0</v>
      </c>
      <c r="F232" s="172">
        <v>0</v>
      </c>
      <c r="G232" s="172">
        <v>0</v>
      </c>
      <c r="H232" s="172">
        <v>0</v>
      </c>
      <c r="I232" s="173">
        <f t="shared" si="18"/>
        <v>0</v>
      </c>
      <c r="J232" s="180">
        <v>0</v>
      </c>
      <c r="K232" s="181">
        <v>0</v>
      </c>
      <c r="L232" s="181">
        <v>0</v>
      </c>
      <c r="M232" s="181">
        <v>0</v>
      </c>
      <c r="N232" s="181">
        <f t="shared" si="19"/>
        <v>0</v>
      </c>
      <c r="O232" s="186">
        <v>0</v>
      </c>
      <c r="P232" s="187">
        <v>0</v>
      </c>
      <c r="Q232" s="187">
        <v>0</v>
      </c>
      <c r="R232" s="187">
        <v>0</v>
      </c>
      <c r="S232" s="187">
        <f t="shared" si="20"/>
        <v>0</v>
      </c>
      <c r="T232" s="196">
        <v>0</v>
      </c>
      <c r="U232" s="197">
        <v>0</v>
      </c>
      <c r="V232" s="197">
        <v>0</v>
      </c>
      <c r="W232" s="197">
        <v>0</v>
      </c>
      <c r="X232" s="197">
        <f t="shared" si="21"/>
        <v>0</v>
      </c>
      <c r="Y232" s="190">
        <v>0</v>
      </c>
      <c r="Z232" s="191">
        <v>0</v>
      </c>
      <c r="AA232" s="191">
        <v>0</v>
      </c>
      <c r="AB232" s="191">
        <v>0</v>
      </c>
      <c r="AC232" s="198">
        <f t="shared" si="22"/>
        <v>0</v>
      </c>
      <c r="AD232">
        <f t="shared" si="23"/>
        <v>0</v>
      </c>
    </row>
    <row r="233" spans="1:30" hidden="1" x14ac:dyDescent="0.35">
      <c r="A233" t="s">
        <v>321</v>
      </c>
      <c r="B233" t="s">
        <v>193</v>
      </c>
      <c r="C233">
        <v>115</v>
      </c>
      <c r="E233" s="171">
        <v>0</v>
      </c>
      <c r="F233" s="172">
        <v>0</v>
      </c>
      <c r="G233" s="172">
        <v>0</v>
      </c>
      <c r="H233" s="172">
        <v>0</v>
      </c>
      <c r="I233" s="173">
        <f t="shared" si="18"/>
        <v>0</v>
      </c>
      <c r="J233" s="180">
        <v>0</v>
      </c>
      <c r="K233" s="181">
        <v>0</v>
      </c>
      <c r="L233" s="181">
        <v>0</v>
      </c>
      <c r="M233" s="181">
        <v>0</v>
      </c>
      <c r="N233" s="181">
        <f t="shared" si="19"/>
        <v>0</v>
      </c>
      <c r="O233" s="186">
        <v>0</v>
      </c>
      <c r="P233" s="187">
        <v>0</v>
      </c>
      <c r="Q233" s="187">
        <v>0</v>
      </c>
      <c r="R233" s="187">
        <v>0</v>
      </c>
      <c r="S233" s="187">
        <f t="shared" si="20"/>
        <v>0</v>
      </c>
      <c r="T233" s="196">
        <v>0</v>
      </c>
      <c r="U233" s="197">
        <v>0</v>
      </c>
      <c r="V233" s="197">
        <v>0</v>
      </c>
      <c r="W233" s="197">
        <v>0</v>
      </c>
      <c r="X233" s="197">
        <f t="shared" si="21"/>
        <v>0</v>
      </c>
      <c r="Y233" s="190">
        <v>0</v>
      </c>
      <c r="Z233" s="191">
        <v>0</v>
      </c>
      <c r="AA233" s="191">
        <v>0</v>
      </c>
      <c r="AB233" s="191">
        <v>0</v>
      </c>
      <c r="AC233" s="198">
        <f t="shared" si="22"/>
        <v>0</v>
      </c>
      <c r="AD233">
        <f t="shared" si="23"/>
        <v>0</v>
      </c>
    </row>
    <row r="234" spans="1:30" hidden="1" x14ac:dyDescent="0.35">
      <c r="A234" t="s">
        <v>321</v>
      </c>
      <c r="B234" t="s">
        <v>383</v>
      </c>
      <c r="C234">
        <v>115</v>
      </c>
      <c r="E234" s="171">
        <v>0</v>
      </c>
      <c r="F234" s="172">
        <v>0</v>
      </c>
      <c r="G234" s="172">
        <v>0</v>
      </c>
      <c r="H234" s="172">
        <v>0</v>
      </c>
      <c r="I234" s="173">
        <f t="shared" si="18"/>
        <v>0</v>
      </c>
      <c r="J234" s="180">
        <v>0</v>
      </c>
      <c r="K234" s="181">
        <v>0</v>
      </c>
      <c r="L234" s="181">
        <v>0</v>
      </c>
      <c r="M234" s="181">
        <v>0</v>
      </c>
      <c r="N234" s="181">
        <f t="shared" si="19"/>
        <v>0</v>
      </c>
      <c r="O234" s="186">
        <v>0</v>
      </c>
      <c r="P234" s="187">
        <v>0</v>
      </c>
      <c r="Q234" s="187">
        <v>0</v>
      </c>
      <c r="R234" s="187">
        <v>0</v>
      </c>
      <c r="S234" s="187">
        <f t="shared" si="20"/>
        <v>0</v>
      </c>
      <c r="T234" s="196">
        <v>0</v>
      </c>
      <c r="U234" s="197">
        <v>0</v>
      </c>
      <c r="V234" s="197">
        <v>0</v>
      </c>
      <c r="W234" s="197">
        <v>0</v>
      </c>
      <c r="X234" s="197">
        <f t="shared" si="21"/>
        <v>0</v>
      </c>
      <c r="Y234" s="190">
        <v>0</v>
      </c>
      <c r="Z234" s="191">
        <v>0</v>
      </c>
      <c r="AA234" s="191">
        <v>0</v>
      </c>
      <c r="AB234" s="191">
        <v>0</v>
      </c>
      <c r="AC234" s="198">
        <f t="shared" si="22"/>
        <v>0</v>
      </c>
      <c r="AD234">
        <f t="shared" si="23"/>
        <v>0</v>
      </c>
    </row>
    <row r="235" spans="1:30" hidden="1" x14ac:dyDescent="0.35">
      <c r="A235" t="s">
        <v>315</v>
      </c>
      <c r="B235" t="s">
        <v>146</v>
      </c>
      <c r="C235">
        <v>115</v>
      </c>
      <c r="E235" s="171">
        <v>0</v>
      </c>
      <c r="F235" s="172">
        <v>0</v>
      </c>
      <c r="G235" s="172">
        <v>0</v>
      </c>
      <c r="H235" s="172">
        <v>0</v>
      </c>
      <c r="I235" s="173">
        <f t="shared" si="18"/>
        <v>0</v>
      </c>
      <c r="J235" s="180">
        <v>0</v>
      </c>
      <c r="K235" s="181">
        <v>0</v>
      </c>
      <c r="L235" s="181">
        <v>0</v>
      </c>
      <c r="M235" s="181">
        <v>0</v>
      </c>
      <c r="N235" s="181">
        <f t="shared" si="19"/>
        <v>0</v>
      </c>
      <c r="O235" s="186">
        <v>0</v>
      </c>
      <c r="P235" s="187">
        <v>0</v>
      </c>
      <c r="Q235" s="187">
        <v>0</v>
      </c>
      <c r="R235" s="187">
        <v>0</v>
      </c>
      <c r="S235" s="187">
        <f t="shared" si="20"/>
        <v>0</v>
      </c>
      <c r="T235" s="196">
        <v>0</v>
      </c>
      <c r="U235" s="197">
        <v>0</v>
      </c>
      <c r="V235" s="197">
        <v>0</v>
      </c>
      <c r="W235" s="197">
        <v>0</v>
      </c>
      <c r="X235" s="197">
        <f t="shared" si="21"/>
        <v>0</v>
      </c>
      <c r="Y235" s="190">
        <v>0</v>
      </c>
      <c r="Z235" s="191">
        <v>0</v>
      </c>
      <c r="AA235" s="191">
        <v>0</v>
      </c>
      <c r="AB235" s="191">
        <v>0</v>
      </c>
      <c r="AC235" s="198">
        <f t="shared" si="22"/>
        <v>0</v>
      </c>
      <c r="AD235">
        <f t="shared" si="23"/>
        <v>0</v>
      </c>
    </row>
    <row r="236" spans="1:30" hidden="1" x14ac:dyDescent="0.35">
      <c r="A236" t="s">
        <v>329</v>
      </c>
      <c r="B236" t="s">
        <v>384</v>
      </c>
      <c r="C236">
        <v>138</v>
      </c>
      <c r="E236" s="171">
        <v>0</v>
      </c>
      <c r="F236" s="172">
        <v>0</v>
      </c>
      <c r="G236" s="172">
        <v>0</v>
      </c>
      <c r="H236" s="172">
        <v>0</v>
      </c>
      <c r="I236" s="173">
        <f t="shared" si="18"/>
        <v>0</v>
      </c>
      <c r="J236" s="180">
        <v>0</v>
      </c>
      <c r="K236" s="181">
        <v>0</v>
      </c>
      <c r="L236" s="181">
        <v>0</v>
      </c>
      <c r="M236" s="181">
        <v>0</v>
      </c>
      <c r="N236" s="181">
        <f t="shared" si="19"/>
        <v>0</v>
      </c>
      <c r="O236" s="186">
        <v>0</v>
      </c>
      <c r="P236" s="187">
        <v>0</v>
      </c>
      <c r="Q236" s="187">
        <v>0</v>
      </c>
      <c r="R236" s="187">
        <v>0</v>
      </c>
      <c r="S236" s="187">
        <f t="shared" si="20"/>
        <v>0</v>
      </c>
      <c r="T236" s="196">
        <v>0</v>
      </c>
      <c r="U236" s="197">
        <v>0</v>
      </c>
      <c r="V236" s="197">
        <v>0</v>
      </c>
      <c r="W236" s="197">
        <v>0</v>
      </c>
      <c r="X236" s="197">
        <f t="shared" si="21"/>
        <v>0</v>
      </c>
      <c r="Y236" s="190">
        <v>0</v>
      </c>
      <c r="Z236" s="191">
        <v>0</v>
      </c>
      <c r="AA236" s="191">
        <v>0</v>
      </c>
      <c r="AB236" s="191">
        <v>0</v>
      </c>
      <c r="AC236" s="198">
        <f t="shared" si="22"/>
        <v>0</v>
      </c>
      <c r="AD236">
        <f t="shared" si="23"/>
        <v>0</v>
      </c>
    </row>
    <row r="237" spans="1:30" hidden="1" x14ac:dyDescent="0.35">
      <c r="A237" t="s">
        <v>333</v>
      </c>
      <c r="B237" t="s">
        <v>279</v>
      </c>
      <c r="C237">
        <v>115</v>
      </c>
      <c r="E237" s="171">
        <v>0</v>
      </c>
      <c r="F237" s="172">
        <v>0</v>
      </c>
      <c r="G237" s="172">
        <v>0</v>
      </c>
      <c r="H237" s="172">
        <v>0</v>
      </c>
      <c r="I237" s="173">
        <f t="shared" si="18"/>
        <v>0</v>
      </c>
      <c r="J237" s="180">
        <v>0</v>
      </c>
      <c r="K237" s="181">
        <v>0</v>
      </c>
      <c r="L237" s="181">
        <v>0</v>
      </c>
      <c r="M237" s="181">
        <v>0</v>
      </c>
      <c r="N237" s="181">
        <f t="shared" si="19"/>
        <v>0</v>
      </c>
      <c r="O237" s="186">
        <v>0</v>
      </c>
      <c r="P237" s="187">
        <v>0</v>
      </c>
      <c r="Q237" s="187">
        <v>0</v>
      </c>
      <c r="R237" s="187">
        <v>0</v>
      </c>
      <c r="S237" s="187">
        <f t="shared" si="20"/>
        <v>0</v>
      </c>
      <c r="T237" s="196">
        <v>0</v>
      </c>
      <c r="U237" s="197">
        <v>0</v>
      </c>
      <c r="V237" s="197">
        <v>0</v>
      </c>
      <c r="W237" s="197">
        <v>0</v>
      </c>
      <c r="X237" s="197">
        <f t="shared" si="21"/>
        <v>0</v>
      </c>
      <c r="Y237" s="190">
        <v>0</v>
      </c>
      <c r="Z237" s="191">
        <v>0</v>
      </c>
      <c r="AA237" s="191">
        <v>0</v>
      </c>
      <c r="AB237" s="191">
        <v>0</v>
      </c>
      <c r="AC237" s="198">
        <f t="shared" si="22"/>
        <v>0</v>
      </c>
      <c r="AD237">
        <f t="shared" si="23"/>
        <v>0</v>
      </c>
    </row>
    <row r="238" spans="1:30" hidden="1" x14ac:dyDescent="0.35">
      <c r="A238" t="s">
        <v>315</v>
      </c>
      <c r="B238" t="s">
        <v>152</v>
      </c>
      <c r="C238">
        <v>115</v>
      </c>
      <c r="E238" s="171">
        <v>0</v>
      </c>
      <c r="F238" s="172">
        <v>0</v>
      </c>
      <c r="G238" s="172">
        <v>0</v>
      </c>
      <c r="H238" s="172">
        <v>0</v>
      </c>
      <c r="I238" s="173">
        <f t="shared" si="18"/>
        <v>0</v>
      </c>
      <c r="J238" s="180">
        <v>0</v>
      </c>
      <c r="K238" s="181">
        <v>0</v>
      </c>
      <c r="L238" s="181">
        <v>0</v>
      </c>
      <c r="M238" s="181">
        <v>0</v>
      </c>
      <c r="N238" s="181">
        <f t="shared" si="19"/>
        <v>0</v>
      </c>
      <c r="O238" s="186">
        <v>0</v>
      </c>
      <c r="P238" s="187">
        <v>0</v>
      </c>
      <c r="Q238" s="187">
        <v>0</v>
      </c>
      <c r="R238" s="187">
        <v>0</v>
      </c>
      <c r="S238" s="187">
        <f t="shared" si="20"/>
        <v>0</v>
      </c>
      <c r="T238" s="196">
        <v>0</v>
      </c>
      <c r="U238" s="197">
        <v>0</v>
      </c>
      <c r="V238" s="197">
        <v>0</v>
      </c>
      <c r="W238" s="197">
        <v>0</v>
      </c>
      <c r="X238" s="197">
        <f t="shared" si="21"/>
        <v>0</v>
      </c>
      <c r="Y238" s="190">
        <v>0</v>
      </c>
      <c r="Z238" s="191">
        <v>0</v>
      </c>
      <c r="AA238" s="191">
        <v>0</v>
      </c>
      <c r="AB238" s="191">
        <v>0</v>
      </c>
      <c r="AC238" s="198">
        <f t="shared" si="22"/>
        <v>0</v>
      </c>
      <c r="AD238">
        <f t="shared" si="23"/>
        <v>0</v>
      </c>
    </row>
    <row r="239" spans="1:30" hidden="1" x14ac:dyDescent="0.35">
      <c r="A239" t="s">
        <v>318</v>
      </c>
      <c r="B239" t="s">
        <v>92</v>
      </c>
      <c r="C239">
        <v>230</v>
      </c>
      <c r="E239" s="171">
        <v>0</v>
      </c>
      <c r="F239" s="172">
        <v>0</v>
      </c>
      <c r="G239" s="172">
        <v>0</v>
      </c>
      <c r="H239" s="172">
        <v>0</v>
      </c>
      <c r="I239" s="173">
        <f t="shared" si="18"/>
        <v>0</v>
      </c>
      <c r="J239" s="180">
        <v>0</v>
      </c>
      <c r="K239" s="181">
        <v>0</v>
      </c>
      <c r="L239" s="181">
        <v>0</v>
      </c>
      <c r="M239" s="181">
        <v>0</v>
      </c>
      <c r="N239" s="181">
        <f t="shared" si="19"/>
        <v>0</v>
      </c>
      <c r="O239" s="186">
        <v>0</v>
      </c>
      <c r="P239" s="187">
        <v>0</v>
      </c>
      <c r="Q239" s="187">
        <v>0</v>
      </c>
      <c r="R239" s="187">
        <v>0</v>
      </c>
      <c r="S239" s="187">
        <f t="shared" si="20"/>
        <v>0</v>
      </c>
      <c r="T239" s="196">
        <v>0</v>
      </c>
      <c r="U239" s="197">
        <v>0</v>
      </c>
      <c r="V239" s="197">
        <v>0</v>
      </c>
      <c r="W239" s="197">
        <v>0</v>
      </c>
      <c r="X239" s="197">
        <f t="shared" si="21"/>
        <v>0</v>
      </c>
      <c r="Y239" s="190">
        <v>0</v>
      </c>
      <c r="Z239" s="191">
        <v>0</v>
      </c>
      <c r="AA239" s="191">
        <v>0</v>
      </c>
      <c r="AB239" s="191">
        <v>0</v>
      </c>
      <c r="AC239" s="198">
        <f t="shared" si="22"/>
        <v>0</v>
      </c>
      <c r="AD239">
        <f t="shared" si="23"/>
        <v>0</v>
      </c>
    </row>
    <row r="240" spans="1:30" hidden="1" x14ac:dyDescent="0.35">
      <c r="A240" t="s">
        <v>333</v>
      </c>
      <c r="B240" t="s">
        <v>263</v>
      </c>
      <c r="C240">
        <v>230</v>
      </c>
      <c r="E240" s="171">
        <v>0</v>
      </c>
      <c r="F240" s="172">
        <v>0</v>
      </c>
      <c r="G240" s="172">
        <v>0</v>
      </c>
      <c r="H240" s="172">
        <v>0</v>
      </c>
      <c r="I240" s="173">
        <f t="shared" si="18"/>
        <v>0</v>
      </c>
      <c r="J240" s="180">
        <v>0</v>
      </c>
      <c r="K240" s="181">
        <v>0</v>
      </c>
      <c r="L240" s="181">
        <v>0</v>
      </c>
      <c r="M240" s="181">
        <v>0</v>
      </c>
      <c r="N240" s="181">
        <f t="shared" si="19"/>
        <v>0</v>
      </c>
      <c r="O240" s="186">
        <v>0</v>
      </c>
      <c r="P240" s="187">
        <v>0</v>
      </c>
      <c r="Q240" s="187">
        <v>0</v>
      </c>
      <c r="R240" s="187">
        <v>0</v>
      </c>
      <c r="S240" s="187">
        <f t="shared" si="20"/>
        <v>0</v>
      </c>
      <c r="T240" s="196">
        <v>0</v>
      </c>
      <c r="U240" s="197">
        <v>0</v>
      </c>
      <c r="V240" s="197">
        <v>0</v>
      </c>
      <c r="W240" s="197">
        <v>0</v>
      </c>
      <c r="X240" s="197">
        <f t="shared" si="21"/>
        <v>0</v>
      </c>
      <c r="Y240" s="190">
        <v>0</v>
      </c>
      <c r="Z240" s="191">
        <v>0</v>
      </c>
      <c r="AA240" s="191">
        <v>0</v>
      </c>
      <c r="AB240" s="191">
        <v>0</v>
      </c>
      <c r="AC240" s="198">
        <f t="shared" si="22"/>
        <v>0</v>
      </c>
      <c r="AD240">
        <f t="shared" si="23"/>
        <v>0</v>
      </c>
    </row>
    <row r="241" spans="1:30" hidden="1" x14ac:dyDescent="0.35">
      <c r="A241" t="s">
        <v>333</v>
      </c>
      <c r="B241" t="s">
        <v>226</v>
      </c>
      <c r="C241">
        <v>115</v>
      </c>
      <c r="E241" s="171">
        <v>0</v>
      </c>
      <c r="F241" s="172">
        <v>0</v>
      </c>
      <c r="G241" s="172">
        <v>0</v>
      </c>
      <c r="H241" s="172">
        <v>0</v>
      </c>
      <c r="I241" s="173">
        <f t="shared" si="18"/>
        <v>0</v>
      </c>
      <c r="J241" s="180">
        <v>0</v>
      </c>
      <c r="K241" s="181">
        <v>0</v>
      </c>
      <c r="L241" s="181">
        <v>0</v>
      </c>
      <c r="M241" s="181">
        <v>0</v>
      </c>
      <c r="N241" s="181">
        <f t="shared" si="19"/>
        <v>0</v>
      </c>
      <c r="O241" s="186">
        <v>0</v>
      </c>
      <c r="P241" s="187">
        <v>0</v>
      </c>
      <c r="Q241" s="187">
        <v>0</v>
      </c>
      <c r="R241" s="187">
        <v>0</v>
      </c>
      <c r="S241" s="187">
        <f t="shared" si="20"/>
        <v>0</v>
      </c>
      <c r="T241" s="196">
        <v>0</v>
      </c>
      <c r="U241" s="197">
        <v>0</v>
      </c>
      <c r="V241" s="197">
        <v>0</v>
      </c>
      <c r="W241" s="197">
        <v>0</v>
      </c>
      <c r="X241" s="197">
        <f t="shared" si="21"/>
        <v>0</v>
      </c>
      <c r="Y241" s="190">
        <v>0</v>
      </c>
      <c r="Z241" s="191">
        <v>0</v>
      </c>
      <c r="AA241" s="191">
        <v>0</v>
      </c>
      <c r="AB241" s="191">
        <v>0</v>
      </c>
      <c r="AC241" s="198">
        <f t="shared" si="22"/>
        <v>0</v>
      </c>
      <c r="AD241">
        <f t="shared" si="23"/>
        <v>0</v>
      </c>
    </row>
    <row r="242" spans="1:30" hidden="1" x14ac:dyDescent="0.35">
      <c r="A242" t="s">
        <v>333</v>
      </c>
      <c r="B242" t="s">
        <v>227</v>
      </c>
      <c r="C242">
        <v>115</v>
      </c>
      <c r="E242" s="171">
        <v>0</v>
      </c>
      <c r="F242" s="172">
        <v>0</v>
      </c>
      <c r="G242" s="172">
        <v>0</v>
      </c>
      <c r="H242" s="172">
        <v>0</v>
      </c>
      <c r="I242" s="173">
        <f t="shared" si="18"/>
        <v>0</v>
      </c>
      <c r="J242" s="180">
        <v>0</v>
      </c>
      <c r="K242" s="181">
        <v>0</v>
      </c>
      <c r="L242" s="181">
        <v>0</v>
      </c>
      <c r="M242" s="181">
        <v>0</v>
      </c>
      <c r="N242" s="181">
        <f t="shared" si="19"/>
        <v>0</v>
      </c>
      <c r="O242" s="186">
        <v>0</v>
      </c>
      <c r="P242" s="187">
        <v>0</v>
      </c>
      <c r="Q242" s="187">
        <v>0</v>
      </c>
      <c r="R242" s="187">
        <v>0</v>
      </c>
      <c r="S242" s="187">
        <f t="shared" si="20"/>
        <v>0</v>
      </c>
      <c r="T242" s="196">
        <v>0</v>
      </c>
      <c r="U242" s="197">
        <v>0</v>
      </c>
      <c r="V242" s="197">
        <v>0</v>
      </c>
      <c r="W242" s="197">
        <v>0</v>
      </c>
      <c r="X242" s="197">
        <f t="shared" si="21"/>
        <v>0</v>
      </c>
      <c r="Y242" s="190">
        <v>0</v>
      </c>
      <c r="Z242" s="191">
        <v>0</v>
      </c>
      <c r="AA242" s="191">
        <v>0</v>
      </c>
      <c r="AB242" s="191">
        <v>0</v>
      </c>
      <c r="AC242" s="198">
        <f t="shared" si="22"/>
        <v>0</v>
      </c>
      <c r="AD242">
        <f t="shared" si="23"/>
        <v>0</v>
      </c>
    </row>
    <row r="243" spans="1:30" x14ac:dyDescent="0.35">
      <c r="A243" t="s">
        <v>341</v>
      </c>
      <c r="B243" t="s">
        <v>109</v>
      </c>
      <c r="C243">
        <v>115</v>
      </c>
      <c r="D243" t="str" cm="1">
        <f t="array" ref="D243">INDEX(SubList_ResAreas!$D$5:$D$332,MATCH(1,(B243=SubList_ResAreas!$B$5:$B$332)*(C243=SubList_ResAreas!$C$5:$C$332),0))</f>
        <v>Greater_Kramer</v>
      </c>
      <c r="E243" s="171">
        <v>0</v>
      </c>
      <c r="F243" s="172">
        <v>0</v>
      </c>
      <c r="G243" s="172">
        <v>0</v>
      </c>
      <c r="H243" s="172">
        <v>0</v>
      </c>
      <c r="I243" s="173">
        <f t="shared" si="18"/>
        <v>0</v>
      </c>
      <c r="J243" s="180">
        <v>2.7</v>
      </c>
      <c r="K243" s="181">
        <v>3</v>
      </c>
      <c r="L243" s="181">
        <v>0</v>
      </c>
      <c r="M243" s="181">
        <v>0</v>
      </c>
      <c r="N243" s="181">
        <f t="shared" si="19"/>
        <v>0</v>
      </c>
      <c r="O243" s="186">
        <v>0</v>
      </c>
      <c r="P243" s="187">
        <v>0</v>
      </c>
      <c r="Q243" s="187">
        <v>0</v>
      </c>
      <c r="R243" s="187">
        <v>0</v>
      </c>
      <c r="S243" s="187">
        <f t="shared" si="20"/>
        <v>0</v>
      </c>
      <c r="T243" s="196">
        <v>2.7</v>
      </c>
      <c r="U243" s="197">
        <v>3</v>
      </c>
      <c r="V243" s="197">
        <v>0</v>
      </c>
      <c r="W243" s="197">
        <v>0</v>
      </c>
      <c r="X243" s="197">
        <f t="shared" si="21"/>
        <v>0</v>
      </c>
      <c r="Y243" s="190">
        <v>2.7</v>
      </c>
      <c r="Z243" s="191">
        <v>3</v>
      </c>
      <c r="AA243" s="191">
        <v>0</v>
      </c>
      <c r="AB243" s="191">
        <v>0</v>
      </c>
      <c r="AC243" s="198">
        <f t="shared" si="22"/>
        <v>0</v>
      </c>
      <c r="AD243">
        <f t="shared" si="23"/>
        <v>1</v>
      </c>
    </row>
    <row r="244" spans="1:30" hidden="1" x14ac:dyDescent="0.35">
      <c r="A244" t="s">
        <v>315</v>
      </c>
      <c r="B244" t="s">
        <v>141</v>
      </c>
      <c r="C244">
        <v>115</v>
      </c>
      <c r="E244" s="171">
        <v>0</v>
      </c>
      <c r="F244" s="172">
        <v>0</v>
      </c>
      <c r="G244" s="172">
        <v>0</v>
      </c>
      <c r="H244" s="172">
        <v>0</v>
      </c>
      <c r="I244" s="173">
        <f t="shared" si="18"/>
        <v>0</v>
      </c>
      <c r="J244" s="180">
        <v>0</v>
      </c>
      <c r="K244" s="181">
        <v>0</v>
      </c>
      <c r="L244" s="181">
        <v>0</v>
      </c>
      <c r="M244" s="181">
        <v>0</v>
      </c>
      <c r="N244" s="181">
        <f t="shared" si="19"/>
        <v>0</v>
      </c>
      <c r="O244" s="186">
        <v>0</v>
      </c>
      <c r="P244" s="187">
        <v>0</v>
      </c>
      <c r="Q244" s="187">
        <v>0</v>
      </c>
      <c r="R244" s="187">
        <v>0</v>
      </c>
      <c r="S244" s="187">
        <f t="shared" si="20"/>
        <v>0</v>
      </c>
      <c r="T244" s="196">
        <v>0</v>
      </c>
      <c r="U244" s="197">
        <v>0</v>
      </c>
      <c r="V244" s="197">
        <v>0</v>
      </c>
      <c r="W244" s="197">
        <v>0</v>
      </c>
      <c r="X244" s="197">
        <f t="shared" si="21"/>
        <v>0</v>
      </c>
      <c r="Y244" s="190">
        <v>0</v>
      </c>
      <c r="Z244" s="191">
        <v>0</v>
      </c>
      <c r="AA244" s="191">
        <v>0</v>
      </c>
      <c r="AB244" s="191">
        <v>0</v>
      </c>
      <c r="AC244" s="198">
        <f t="shared" si="22"/>
        <v>0</v>
      </c>
      <c r="AD244">
        <f t="shared" si="23"/>
        <v>0</v>
      </c>
    </row>
    <row r="245" spans="1:30" x14ac:dyDescent="0.35">
      <c r="A245" t="s">
        <v>333</v>
      </c>
      <c r="B245" t="s">
        <v>283</v>
      </c>
      <c r="C245">
        <v>230</v>
      </c>
      <c r="D245" t="str" cm="1">
        <f t="array" ref="D245">INDEX(SubList_ResAreas!$D$5:$D$332,MATCH(1,(B245=SubList_ResAreas!$B$5:$B$332)*(C245=SubList_ResAreas!$C$5:$C$332),0))</f>
        <v>Northern_CA</v>
      </c>
      <c r="E245" s="171">
        <v>0</v>
      </c>
      <c r="F245" s="172">
        <v>0</v>
      </c>
      <c r="G245" s="172">
        <v>0</v>
      </c>
      <c r="H245" s="172">
        <v>0</v>
      </c>
      <c r="I245" s="173">
        <f t="shared" si="18"/>
        <v>0</v>
      </c>
      <c r="J245" s="180">
        <v>0</v>
      </c>
      <c r="K245" s="181">
        <v>0</v>
      </c>
      <c r="L245" s="181">
        <v>0</v>
      </c>
      <c r="M245" s="181">
        <v>0</v>
      </c>
      <c r="N245" s="181">
        <f t="shared" si="19"/>
        <v>0</v>
      </c>
      <c r="O245" s="186">
        <v>14.5</v>
      </c>
      <c r="P245" s="187">
        <v>0</v>
      </c>
      <c r="Q245" s="187">
        <v>200</v>
      </c>
      <c r="R245" s="187">
        <v>10.5</v>
      </c>
      <c r="S245" s="187">
        <f t="shared" si="20"/>
        <v>210.5</v>
      </c>
      <c r="T245" s="196">
        <v>14.5</v>
      </c>
      <c r="U245" s="197">
        <v>0</v>
      </c>
      <c r="V245" s="197">
        <v>200</v>
      </c>
      <c r="W245" s="197">
        <v>10.5</v>
      </c>
      <c r="X245" s="197">
        <f t="shared" si="21"/>
        <v>210.5</v>
      </c>
      <c r="Y245" s="190">
        <v>14.5</v>
      </c>
      <c r="Z245" s="191">
        <v>0</v>
      </c>
      <c r="AA245" s="191">
        <v>200</v>
      </c>
      <c r="AB245" s="191">
        <v>10.5</v>
      </c>
      <c r="AC245" s="198">
        <f t="shared" si="22"/>
        <v>210.5</v>
      </c>
      <c r="AD245">
        <f t="shared" si="23"/>
        <v>1</v>
      </c>
    </row>
    <row r="246" spans="1:30" hidden="1" x14ac:dyDescent="0.35">
      <c r="A246" t="s">
        <v>333</v>
      </c>
      <c r="B246" t="s">
        <v>283</v>
      </c>
      <c r="C246">
        <v>500</v>
      </c>
      <c r="E246" s="171">
        <v>0</v>
      </c>
      <c r="F246" s="172">
        <v>0</v>
      </c>
      <c r="G246" s="172">
        <v>0</v>
      </c>
      <c r="H246" s="172">
        <v>0</v>
      </c>
      <c r="I246" s="173">
        <f t="shared" si="18"/>
        <v>0</v>
      </c>
      <c r="J246" s="180">
        <v>0</v>
      </c>
      <c r="K246" s="181">
        <v>0</v>
      </c>
      <c r="L246" s="181">
        <v>0</v>
      </c>
      <c r="M246" s="181">
        <v>0</v>
      </c>
      <c r="N246" s="181">
        <f t="shared" si="19"/>
        <v>0</v>
      </c>
      <c r="O246" s="186">
        <v>0</v>
      </c>
      <c r="P246" s="187">
        <v>0</v>
      </c>
      <c r="Q246" s="187">
        <v>0</v>
      </c>
      <c r="R246" s="187">
        <v>0</v>
      </c>
      <c r="S246" s="187">
        <f t="shared" si="20"/>
        <v>0</v>
      </c>
      <c r="T246" s="196">
        <v>0</v>
      </c>
      <c r="U246" s="197">
        <v>0</v>
      </c>
      <c r="V246" s="197">
        <v>0</v>
      </c>
      <c r="W246" s="197">
        <v>0</v>
      </c>
      <c r="X246" s="197">
        <f t="shared" si="21"/>
        <v>0</v>
      </c>
      <c r="Y246" s="190">
        <v>0</v>
      </c>
      <c r="Z246" s="191">
        <v>0</v>
      </c>
      <c r="AA246" s="191">
        <v>0</v>
      </c>
      <c r="AB246" s="191">
        <v>0</v>
      </c>
      <c r="AC246" s="198">
        <f t="shared" si="22"/>
        <v>0</v>
      </c>
      <c r="AD246">
        <f t="shared" si="23"/>
        <v>0</v>
      </c>
    </row>
    <row r="247" spans="1:30" hidden="1" x14ac:dyDescent="0.35">
      <c r="A247" t="s">
        <v>321</v>
      </c>
      <c r="B247" t="s">
        <v>386</v>
      </c>
      <c r="C247">
        <v>115</v>
      </c>
      <c r="E247" s="171">
        <v>0</v>
      </c>
      <c r="F247" s="172">
        <v>0</v>
      </c>
      <c r="G247" s="172">
        <v>0</v>
      </c>
      <c r="H247" s="172">
        <v>0</v>
      </c>
      <c r="I247" s="173">
        <f t="shared" si="18"/>
        <v>0</v>
      </c>
      <c r="J247" s="180">
        <v>0</v>
      </c>
      <c r="K247" s="181">
        <v>0</v>
      </c>
      <c r="L247" s="181">
        <v>0</v>
      </c>
      <c r="M247" s="181">
        <v>0</v>
      </c>
      <c r="N247" s="181">
        <f t="shared" si="19"/>
        <v>0</v>
      </c>
      <c r="O247" s="186">
        <v>0</v>
      </c>
      <c r="P247" s="187">
        <v>0</v>
      </c>
      <c r="Q247" s="187">
        <v>0</v>
      </c>
      <c r="R247" s="187">
        <v>0</v>
      </c>
      <c r="S247" s="187">
        <f t="shared" si="20"/>
        <v>0</v>
      </c>
      <c r="T247" s="196">
        <v>0</v>
      </c>
      <c r="U247" s="197">
        <v>0</v>
      </c>
      <c r="V247" s="197">
        <v>0</v>
      </c>
      <c r="W247" s="197">
        <v>0</v>
      </c>
      <c r="X247" s="197">
        <f t="shared" si="21"/>
        <v>0</v>
      </c>
      <c r="Y247" s="190">
        <v>0</v>
      </c>
      <c r="Z247" s="191">
        <v>0</v>
      </c>
      <c r="AA247" s="191">
        <v>0</v>
      </c>
      <c r="AB247" s="191">
        <v>0</v>
      </c>
      <c r="AC247" s="198">
        <f t="shared" si="22"/>
        <v>0</v>
      </c>
      <c r="AD247">
        <f t="shared" si="23"/>
        <v>0</v>
      </c>
    </row>
    <row r="248" spans="1:30" hidden="1" x14ac:dyDescent="0.35">
      <c r="A248" t="s">
        <v>348</v>
      </c>
      <c r="B248" t="s">
        <v>89</v>
      </c>
      <c r="C248">
        <v>230</v>
      </c>
      <c r="E248" s="171">
        <v>0</v>
      </c>
      <c r="F248" s="172">
        <v>0</v>
      </c>
      <c r="G248" s="172">
        <v>0</v>
      </c>
      <c r="H248" s="172">
        <v>0</v>
      </c>
      <c r="I248" s="173">
        <f t="shared" si="18"/>
        <v>0</v>
      </c>
      <c r="J248" s="180">
        <v>0</v>
      </c>
      <c r="K248" s="181">
        <v>0</v>
      </c>
      <c r="L248" s="181">
        <v>0</v>
      </c>
      <c r="M248" s="181">
        <v>0</v>
      </c>
      <c r="N248" s="181">
        <f t="shared" si="19"/>
        <v>0</v>
      </c>
      <c r="O248" s="186">
        <v>0</v>
      </c>
      <c r="P248" s="187">
        <v>0</v>
      </c>
      <c r="Q248" s="187">
        <v>0</v>
      </c>
      <c r="R248" s="187">
        <v>0</v>
      </c>
      <c r="S248" s="187">
        <f t="shared" si="20"/>
        <v>0</v>
      </c>
      <c r="T248" s="196">
        <v>0</v>
      </c>
      <c r="U248" s="197">
        <v>0</v>
      </c>
      <c r="V248" s="197">
        <v>0</v>
      </c>
      <c r="W248" s="197">
        <v>0</v>
      </c>
      <c r="X248" s="197">
        <f t="shared" si="21"/>
        <v>0</v>
      </c>
      <c r="Y248" s="190">
        <v>0</v>
      </c>
      <c r="Z248" s="191">
        <v>0</v>
      </c>
      <c r="AA248" s="191">
        <v>0</v>
      </c>
      <c r="AB248" s="191">
        <v>0</v>
      </c>
      <c r="AC248" s="198">
        <f t="shared" si="22"/>
        <v>0</v>
      </c>
      <c r="AD248">
        <f t="shared" si="23"/>
        <v>0</v>
      </c>
    </row>
    <row r="249" spans="1:30" hidden="1" x14ac:dyDescent="0.35">
      <c r="A249" t="s">
        <v>315</v>
      </c>
      <c r="B249" t="s">
        <v>131</v>
      </c>
      <c r="C249">
        <v>115</v>
      </c>
      <c r="E249" s="171">
        <v>0</v>
      </c>
      <c r="F249" s="172">
        <v>0</v>
      </c>
      <c r="G249" s="172">
        <v>0</v>
      </c>
      <c r="H249" s="172">
        <v>0</v>
      </c>
      <c r="I249" s="173">
        <f t="shared" si="18"/>
        <v>0</v>
      </c>
      <c r="J249" s="180">
        <v>0</v>
      </c>
      <c r="K249" s="181">
        <v>0</v>
      </c>
      <c r="L249" s="181">
        <v>0</v>
      </c>
      <c r="M249" s="181">
        <v>0</v>
      </c>
      <c r="N249" s="181">
        <f t="shared" si="19"/>
        <v>0</v>
      </c>
      <c r="O249" s="186">
        <v>0</v>
      </c>
      <c r="P249" s="187">
        <v>0</v>
      </c>
      <c r="Q249" s="187">
        <v>0</v>
      </c>
      <c r="R249" s="187">
        <v>0</v>
      </c>
      <c r="S249" s="187">
        <f t="shared" si="20"/>
        <v>0</v>
      </c>
      <c r="T249" s="196">
        <v>0</v>
      </c>
      <c r="U249" s="197">
        <v>0</v>
      </c>
      <c r="V249" s="197">
        <v>0</v>
      </c>
      <c r="W249" s="197">
        <v>0</v>
      </c>
      <c r="X249" s="197">
        <f t="shared" si="21"/>
        <v>0</v>
      </c>
      <c r="Y249" s="190">
        <v>0</v>
      </c>
      <c r="Z249" s="191">
        <v>0</v>
      </c>
      <c r="AA249" s="191">
        <v>0</v>
      </c>
      <c r="AB249" s="191">
        <v>0</v>
      </c>
      <c r="AC249" s="198">
        <f t="shared" si="22"/>
        <v>0</v>
      </c>
      <c r="AD249">
        <f t="shared" si="23"/>
        <v>0</v>
      </c>
    </row>
    <row r="250" spans="1:30" hidden="1" x14ac:dyDescent="0.35">
      <c r="A250" t="s">
        <v>326</v>
      </c>
      <c r="B250" t="s">
        <v>43</v>
      </c>
      <c r="C250">
        <v>230</v>
      </c>
      <c r="E250" s="171">
        <v>0</v>
      </c>
      <c r="F250" s="172">
        <v>0</v>
      </c>
      <c r="G250" s="172">
        <v>0</v>
      </c>
      <c r="H250" s="172">
        <v>0</v>
      </c>
      <c r="I250" s="173">
        <f t="shared" si="18"/>
        <v>0</v>
      </c>
      <c r="J250" s="180">
        <v>0</v>
      </c>
      <c r="K250" s="181">
        <v>0</v>
      </c>
      <c r="L250" s="181">
        <v>0</v>
      </c>
      <c r="M250" s="181">
        <v>0</v>
      </c>
      <c r="N250" s="181">
        <f t="shared" si="19"/>
        <v>0</v>
      </c>
      <c r="O250" s="186">
        <v>0</v>
      </c>
      <c r="P250" s="187">
        <v>0</v>
      </c>
      <c r="Q250" s="187">
        <v>0</v>
      </c>
      <c r="R250" s="187">
        <v>0</v>
      </c>
      <c r="S250" s="187">
        <f t="shared" si="20"/>
        <v>0</v>
      </c>
      <c r="T250" s="196">
        <v>0</v>
      </c>
      <c r="U250" s="197">
        <v>0</v>
      </c>
      <c r="V250" s="197">
        <v>0</v>
      </c>
      <c r="W250" s="197">
        <v>0</v>
      </c>
      <c r="X250" s="197">
        <f t="shared" si="21"/>
        <v>0</v>
      </c>
      <c r="Y250" s="190">
        <v>0</v>
      </c>
      <c r="Z250" s="191">
        <v>0</v>
      </c>
      <c r="AA250" s="191">
        <v>0</v>
      </c>
      <c r="AB250" s="191">
        <v>0</v>
      </c>
      <c r="AC250" s="198">
        <f t="shared" si="22"/>
        <v>0</v>
      </c>
      <c r="AD250">
        <f t="shared" si="23"/>
        <v>0</v>
      </c>
    </row>
    <row r="251" spans="1:30" hidden="1" x14ac:dyDescent="0.35">
      <c r="A251" t="s">
        <v>326</v>
      </c>
      <c r="B251" t="s">
        <v>45</v>
      </c>
      <c r="C251">
        <v>230</v>
      </c>
      <c r="E251" s="171">
        <v>0</v>
      </c>
      <c r="F251" s="172">
        <v>0</v>
      </c>
      <c r="G251" s="172">
        <v>0</v>
      </c>
      <c r="H251" s="172">
        <v>0</v>
      </c>
      <c r="I251" s="173">
        <f t="shared" si="18"/>
        <v>0</v>
      </c>
      <c r="J251" s="180">
        <v>0</v>
      </c>
      <c r="K251" s="181">
        <v>0</v>
      </c>
      <c r="L251" s="181">
        <v>0</v>
      </c>
      <c r="M251" s="181">
        <v>0</v>
      </c>
      <c r="N251" s="181">
        <f t="shared" si="19"/>
        <v>0</v>
      </c>
      <c r="O251" s="186">
        <v>0</v>
      </c>
      <c r="P251" s="187">
        <v>0</v>
      </c>
      <c r="Q251" s="187">
        <v>0</v>
      </c>
      <c r="R251" s="187">
        <v>0</v>
      </c>
      <c r="S251" s="187">
        <f t="shared" si="20"/>
        <v>0</v>
      </c>
      <c r="T251" s="196">
        <v>0</v>
      </c>
      <c r="U251" s="197">
        <v>0</v>
      </c>
      <c r="V251" s="197">
        <v>0</v>
      </c>
      <c r="W251" s="197">
        <v>0</v>
      </c>
      <c r="X251" s="197">
        <f t="shared" si="21"/>
        <v>0</v>
      </c>
      <c r="Y251" s="190">
        <v>0</v>
      </c>
      <c r="Z251" s="191">
        <v>0</v>
      </c>
      <c r="AA251" s="191">
        <v>0</v>
      </c>
      <c r="AB251" s="191">
        <v>0</v>
      </c>
      <c r="AC251" s="198">
        <f t="shared" si="22"/>
        <v>0</v>
      </c>
      <c r="AD251">
        <f t="shared" si="23"/>
        <v>0</v>
      </c>
    </row>
    <row r="252" spans="1:30" hidden="1" x14ac:dyDescent="0.35">
      <c r="A252" t="s">
        <v>329</v>
      </c>
      <c r="B252" t="s">
        <v>171</v>
      </c>
      <c r="C252">
        <v>138</v>
      </c>
      <c r="E252" s="171">
        <v>0</v>
      </c>
      <c r="F252" s="172">
        <v>0</v>
      </c>
      <c r="G252" s="172">
        <v>0</v>
      </c>
      <c r="H252" s="172">
        <v>0</v>
      </c>
      <c r="I252" s="173">
        <f t="shared" si="18"/>
        <v>0</v>
      </c>
      <c r="J252" s="180">
        <v>0</v>
      </c>
      <c r="K252" s="181">
        <v>0</v>
      </c>
      <c r="L252" s="181">
        <v>0</v>
      </c>
      <c r="M252" s="181">
        <v>0</v>
      </c>
      <c r="N252" s="181">
        <f t="shared" si="19"/>
        <v>0</v>
      </c>
      <c r="O252" s="186">
        <v>0</v>
      </c>
      <c r="P252" s="187">
        <v>0</v>
      </c>
      <c r="Q252" s="187">
        <v>0</v>
      </c>
      <c r="R252" s="187">
        <v>0</v>
      </c>
      <c r="S252" s="187">
        <f t="shared" si="20"/>
        <v>0</v>
      </c>
      <c r="T252" s="196">
        <v>0</v>
      </c>
      <c r="U252" s="197">
        <v>0</v>
      </c>
      <c r="V252" s="197">
        <v>0</v>
      </c>
      <c r="W252" s="197">
        <v>0</v>
      </c>
      <c r="X252" s="197">
        <f t="shared" si="21"/>
        <v>0</v>
      </c>
      <c r="Y252" s="190">
        <v>0</v>
      </c>
      <c r="Z252" s="191">
        <v>0</v>
      </c>
      <c r="AA252" s="191">
        <v>0</v>
      </c>
      <c r="AB252" s="191">
        <v>0</v>
      </c>
      <c r="AC252" s="198">
        <f t="shared" si="22"/>
        <v>0</v>
      </c>
      <c r="AD252">
        <f t="shared" si="23"/>
        <v>0</v>
      </c>
    </row>
    <row r="253" spans="1:30" x14ac:dyDescent="0.35">
      <c r="A253" t="s">
        <v>321</v>
      </c>
      <c r="B253" t="s">
        <v>201</v>
      </c>
      <c r="C253">
        <v>115</v>
      </c>
      <c r="D253" t="str" cm="1">
        <f t="array" ref="D253">INDEX(SubList_ResAreas!$D$5:$D$332,MATCH(1,(B253=SubList_ResAreas!$B$5:$B$332)*(C253=SubList_ResAreas!$C$5:$C$332),0))</f>
        <v>SPGE_Westlands_Fresno</v>
      </c>
      <c r="E253" s="171">
        <v>0</v>
      </c>
      <c r="F253" s="172">
        <v>0</v>
      </c>
      <c r="G253" s="172">
        <v>0</v>
      </c>
      <c r="H253" s="172">
        <v>0</v>
      </c>
      <c r="I253" s="173">
        <f t="shared" si="18"/>
        <v>0</v>
      </c>
      <c r="J253" s="180">
        <v>0</v>
      </c>
      <c r="K253" s="181">
        <v>0</v>
      </c>
      <c r="L253" s="181">
        <v>0</v>
      </c>
      <c r="M253" s="181">
        <v>0</v>
      </c>
      <c r="N253" s="181">
        <f t="shared" si="19"/>
        <v>0</v>
      </c>
      <c r="O253" s="186">
        <v>3</v>
      </c>
      <c r="P253" s="187">
        <v>0</v>
      </c>
      <c r="Q253" s="187">
        <v>0</v>
      </c>
      <c r="R253" s="187">
        <v>0</v>
      </c>
      <c r="S253" s="187">
        <f t="shared" si="20"/>
        <v>0</v>
      </c>
      <c r="T253" s="196">
        <v>3</v>
      </c>
      <c r="U253" s="197">
        <v>0</v>
      </c>
      <c r="V253" s="197">
        <v>0</v>
      </c>
      <c r="W253" s="197">
        <v>0</v>
      </c>
      <c r="X253" s="197">
        <f t="shared" si="21"/>
        <v>0</v>
      </c>
      <c r="Y253" s="190">
        <v>3</v>
      </c>
      <c r="Z253" s="191">
        <v>0</v>
      </c>
      <c r="AA253" s="191">
        <v>0</v>
      </c>
      <c r="AB253" s="191">
        <v>0</v>
      </c>
      <c r="AC253" s="198">
        <f t="shared" si="22"/>
        <v>0</v>
      </c>
      <c r="AD253">
        <f t="shared" si="23"/>
        <v>1</v>
      </c>
    </row>
    <row r="254" spans="1:30" hidden="1" x14ac:dyDescent="0.35">
      <c r="A254" t="s">
        <v>322</v>
      </c>
      <c r="B254" t="s">
        <v>98</v>
      </c>
      <c r="C254">
        <v>230</v>
      </c>
      <c r="E254" s="171">
        <v>0</v>
      </c>
      <c r="F254" s="172">
        <v>0</v>
      </c>
      <c r="G254" s="172">
        <v>0</v>
      </c>
      <c r="H254" s="172">
        <v>0</v>
      </c>
      <c r="I254" s="173">
        <f t="shared" si="18"/>
        <v>0</v>
      </c>
      <c r="J254" s="180">
        <v>0</v>
      </c>
      <c r="K254" s="181">
        <v>0</v>
      </c>
      <c r="L254" s="181">
        <v>0</v>
      </c>
      <c r="M254" s="181">
        <v>0</v>
      </c>
      <c r="N254" s="181">
        <f t="shared" si="19"/>
        <v>0</v>
      </c>
      <c r="O254" s="186">
        <v>0</v>
      </c>
      <c r="P254" s="187">
        <v>0</v>
      </c>
      <c r="Q254" s="187">
        <v>0</v>
      </c>
      <c r="R254" s="187">
        <v>0</v>
      </c>
      <c r="S254" s="187">
        <f t="shared" si="20"/>
        <v>0</v>
      </c>
      <c r="T254" s="196">
        <v>0</v>
      </c>
      <c r="U254" s="197">
        <v>0</v>
      </c>
      <c r="V254" s="197">
        <v>0</v>
      </c>
      <c r="W254" s="197">
        <v>0</v>
      </c>
      <c r="X254" s="197">
        <f t="shared" si="21"/>
        <v>0</v>
      </c>
      <c r="Y254" s="190">
        <v>0</v>
      </c>
      <c r="Z254" s="191">
        <v>0</v>
      </c>
      <c r="AA254" s="191">
        <v>0</v>
      </c>
      <c r="AB254" s="191">
        <v>0</v>
      </c>
      <c r="AC254" s="198">
        <f t="shared" si="22"/>
        <v>0</v>
      </c>
      <c r="AD254">
        <f t="shared" si="23"/>
        <v>0</v>
      </c>
    </row>
    <row r="255" spans="1:30" hidden="1" x14ac:dyDescent="0.35">
      <c r="A255" t="s">
        <v>318</v>
      </c>
      <c r="B255" t="s">
        <v>55</v>
      </c>
      <c r="C255">
        <v>230</v>
      </c>
      <c r="E255" s="171">
        <v>0</v>
      </c>
      <c r="F255" s="172">
        <v>0</v>
      </c>
      <c r="G255" s="172">
        <v>0</v>
      </c>
      <c r="H255" s="172">
        <v>0</v>
      </c>
      <c r="I255" s="173">
        <f t="shared" si="18"/>
        <v>0</v>
      </c>
      <c r="J255" s="180">
        <v>0</v>
      </c>
      <c r="K255" s="181">
        <v>0</v>
      </c>
      <c r="L255" s="181">
        <v>0</v>
      </c>
      <c r="M255" s="181">
        <v>0</v>
      </c>
      <c r="N255" s="181">
        <f t="shared" si="19"/>
        <v>0</v>
      </c>
      <c r="O255" s="186">
        <v>0</v>
      </c>
      <c r="P255" s="187">
        <v>0</v>
      </c>
      <c r="Q255" s="187">
        <v>0</v>
      </c>
      <c r="R255" s="187">
        <v>0</v>
      </c>
      <c r="S255" s="187">
        <f t="shared" si="20"/>
        <v>0</v>
      </c>
      <c r="T255" s="196">
        <v>0</v>
      </c>
      <c r="U255" s="197">
        <v>0</v>
      </c>
      <c r="V255" s="197">
        <v>0</v>
      </c>
      <c r="W255" s="197">
        <v>0</v>
      </c>
      <c r="X255" s="197">
        <f t="shared" si="21"/>
        <v>0</v>
      </c>
      <c r="Y255" s="190">
        <v>0</v>
      </c>
      <c r="Z255" s="191">
        <v>0</v>
      </c>
      <c r="AA255" s="191">
        <v>0</v>
      </c>
      <c r="AB255" s="191">
        <v>0</v>
      </c>
      <c r="AC255" s="198">
        <f t="shared" si="22"/>
        <v>0</v>
      </c>
      <c r="AD255">
        <f t="shared" si="23"/>
        <v>0</v>
      </c>
    </row>
    <row r="256" spans="1:30" hidden="1" x14ac:dyDescent="0.35">
      <c r="A256" t="s">
        <v>322</v>
      </c>
      <c r="B256" t="s">
        <v>103</v>
      </c>
      <c r="C256">
        <v>230</v>
      </c>
      <c r="E256" s="171">
        <v>0</v>
      </c>
      <c r="F256" s="172">
        <v>0</v>
      </c>
      <c r="G256" s="172">
        <v>0</v>
      </c>
      <c r="H256" s="172">
        <v>0</v>
      </c>
      <c r="I256" s="173">
        <f t="shared" si="18"/>
        <v>0</v>
      </c>
      <c r="J256" s="180">
        <v>0</v>
      </c>
      <c r="K256" s="181">
        <v>0</v>
      </c>
      <c r="L256" s="181">
        <v>0</v>
      </c>
      <c r="M256" s="181">
        <v>0</v>
      </c>
      <c r="N256" s="181">
        <f t="shared" si="19"/>
        <v>0</v>
      </c>
      <c r="O256" s="186">
        <v>0</v>
      </c>
      <c r="P256" s="187">
        <v>0</v>
      </c>
      <c r="Q256" s="187">
        <v>0</v>
      </c>
      <c r="R256" s="187">
        <v>0</v>
      </c>
      <c r="S256" s="187">
        <f t="shared" si="20"/>
        <v>0</v>
      </c>
      <c r="T256" s="196">
        <v>0</v>
      </c>
      <c r="U256" s="197">
        <v>0</v>
      </c>
      <c r="V256" s="197">
        <v>0</v>
      </c>
      <c r="W256" s="197">
        <v>0</v>
      </c>
      <c r="X256" s="197">
        <f t="shared" si="21"/>
        <v>0</v>
      </c>
      <c r="Y256" s="190">
        <v>0</v>
      </c>
      <c r="Z256" s="191">
        <v>0</v>
      </c>
      <c r="AA256" s="191">
        <v>0</v>
      </c>
      <c r="AB256" s="191">
        <v>0</v>
      </c>
      <c r="AC256" s="198">
        <f t="shared" si="22"/>
        <v>0</v>
      </c>
      <c r="AD256">
        <f t="shared" si="23"/>
        <v>0</v>
      </c>
    </row>
    <row r="257" spans="1:30" hidden="1" x14ac:dyDescent="0.35">
      <c r="A257" t="s">
        <v>321</v>
      </c>
      <c r="B257" t="s">
        <v>185</v>
      </c>
      <c r="C257">
        <v>115</v>
      </c>
      <c r="E257" s="171">
        <v>0</v>
      </c>
      <c r="F257" s="172">
        <v>0</v>
      </c>
      <c r="G257" s="172">
        <v>0</v>
      </c>
      <c r="H257" s="172">
        <v>0</v>
      </c>
      <c r="I257" s="173">
        <f t="shared" si="18"/>
        <v>0</v>
      </c>
      <c r="J257" s="180">
        <v>0</v>
      </c>
      <c r="K257" s="181">
        <v>0</v>
      </c>
      <c r="L257" s="181">
        <v>0</v>
      </c>
      <c r="M257" s="181">
        <v>0</v>
      </c>
      <c r="N257" s="181">
        <f t="shared" si="19"/>
        <v>0</v>
      </c>
      <c r="O257" s="186">
        <v>0</v>
      </c>
      <c r="P257" s="187">
        <v>0</v>
      </c>
      <c r="Q257" s="187">
        <v>0</v>
      </c>
      <c r="R257" s="187">
        <v>0</v>
      </c>
      <c r="S257" s="187">
        <f t="shared" si="20"/>
        <v>0</v>
      </c>
      <c r="T257" s="196">
        <v>0</v>
      </c>
      <c r="U257" s="197">
        <v>0</v>
      </c>
      <c r="V257" s="197">
        <v>0</v>
      </c>
      <c r="W257" s="197">
        <v>0</v>
      </c>
      <c r="X257" s="197">
        <f t="shared" si="21"/>
        <v>0</v>
      </c>
      <c r="Y257" s="190">
        <v>0</v>
      </c>
      <c r="Z257" s="191">
        <v>0</v>
      </c>
      <c r="AA257" s="191">
        <v>0</v>
      </c>
      <c r="AB257" s="191">
        <v>0</v>
      </c>
      <c r="AC257" s="198">
        <f t="shared" si="22"/>
        <v>0</v>
      </c>
      <c r="AD257">
        <f t="shared" si="23"/>
        <v>0</v>
      </c>
    </row>
    <row r="258" spans="1:30" hidden="1" x14ac:dyDescent="0.35">
      <c r="A258" t="s">
        <v>333</v>
      </c>
      <c r="B258" t="s">
        <v>220</v>
      </c>
      <c r="C258">
        <v>115</v>
      </c>
      <c r="E258" s="171">
        <v>0</v>
      </c>
      <c r="F258" s="172">
        <v>0</v>
      </c>
      <c r="G258" s="172">
        <v>0</v>
      </c>
      <c r="H258" s="172">
        <v>0</v>
      </c>
      <c r="I258" s="173">
        <f t="shared" si="18"/>
        <v>0</v>
      </c>
      <c r="J258" s="180">
        <v>0</v>
      </c>
      <c r="K258" s="181">
        <v>0</v>
      </c>
      <c r="L258" s="181">
        <v>0</v>
      </c>
      <c r="M258" s="181">
        <v>0</v>
      </c>
      <c r="N258" s="181">
        <f t="shared" si="19"/>
        <v>0</v>
      </c>
      <c r="O258" s="186">
        <v>0</v>
      </c>
      <c r="P258" s="187">
        <v>0</v>
      </c>
      <c r="Q258" s="187">
        <v>0</v>
      </c>
      <c r="R258" s="187">
        <v>0</v>
      </c>
      <c r="S258" s="187">
        <f t="shared" si="20"/>
        <v>0</v>
      </c>
      <c r="T258" s="196">
        <v>0</v>
      </c>
      <c r="U258" s="197">
        <v>0</v>
      </c>
      <c r="V258" s="197">
        <v>0</v>
      </c>
      <c r="W258" s="197">
        <v>0</v>
      </c>
      <c r="X258" s="197">
        <f t="shared" si="21"/>
        <v>0</v>
      </c>
      <c r="Y258" s="190">
        <v>0</v>
      </c>
      <c r="Z258" s="191">
        <v>0</v>
      </c>
      <c r="AA258" s="191">
        <v>0</v>
      </c>
      <c r="AB258" s="191">
        <v>0</v>
      </c>
      <c r="AC258" s="198">
        <f t="shared" si="22"/>
        <v>0</v>
      </c>
      <c r="AD258">
        <f t="shared" si="23"/>
        <v>0</v>
      </c>
    </row>
    <row r="259" spans="1:30" x14ac:dyDescent="0.35">
      <c r="A259" t="s">
        <v>321</v>
      </c>
      <c r="B259" t="s">
        <v>159</v>
      </c>
      <c r="C259">
        <v>115</v>
      </c>
      <c r="D259" t="str" cm="1">
        <f t="array" ref="D259">INDEX(SubList_ResAreas!$D$5:$D$332,MATCH(1,(B259=SubList_ResAreas!$B$5:$B$332)*(C259=SubList_ResAreas!$C$5:$C$332),0))</f>
        <v>SPGE_Kern</v>
      </c>
      <c r="E259" s="171">
        <v>0</v>
      </c>
      <c r="F259" s="172">
        <v>0</v>
      </c>
      <c r="G259" s="172">
        <v>0</v>
      </c>
      <c r="H259" s="172">
        <v>0</v>
      </c>
      <c r="I259" s="173">
        <f t="shared" si="18"/>
        <v>0</v>
      </c>
      <c r="J259" s="180">
        <v>0</v>
      </c>
      <c r="K259" s="181">
        <v>9.32</v>
      </c>
      <c r="L259" s="181">
        <v>0</v>
      </c>
      <c r="M259" s="181">
        <v>0</v>
      </c>
      <c r="N259" s="181">
        <f t="shared" si="19"/>
        <v>0</v>
      </c>
      <c r="O259" s="186">
        <v>0</v>
      </c>
      <c r="P259" s="187">
        <v>0.67999999999999972</v>
      </c>
      <c r="Q259" s="187">
        <v>0</v>
      </c>
      <c r="R259" s="187">
        <v>0</v>
      </c>
      <c r="S259" s="187">
        <f t="shared" si="20"/>
        <v>0</v>
      </c>
      <c r="T259" s="196">
        <v>0</v>
      </c>
      <c r="U259" s="197">
        <v>10</v>
      </c>
      <c r="V259" s="197">
        <v>0</v>
      </c>
      <c r="W259" s="197">
        <v>0</v>
      </c>
      <c r="X259" s="197">
        <f t="shared" si="21"/>
        <v>0</v>
      </c>
      <c r="Y259" s="190">
        <v>0</v>
      </c>
      <c r="Z259" s="191">
        <v>10</v>
      </c>
      <c r="AA259" s="191">
        <v>0</v>
      </c>
      <c r="AB259" s="191">
        <v>0</v>
      </c>
      <c r="AC259" s="198">
        <f t="shared" si="22"/>
        <v>0</v>
      </c>
      <c r="AD259">
        <f t="shared" si="23"/>
        <v>1</v>
      </c>
    </row>
    <row r="260" spans="1:30" hidden="1" x14ac:dyDescent="0.35">
      <c r="A260" t="s">
        <v>318</v>
      </c>
      <c r="B260" t="s">
        <v>69</v>
      </c>
      <c r="C260">
        <v>500</v>
      </c>
      <c r="E260" s="171">
        <v>0</v>
      </c>
      <c r="F260" s="172">
        <v>0</v>
      </c>
      <c r="G260" s="172">
        <v>0</v>
      </c>
      <c r="H260" s="172">
        <v>0</v>
      </c>
      <c r="I260" s="173">
        <f t="shared" si="18"/>
        <v>0</v>
      </c>
      <c r="J260" s="180">
        <v>0</v>
      </c>
      <c r="K260" s="181">
        <v>0</v>
      </c>
      <c r="L260" s="181">
        <v>0</v>
      </c>
      <c r="M260" s="181">
        <v>0</v>
      </c>
      <c r="N260" s="181">
        <f t="shared" si="19"/>
        <v>0</v>
      </c>
      <c r="O260" s="186">
        <v>0</v>
      </c>
      <c r="P260" s="187">
        <v>0</v>
      </c>
      <c r="Q260" s="187">
        <v>0</v>
      </c>
      <c r="R260" s="187">
        <v>0</v>
      </c>
      <c r="S260" s="187">
        <f t="shared" si="20"/>
        <v>0</v>
      </c>
      <c r="T260" s="196">
        <v>0</v>
      </c>
      <c r="U260" s="197">
        <v>0</v>
      </c>
      <c r="V260" s="197">
        <v>0</v>
      </c>
      <c r="W260" s="197">
        <v>0</v>
      </c>
      <c r="X260" s="197">
        <f t="shared" si="21"/>
        <v>0</v>
      </c>
      <c r="Y260" s="190">
        <v>0</v>
      </c>
      <c r="Z260" s="191">
        <v>0</v>
      </c>
      <c r="AA260" s="191">
        <v>0</v>
      </c>
      <c r="AB260" s="191">
        <v>0</v>
      </c>
      <c r="AC260" s="198">
        <f t="shared" si="22"/>
        <v>0</v>
      </c>
      <c r="AD260">
        <f t="shared" si="23"/>
        <v>0</v>
      </c>
    </row>
    <row r="261" spans="1:30" hidden="1" x14ac:dyDescent="0.35">
      <c r="A261" t="s">
        <v>318</v>
      </c>
      <c r="B261" t="s">
        <v>69</v>
      </c>
      <c r="C261">
        <v>230</v>
      </c>
      <c r="E261" s="171">
        <v>0</v>
      </c>
      <c r="F261" s="172">
        <v>0</v>
      </c>
      <c r="G261" s="172">
        <v>0</v>
      </c>
      <c r="H261" s="172">
        <v>0</v>
      </c>
      <c r="I261" s="173">
        <f t="shared" si="18"/>
        <v>0</v>
      </c>
      <c r="J261" s="180">
        <v>0</v>
      </c>
      <c r="K261" s="181">
        <v>0</v>
      </c>
      <c r="L261" s="181">
        <v>0</v>
      </c>
      <c r="M261" s="181">
        <v>0</v>
      </c>
      <c r="N261" s="181">
        <f t="shared" si="19"/>
        <v>0</v>
      </c>
      <c r="O261" s="186">
        <v>0</v>
      </c>
      <c r="P261" s="187">
        <v>0</v>
      </c>
      <c r="Q261" s="187">
        <v>0</v>
      </c>
      <c r="R261" s="187">
        <v>0</v>
      </c>
      <c r="S261" s="187">
        <f t="shared" si="20"/>
        <v>0</v>
      </c>
      <c r="T261" s="196">
        <v>0</v>
      </c>
      <c r="U261" s="197">
        <v>0</v>
      </c>
      <c r="V261" s="197">
        <v>0</v>
      </c>
      <c r="W261" s="197">
        <v>0</v>
      </c>
      <c r="X261" s="197">
        <f t="shared" si="21"/>
        <v>0</v>
      </c>
      <c r="Y261" s="190">
        <v>0</v>
      </c>
      <c r="Z261" s="191">
        <v>0</v>
      </c>
      <c r="AA261" s="191">
        <v>0</v>
      </c>
      <c r="AB261" s="191">
        <v>0</v>
      </c>
      <c r="AC261" s="198">
        <f t="shared" si="22"/>
        <v>0</v>
      </c>
      <c r="AD261">
        <f t="shared" si="23"/>
        <v>0</v>
      </c>
    </row>
    <row r="262" spans="1:30" x14ac:dyDescent="0.35">
      <c r="A262" t="s">
        <v>315</v>
      </c>
      <c r="B262" t="s">
        <v>155</v>
      </c>
      <c r="C262">
        <v>115</v>
      </c>
      <c r="D262" t="str" cm="1">
        <f t="array" ref="D262">INDEX(SubList_ResAreas!$D$5:$D$332,MATCH(1,(B262=SubList_ResAreas!$B$5:$B$332)*(C262=SubList_ResAreas!$C$5:$C$332),0))</f>
        <v>SPGE_Kern</v>
      </c>
      <c r="E262" s="171">
        <v>0</v>
      </c>
      <c r="F262" s="172">
        <v>0</v>
      </c>
      <c r="G262" s="172">
        <v>0</v>
      </c>
      <c r="H262" s="172">
        <v>0</v>
      </c>
      <c r="I262" s="173">
        <f t="shared" ref="I262:I322" si="24">SUM(G262:H262)</f>
        <v>0</v>
      </c>
      <c r="J262" s="180">
        <v>0</v>
      </c>
      <c r="K262" s="181">
        <v>0</v>
      </c>
      <c r="L262" s="181">
        <v>0</v>
      </c>
      <c r="M262" s="181">
        <v>0</v>
      </c>
      <c r="N262" s="181">
        <f t="shared" ref="N262:N322" si="25">SUM(L262:M262)</f>
        <v>0</v>
      </c>
      <c r="O262" s="186">
        <v>0</v>
      </c>
      <c r="P262" s="187">
        <v>2.6</v>
      </c>
      <c r="Q262" s="187">
        <v>0</v>
      </c>
      <c r="R262" s="187">
        <v>0</v>
      </c>
      <c r="S262" s="187">
        <f t="shared" ref="S262:S322" si="26">SUM(Q262:R262)</f>
        <v>0</v>
      </c>
      <c r="T262" s="196">
        <v>0</v>
      </c>
      <c r="U262" s="197">
        <v>2.6</v>
      </c>
      <c r="V262" s="197">
        <v>0</v>
      </c>
      <c r="W262" s="197">
        <v>0</v>
      </c>
      <c r="X262" s="197">
        <f t="shared" ref="X262:X322" si="27">SUM(V262:W262)</f>
        <v>0</v>
      </c>
      <c r="Y262" s="190">
        <v>0</v>
      </c>
      <c r="Z262" s="191">
        <v>2.6</v>
      </c>
      <c r="AA262" s="191">
        <v>0</v>
      </c>
      <c r="AB262" s="191">
        <v>0</v>
      </c>
      <c r="AC262" s="198">
        <f t="shared" ref="AC262:AC322" si="28">SUM(AA262:AB262)</f>
        <v>0</v>
      </c>
      <c r="AD262">
        <f t="shared" ref="AD262:AD322" si="29">IF(SUM(E262:AC262)&gt;0,1,0)</f>
        <v>1</v>
      </c>
    </row>
    <row r="263" spans="1:30" hidden="1" x14ac:dyDescent="0.35">
      <c r="A263" t="s">
        <v>333</v>
      </c>
      <c r="B263" t="s">
        <v>244</v>
      </c>
      <c r="C263">
        <v>230</v>
      </c>
      <c r="E263" s="171">
        <v>0</v>
      </c>
      <c r="F263" s="172">
        <v>0</v>
      </c>
      <c r="G263" s="172">
        <v>0</v>
      </c>
      <c r="H263" s="172">
        <v>0</v>
      </c>
      <c r="I263" s="173">
        <f t="shared" si="24"/>
        <v>0</v>
      </c>
      <c r="J263" s="180">
        <v>0</v>
      </c>
      <c r="K263" s="181">
        <v>0</v>
      </c>
      <c r="L263" s="181">
        <v>0</v>
      </c>
      <c r="M263" s="181">
        <v>0</v>
      </c>
      <c r="N263" s="181">
        <f t="shared" si="25"/>
        <v>0</v>
      </c>
      <c r="O263" s="186">
        <v>0</v>
      </c>
      <c r="P263" s="187">
        <v>0</v>
      </c>
      <c r="Q263" s="187">
        <v>0</v>
      </c>
      <c r="R263" s="187">
        <v>0</v>
      </c>
      <c r="S263" s="187">
        <f t="shared" si="26"/>
        <v>0</v>
      </c>
      <c r="T263" s="196">
        <v>0</v>
      </c>
      <c r="U263" s="197">
        <v>0</v>
      </c>
      <c r="V263" s="197">
        <v>0</v>
      </c>
      <c r="W263" s="197">
        <v>0</v>
      </c>
      <c r="X263" s="197">
        <f t="shared" si="27"/>
        <v>0</v>
      </c>
      <c r="Y263" s="190">
        <v>0</v>
      </c>
      <c r="Z263" s="191">
        <v>0</v>
      </c>
      <c r="AA263" s="191">
        <v>0</v>
      </c>
      <c r="AB263" s="191">
        <v>0</v>
      </c>
      <c r="AC263" s="198">
        <f t="shared" si="28"/>
        <v>0</v>
      </c>
      <c r="AD263">
        <f t="shared" si="29"/>
        <v>0</v>
      </c>
    </row>
    <row r="264" spans="1:30" hidden="1" x14ac:dyDescent="0.35">
      <c r="A264" t="s">
        <v>326</v>
      </c>
      <c r="B264" t="s">
        <v>28</v>
      </c>
      <c r="C264">
        <v>230</v>
      </c>
      <c r="E264" s="171">
        <v>0</v>
      </c>
      <c r="F264" s="172">
        <v>0</v>
      </c>
      <c r="G264" s="172">
        <v>0</v>
      </c>
      <c r="H264" s="172">
        <v>0</v>
      </c>
      <c r="I264" s="173">
        <f t="shared" si="24"/>
        <v>0</v>
      </c>
      <c r="J264" s="180">
        <v>0</v>
      </c>
      <c r="K264" s="181">
        <v>0</v>
      </c>
      <c r="L264" s="181">
        <v>0</v>
      </c>
      <c r="M264" s="181">
        <v>0</v>
      </c>
      <c r="N264" s="181">
        <f t="shared" si="25"/>
        <v>0</v>
      </c>
      <c r="O264" s="186">
        <v>0</v>
      </c>
      <c r="P264" s="187">
        <v>0</v>
      </c>
      <c r="Q264" s="187">
        <v>0</v>
      </c>
      <c r="R264" s="187">
        <v>0</v>
      </c>
      <c r="S264" s="187">
        <f t="shared" si="26"/>
        <v>0</v>
      </c>
      <c r="T264" s="196">
        <v>0</v>
      </c>
      <c r="U264" s="197">
        <v>0</v>
      </c>
      <c r="V264" s="197">
        <v>0</v>
      </c>
      <c r="W264" s="197">
        <v>0</v>
      </c>
      <c r="X264" s="197">
        <f t="shared" si="27"/>
        <v>0</v>
      </c>
      <c r="Y264" s="190">
        <v>0</v>
      </c>
      <c r="Z264" s="191">
        <v>0</v>
      </c>
      <c r="AA264" s="191">
        <v>0</v>
      </c>
      <c r="AB264" s="191">
        <v>0</v>
      </c>
      <c r="AC264" s="198">
        <f t="shared" si="28"/>
        <v>0</v>
      </c>
      <c r="AD264">
        <f t="shared" si="29"/>
        <v>0</v>
      </c>
    </row>
    <row r="265" spans="1:30" hidden="1" x14ac:dyDescent="0.35">
      <c r="A265" t="s">
        <v>315</v>
      </c>
      <c r="B265" t="s">
        <v>118</v>
      </c>
      <c r="C265">
        <v>115</v>
      </c>
      <c r="E265" s="171">
        <v>0</v>
      </c>
      <c r="F265" s="172">
        <v>0</v>
      </c>
      <c r="G265" s="172">
        <v>0</v>
      </c>
      <c r="H265" s="172">
        <v>0</v>
      </c>
      <c r="I265" s="173">
        <f t="shared" si="24"/>
        <v>0</v>
      </c>
      <c r="J265" s="180">
        <v>0</v>
      </c>
      <c r="K265" s="181">
        <v>0</v>
      </c>
      <c r="L265" s="181">
        <v>0</v>
      </c>
      <c r="M265" s="181">
        <v>0</v>
      </c>
      <c r="N265" s="181">
        <f t="shared" si="25"/>
        <v>0</v>
      </c>
      <c r="O265" s="186">
        <v>0</v>
      </c>
      <c r="P265" s="187">
        <v>0</v>
      </c>
      <c r="Q265" s="187">
        <v>0</v>
      </c>
      <c r="R265" s="187">
        <v>0</v>
      </c>
      <c r="S265" s="187">
        <f t="shared" si="26"/>
        <v>0</v>
      </c>
      <c r="T265" s="196">
        <v>0</v>
      </c>
      <c r="U265" s="197">
        <v>0</v>
      </c>
      <c r="V265" s="197">
        <v>0</v>
      </c>
      <c r="W265" s="197">
        <v>0</v>
      </c>
      <c r="X265" s="197">
        <f t="shared" si="27"/>
        <v>0</v>
      </c>
      <c r="Y265" s="190">
        <v>0</v>
      </c>
      <c r="Z265" s="191">
        <v>0</v>
      </c>
      <c r="AA265" s="191">
        <v>0</v>
      </c>
      <c r="AB265" s="191">
        <v>0</v>
      </c>
      <c r="AC265" s="198">
        <f t="shared" si="28"/>
        <v>0</v>
      </c>
      <c r="AD265">
        <f t="shared" si="29"/>
        <v>0</v>
      </c>
    </row>
    <row r="266" spans="1:30" x14ac:dyDescent="0.35">
      <c r="A266" t="s">
        <v>329</v>
      </c>
      <c r="B266" t="s">
        <v>167</v>
      </c>
      <c r="C266">
        <v>230</v>
      </c>
      <c r="D266" t="str" cm="1">
        <f t="array" ref="D266">INDEX(SubList_ResAreas!$D$5:$D$332,MATCH(1,(B266=SubList_ResAreas!$B$5:$B$332)*(C266=SubList_ResAreas!$C$5:$C$332),0))</f>
        <v>SouthernNV_Desert</v>
      </c>
      <c r="E266" s="171">
        <v>0</v>
      </c>
      <c r="F266" s="172">
        <v>0</v>
      </c>
      <c r="G266" s="172">
        <v>0</v>
      </c>
      <c r="H266" s="172">
        <v>0</v>
      </c>
      <c r="I266" s="173">
        <f t="shared" si="24"/>
        <v>0</v>
      </c>
      <c r="J266" s="180">
        <v>0</v>
      </c>
      <c r="K266" s="181">
        <v>0</v>
      </c>
      <c r="L266" s="181">
        <v>0</v>
      </c>
      <c r="M266" s="181">
        <v>0</v>
      </c>
      <c r="N266" s="181">
        <f t="shared" si="25"/>
        <v>0</v>
      </c>
      <c r="O266" s="186">
        <v>0</v>
      </c>
      <c r="P266" s="187">
        <v>0</v>
      </c>
      <c r="Q266" s="187">
        <v>310</v>
      </c>
      <c r="R266" s="187">
        <v>0</v>
      </c>
      <c r="S266" s="187">
        <f t="shared" si="26"/>
        <v>310</v>
      </c>
      <c r="T266" s="196">
        <v>0</v>
      </c>
      <c r="U266" s="197">
        <v>0</v>
      </c>
      <c r="V266" s="197">
        <v>310</v>
      </c>
      <c r="W266" s="197">
        <v>0</v>
      </c>
      <c r="X266" s="197">
        <f t="shared" si="27"/>
        <v>310</v>
      </c>
      <c r="Y266" s="190">
        <v>0</v>
      </c>
      <c r="Z266" s="191">
        <v>0</v>
      </c>
      <c r="AA266" s="191">
        <v>310</v>
      </c>
      <c r="AB266" s="191">
        <v>0</v>
      </c>
      <c r="AC266" s="198">
        <f t="shared" si="28"/>
        <v>310</v>
      </c>
      <c r="AD266">
        <f t="shared" si="29"/>
        <v>1</v>
      </c>
    </row>
    <row r="267" spans="1:30" hidden="1" x14ac:dyDescent="0.35">
      <c r="A267" t="s">
        <v>315</v>
      </c>
      <c r="B267" t="s">
        <v>164</v>
      </c>
      <c r="C267">
        <v>115</v>
      </c>
      <c r="E267" s="171">
        <v>0</v>
      </c>
      <c r="F267" s="172">
        <v>0</v>
      </c>
      <c r="G267" s="172">
        <v>0</v>
      </c>
      <c r="H267" s="172">
        <v>0</v>
      </c>
      <c r="I267" s="173">
        <f t="shared" si="24"/>
        <v>0</v>
      </c>
      <c r="J267" s="180">
        <v>0</v>
      </c>
      <c r="K267" s="181">
        <v>0</v>
      </c>
      <c r="L267" s="181">
        <v>0</v>
      </c>
      <c r="M267" s="181">
        <v>0</v>
      </c>
      <c r="N267" s="181">
        <f t="shared" si="25"/>
        <v>0</v>
      </c>
      <c r="O267" s="186">
        <v>0</v>
      </c>
      <c r="P267" s="187">
        <v>0</v>
      </c>
      <c r="Q267" s="187">
        <v>0</v>
      </c>
      <c r="R267" s="187">
        <v>0</v>
      </c>
      <c r="S267" s="187">
        <f t="shared" si="26"/>
        <v>0</v>
      </c>
      <c r="T267" s="196">
        <v>0</v>
      </c>
      <c r="U267" s="197">
        <v>0</v>
      </c>
      <c r="V267" s="197">
        <v>0</v>
      </c>
      <c r="W267" s="197">
        <v>0</v>
      </c>
      <c r="X267" s="197">
        <f t="shared" si="27"/>
        <v>0</v>
      </c>
      <c r="Y267" s="190">
        <v>0</v>
      </c>
      <c r="Z267" s="191">
        <v>0</v>
      </c>
      <c r="AA267" s="191">
        <v>0</v>
      </c>
      <c r="AB267" s="191">
        <v>0</v>
      </c>
      <c r="AC267" s="198">
        <f t="shared" si="28"/>
        <v>0</v>
      </c>
      <c r="AD267">
        <f t="shared" si="29"/>
        <v>0</v>
      </c>
    </row>
    <row r="268" spans="1:30" hidden="1" x14ac:dyDescent="0.35">
      <c r="A268" t="s">
        <v>315</v>
      </c>
      <c r="B268" t="s">
        <v>286</v>
      </c>
      <c r="C268">
        <v>230</v>
      </c>
      <c r="E268" s="171">
        <v>0</v>
      </c>
      <c r="F268" s="172">
        <v>0</v>
      </c>
      <c r="G268" s="172">
        <v>0</v>
      </c>
      <c r="H268" s="172">
        <v>0</v>
      </c>
      <c r="I268" s="173">
        <f t="shared" si="24"/>
        <v>0</v>
      </c>
      <c r="J268" s="180">
        <v>0</v>
      </c>
      <c r="K268" s="181">
        <v>0</v>
      </c>
      <c r="L268" s="181">
        <v>0</v>
      </c>
      <c r="M268" s="181">
        <v>0</v>
      </c>
      <c r="N268" s="181">
        <f t="shared" si="25"/>
        <v>0</v>
      </c>
      <c r="O268" s="186">
        <v>0</v>
      </c>
      <c r="P268" s="187">
        <v>0</v>
      </c>
      <c r="Q268" s="187">
        <v>0</v>
      </c>
      <c r="R268" s="187">
        <v>0</v>
      </c>
      <c r="S268" s="187">
        <f t="shared" si="26"/>
        <v>0</v>
      </c>
      <c r="T268" s="196">
        <v>0</v>
      </c>
      <c r="U268" s="197">
        <v>0</v>
      </c>
      <c r="V268" s="197">
        <v>0</v>
      </c>
      <c r="W268" s="197">
        <v>0</v>
      </c>
      <c r="X268" s="197">
        <f t="shared" si="27"/>
        <v>0</v>
      </c>
      <c r="Y268" s="190">
        <v>0</v>
      </c>
      <c r="Z268" s="191">
        <v>0</v>
      </c>
      <c r="AA268" s="191">
        <v>0</v>
      </c>
      <c r="AB268" s="191">
        <v>0</v>
      </c>
      <c r="AC268" s="198">
        <f t="shared" si="28"/>
        <v>0</v>
      </c>
      <c r="AD268">
        <f t="shared" si="29"/>
        <v>0</v>
      </c>
    </row>
    <row r="269" spans="1:30" hidden="1" x14ac:dyDescent="0.35">
      <c r="A269" t="s">
        <v>315</v>
      </c>
      <c r="B269" t="s">
        <v>387</v>
      </c>
      <c r="C269">
        <v>230</v>
      </c>
      <c r="E269" s="171">
        <v>0</v>
      </c>
      <c r="F269" s="172">
        <v>0</v>
      </c>
      <c r="G269" s="172">
        <v>0</v>
      </c>
      <c r="H269" s="172">
        <v>0</v>
      </c>
      <c r="I269" s="173">
        <f t="shared" si="24"/>
        <v>0</v>
      </c>
      <c r="J269" s="180">
        <v>0</v>
      </c>
      <c r="K269" s="181">
        <v>0</v>
      </c>
      <c r="L269" s="181">
        <v>0</v>
      </c>
      <c r="M269" s="181">
        <v>0</v>
      </c>
      <c r="N269" s="181">
        <f t="shared" si="25"/>
        <v>0</v>
      </c>
      <c r="O269" s="186">
        <v>0</v>
      </c>
      <c r="P269" s="187">
        <v>0</v>
      </c>
      <c r="Q269" s="187">
        <v>0</v>
      </c>
      <c r="R269" s="187">
        <v>0</v>
      </c>
      <c r="S269" s="187">
        <f t="shared" si="26"/>
        <v>0</v>
      </c>
      <c r="T269" s="196">
        <v>0</v>
      </c>
      <c r="U269" s="197">
        <v>0</v>
      </c>
      <c r="V269" s="197">
        <v>0</v>
      </c>
      <c r="W269" s="197">
        <v>0</v>
      </c>
      <c r="X269" s="197">
        <f t="shared" si="27"/>
        <v>0</v>
      </c>
      <c r="Y269" s="190">
        <v>0</v>
      </c>
      <c r="Z269" s="191">
        <v>0</v>
      </c>
      <c r="AA269" s="191">
        <v>0</v>
      </c>
      <c r="AB269" s="191">
        <v>0</v>
      </c>
      <c r="AC269" s="198">
        <f t="shared" si="28"/>
        <v>0</v>
      </c>
      <c r="AD269">
        <f t="shared" si="29"/>
        <v>0</v>
      </c>
    </row>
    <row r="270" spans="1:30" x14ac:dyDescent="0.35">
      <c r="A270" t="s">
        <v>322</v>
      </c>
      <c r="B270" t="s">
        <v>173</v>
      </c>
      <c r="C270">
        <v>230</v>
      </c>
      <c r="D270" t="str" cm="1">
        <f t="array" ref="D270">INDEX(SubList_ResAreas!$D$5:$D$332,MATCH(1,(B270=SubList_ResAreas!$B$5:$B$332)*(C270=SubList_ResAreas!$C$5:$C$332),0))</f>
        <v>Big_Creek-Magunden</v>
      </c>
      <c r="E270" s="171">
        <v>0</v>
      </c>
      <c r="F270" s="172">
        <v>0</v>
      </c>
      <c r="G270" s="172">
        <v>0</v>
      </c>
      <c r="H270" s="172">
        <v>0</v>
      </c>
      <c r="I270" s="173">
        <f t="shared" si="24"/>
        <v>0</v>
      </c>
      <c r="J270" s="180">
        <v>0</v>
      </c>
      <c r="K270" s="181">
        <v>0</v>
      </c>
      <c r="L270" s="181">
        <v>0</v>
      </c>
      <c r="M270" s="181">
        <v>0</v>
      </c>
      <c r="N270" s="181">
        <f t="shared" si="25"/>
        <v>0</v>
      </c>
      <c r="O270" s="186">
        <v>2</v>
      </c>
      <c r="P270" s="187">
        <v>0</v>
      </c>
      <c r="Q270" s="187">
        <v>0</v>
      </c>
      <c r="R270" s="187">
        <v>0</v>
      </c>
      <c r="S270" s="187">
        <f t="shared" si="26"/>
        <v>0</v>
      </c>
      <c r="T270" s="196">
        <v>2</v>
      </c>
      <c r="U270" s="197">
        <v>0</v>
      </c>
      <c r="V270" s="197">
        <v>0</v>
      </c>
      <c r="W270" s="197">
        <v>0</v>
      </c>
      <c r="X270" s="197">
        <f t="shared" si="27"/>
        <v>0</v>
      </c>
      <c r="Y270" s="190">
        <v>2</v>
      </c>
      <c r="Z270" s="191">
        <v>0</v>
      </c>
      <c r="AA270" s="191">
        <v>0</v>
      </c>
      <c r="AB270" s="191">
        <v>0</v>
      </c>
      <c r="AC270" s="198">
        <f t="shared" si="28"/>
        <v>0</v>
      </c>
      <c r="AD270">
        <f t="shared" si="29"/>
        <v>1</v>
      </c>
    </row>
    <row r="271" spans="1:30" hidden="1" x14ac:dyDescent="0.35">
      <c r="A271" t="s">
        <v>333</v>
      </c>
      <c r="B271" t="s">
        <v>237</v>
      </c>
      <c r="C271">
        <v>230</v>
      </c>
      <c r="E271" s="171">
        <v>0</v>
      </c>
      <c r="F271" s="172">
        <v>0</v>
      </c>
      <c r="G271" s="172">
        <v>0</v>
      </c>
      <c r="H271" s="172">
        <v>0</v>
      </c>
      <c r="I271" s="173">
        <f t="shared" si="24"/>
        <v>0</v>
      </c>
      <c r="J271" s="180">
        <v>0</v>
      </c>
      <c r="K271" s="181">
        <v>0</v>
      </c>
      <c r="L271" s="181">
        <v>0</v>
      </c>
      <c r="M271" s="181">
        <v>0</v>
      </c>
      <c r="N271" s="181">
        <f t="shared" si="25"/>
        <v>0</v>
      </c>
      <c r="O271" s="186">
        <v>0</v>
      </c>
      <c r="P271" s="187">
        <v>0</v>
      </c>
      <c r="Q271" s="187">
        <v>0</v>
      </c>
      <c r="R271" s="187">
        <v>0</v>
      </c>
      <c r="S271" s="187">
        <f t="shared" si="26"/>
        <v>0</v>
      </c>
      <c r="T271" s="196">
        <v>0</v>
      </c>
      <c r="U271" s="197">
        <v>0</v>
      </c>
      <c r="V271" s="197">
        <v>0</v>
      </c>
      <c r="W271" s="197">
        <v>0</v>
      </c>
      <c r="X271" s="197">
        <f t="shared" si="27"/>
        <v>0</v>
      </c>
      <c r="Y271" s="190">
        <v>0</v>
      </c>
      <c r="Z271" s="191">
        <v>0</v>
      </c>
      <c r="AA271" s="191">
        <v>0</v>
      </c>
      <c r="AB271" s="191">
        <v>0</v>
      </c>
      <c r="AC271" s="198">
        <f t="shared" si="28"/>
        <v>0</v>
      </c>
      <c r="AD271">
        <f t="shared" si="29"/>
        <v>0</v>
      </c>
    </row>
    <row r="272" spans="1:30" hidden="1" x14ac:dyDescent="0.35">
      <c r="A272" t="s">
        <v>315</v>
      </c>
      <c r="B272" t="s">
        <v>135</v>
      </c>
      <c r="C272">
        <v>230</v>
      </c>
      <c r="E272" s="171">
        <v>0</v>
      </c>
      <c r="F272" s="172">
        <v>0</v>
      </c>
      <c r="G272" s="172">
        <v>0</v>
      </c>
      <c r="H272" s="172">
        <v>0</v>
      </c>
      <c r="I272" s="173">
        <f t="shared" si="24"/>
        <v>0</v>
      </c>
      <c r="J272" s="180">
        <v>0</v>
      </c>
      <c r="K272" s="181">
        <v>0</v>
      </c>
      <c r="L272" s="181">
        <v>0</v>
      </c>
      <c r="M272" s="181">
        <v>0</v>
      </c>
      <c r="N272" s="181">
        <f t="shared" si="25"/>
        <v>0</v>
      </c>
      <c r="O272" s="186">
        <v>0</v>
      </c>
      <c r="P272" s="187">
        <v>0</v>
      </c>
      <c r="Q272" s="187">
        <v>0</v>
      </c>
      <c r="R272" s="187">
        <v>0</v>
      </c>
      <c r="S272" s="187">
        <f t="shared" si="26"/>
        <v>0</v>
      </c>
      <c r="T272" s="196">
        <v>0</v>
      </c>
      <c r="U272" s="197">
        <v>0</v>
      </c>
      <c r="V272" s="197">
        <v>0</v>
      </c>
      <c r="W272" s="197">
        <v>0</v>
      </c>
      <c r="X272" s="197">
        <f t="shared" si="27"/>
        <v>0</v>
      </c>
      <c r="Y272" s="190">
        <v>0</v>
      </c>
      <c r="Z272" s="191">
        <v>0</v>
      </c>
      <c r="AA272" s="191">
        <v>0</v>
      </c>
      <c r="AB272" s="191">
        <v>0</v>
      </c>
      <c r="AC272" s="198">
        <f t="shared" si="28"/>
        <v>0</v>
      </c>
      <c r="AD272">
        <f t="shared" si="29"/>
        <v>0</v>
      </c>
    </row>
    <row r="273" spans="1:30" hidden="1" x14ac:dyDescent="0.35">
      <c r="A273" t="s">
        <v>321</v>
      </c>
      <c r="B273" t="s">
        <v>388</v>
      </c>
      <c r="C273">
        <v>230</v>
      </c>
      <c r="E273" s="171">
        <v>0</v>
      </c>
      <c r="F273" s="172">
        <v>0</v>
      </c>
      <c r="G273" s="172">
        <v>0</v>
      </c>
      <c r="H273" s="172">
        <v>0</v>
      </c>
      <c r="I273" s="173">
        <f t="shared" si="24"/>
        <v>0</v>
      </c>
      <c r="J273" s="180">
        <v>0</v>
      </c>
      <c r="K273" s="181">
        <v>0</v>
      </c>
      <c r="L273" s="181">
        <v>0</v>
      </c>
      <c r="M273" s="181">
        <v>0</v>
      </c>
      <c r="N273" s="181">
        <f t="shared" si="25"/>
        <v>0</v>
      </c>
      <c r="O273" s="186">
        <v>0</v>
      </c>
      <c r="P273" s="187">
        <v>0</v>
      </c>
      <c r="Q273" s="187">
        <v>0</v>
      </c>
      <c r="R273" s="187">
        <v>0</v>
      </c>
      <c r="S273" s="187">
        <f t="shared" si="26"/>
        <v>0</v>
      </c>
      <c r="T273" s="196">
        <v>0</v>
      </c>
      <c r="U273" s="197">
        <v>0</v>
      </c>
      <c r="V273" s="197">
        <v>0</v>
      </c>
      <c r="W273" s="197">
        <v>0</v>
      </c>
      <c r="X273" s="197">
        <f t="shared" si="27"/>
        <v>0</v>
      </c>
      <c r="Y273" s="190">
        <v>0</v>
      </c>
      <c r="Z273" s="191">
        <v>0</v>
      </c>
      <c r="AA273" s="191">
        <v>0</v>
      </c>
      <c r="AB273" s="191">
        <v>0</v>
      </c>
      <c r="AC273" s="198">
        <f t="shared" si="28"/>
        <v>0</v>
      </c>
      <c r="AD273">
        <f t="shared" si="29"/>
        <v>0</v>
      </c>
    </row>
    <row r="274" spans="1:30" hidden="1" x14ac:dyDescent="0.35">
      <c r="A274" t="s">
        <v>333</v>
      </c>
      <c r="B274" t="s">
        <v>270</v>
      </c>
      <c r="C274">
        <v>115</v>
      </c>
      <c r="E274" s="171">
        <v>0</v>
      </c>
      <c r="F274" s="172">
        <v>0</v>
      </c>
      <c r="G274" s="172">
        <v>0</v>
      </c>
      <c r="H274" s="172">
        <v>0</v>
      </c>
      <c r="I274" s="173">
        <f t="shared" si="24"/>
        <v>0</v>
      </c>
      <c r="J274" s="180">
        <v>0</v>
      </c>
      <c r="K274" s="181">
        <v>0</v>
      </c>
      <c r="L274" s="181">
        <v>0</v>
      </c>
      <c r="M274" s="181">
        <v>0</v>
      </c>
      <c r="N274" s="181">
        <f t="shared" si="25"/>
        <v>0</v>
      </c>
      <c r="O274" s="186">
        <v>0</v>
      </c>
      <c r="P274" s="187">
        <v>0</v>
      </c>
      <c r="Q274" s="187">
        <v>0</v>
      </c>
      <c r="R274" s="187">
        <v>0</v>
      </c>
      <c r="S274" s="187">
        <f t="shared" si="26"/>
        <v>0</v>
      </c>
      <c r="T274" s="196">
        <v>0</v>
      </c>
      <c r="U274" s="197">
        <v>0</v>
      </c>
      <c r="V274" s="197">
        <v>0</v>
      </c>
      <c r="W274" s="197">
        <v>0</v>
      </c>
      <c r="X274" s="197">
        <f t="shared" si="27"/>
        <v>0</v>
      </c>
      <c r="Y274" s="190">
        <v>0</v>
      </c>
      <c r="Z274" s="191">
        <v>0</v>
      </c>
      <c r="AA274" s="191">
        <v>0</v>
      </c>
      <c r="AB274" s="191">
        <v>0</v>
      </c>
      <c r="AC274" s="198">
        <f t="shared" si="28"/>
        <v>0</v>
      </c>
      <c r="AD274">
        <f t="shared" si="29"/>
        <v>0</v>
      </c>
    </row>
    <row r="275" spans="1:30" hidden="1" x14ac:dyDescent="0.35">
      <c r="A275" t="s">
        <v>326</v>
      </c>
      <c r="B275" t="s">
        <v>34</v>
      </c>
      <c r="C275">
        <v>500</v>
      </c>
      <c r="E275" s="171">
        <v>0</v>
      </c>
      <c r="F275" s="172">
        <v>0</v>
      </c>
      <c r="G275" s="172">
        <v>0</v>
      </c>
      <c r="H275" s="172">
        <v>0</v>
      </c>
      <c r="I275" s="173">
        <f t="shared" si="24"/>
        <v>0</v>
      </c>
      <c r="J275" s="180">
        <v>0</v>
      </c>
      <c r="K275" s="181">
        <v>0</v>
      </c>
      <c r="L275" s="181">
        <v>0</v>
      </c>
      <c r="M275" s="181">
        <v>0</v>
      </c>
      <c r="N275" s="181">
        <f t="shared" si="25"/>
        <v>0</v>
      </c>
      <c r="O275" s="186">
        <v>0</v>
      </c>
      <c r="P275" s="187">
        <v>0</v>
      </c>
      <c r="Q275" s="187">
        <v>0</v>
      </c>
      <c r="R275" s="187">
        <v>0</v>
      </c>
      <c r="S275" s="187">
        <f t="shared" si="26"/>
        <v>0</v>
      </c>
      <c r="T275" s="196">
        <v>0</v>
      </c>
      <c r="U275" s="197">
        <v>0</v>
      </c>
      <c r="V275" s="197">
        <v>0</v>
      </c>
      <c r="W275" s="197">
        <v>0</v>
      </c>
      <c r="X275" s="197">
        <f t="shared" si="27"/>
        <v>0</v>
      </c>
      <c r="Y275" s="190">
        <v>0</v>
      </c>
      <c r="Z275" s="191">
        <v>0</v>
      </c>
      <c r="AA275" s="191">
        <v>0</v>
      </c>
      <c r="AB275" s="191">
        <v>0</v>
      </c>
      <c r="AC275" s="198">
        <f t="shared" si="28"/>
        <v>0</v>
      </c>
      <c r="AD275">
        <f t="shared" si="29"/>
        <v>0</v>
      </c>
    </row>
    <row r="276" spans="1:30" hidden="1" x14ac:dyDescent="0.35">
      <c r="A276" t="s">
        <v>326</v>
      </c>
      <c r="B276" t="s">
        <v>34</v>
      </c>
      <c r="C276">
        <v>230</v>
      </c>
      <c r="E276" s="171">
        <v>0</v>
      </c>
      <c r="F276" s="172">
        <v>0</v>
      </c>
      <c r="G276" s="172">
        <v>0</v>
      </c>
      <c r="H276" s="172">
        <v>0</v>
      </c>
      <c r="I276" s="173">
        <f t="shared" si="24"/>
        <v>0</v>
      </c>
      <c r="J276" s="180">
        <v>0</v>
      </c>
      <c r="K276" s="181">
        <v>0</v>
      </c>
      <c r="L276" s="181">
        <v>0</v>
      </c>
      <c r="M276" s="181">
        <v>0</v>
      </c>
      <c r="N276" s="181">
        <f t="shared" si="25"/>
        <v>0</v>
      </c>
      <c r="O276" s="186">
        <v>0</v>
      </c>
      <c r="P276" s="187">
        <v>0</v>
      </c>
      <c r="Q276" s="187">
        <v>0</v>
      </c>
      <c r="R276" s="187">
        <v>0</v>
      </c>
      <c r="S276" s="187">
        <f t="shared" si="26"/>
        <v>0</v>
      </c>
      <c r="T276" s="196">
        <v>0</v>
      </c>
      <c r="U276" s="197">
        <v>0</v>
      </c>
      <c r="V276" s="197">
        <v>0</v>
      </c>
      <c r="W276" s="197">
        <v>0</v>
      </c>
      <c r="X276" s="197">
        <f t="shared" si="27"/>
        <v>0</v>
      </c>
      <c r="Y276" s="190">
        <v>0</v>
      </c>
      <c r="Z276" s="191">
        <v>0</v>
      </c>
      <c r="AA276" s="191">
        <v>0</v>
      </c>
      <c r="AB276" s="191">
        <v>0</v>
      </c>
      <c r="AC276" s="198">
        <f t="shared" si="28"/>
        <v>0</v>
      </c>
      <c r="AD276">
        <f t="shared" si="29"/>
        <v>0</v>
      </c>
    </row>
    <row r="277" spans="1:30" hidden="1" x14ac:dyDescent="0.35">
      <c r="A277" t="s">
        <v>326</v>
      </c>
      <c r="B277" t="s">
        <v>153</v>
      </c>
      <c r="C277">
        <v>230</v>
      </c>
      <c r="E277" s="171">
        <v>0</v>
      </c>
      <c r="F277" s="172">
        <v>0</v>
      </c>
      <c r="G277" s="172">
        <v>0</v>
      </c>
      <c r="H277" s="172">
        <v>0</v>
      </c>
      <c r="I277" s="173">
        <f t="shared" si="24"/>
        <v>0</v>
      </c>
      <c r="J277" s="180">
        <v>0</v>
      </c>
      <c r="K277" s="181">
        <v>0</v>
      </c>
      <c r="L277" s="181">
        <v>0</v>
      </c>
      <c r="M277" s="181">
        <v>0</v>
      </c>
      <c r="N277" s="181">
        <f t="shared" si="25"/>
        <v>0</v>
      </c>
      <c r="O277" s="186">
        <v>0</v>
      </c>
      <c r="P277" s="187">
        <v>0</v>
      </c>
      <c r="Q277" s="187">
        <v>0</v>
      </c>
      <c r="R277" s="187">
        <v>0</v>
      </c>
      <c r="S277" s="187">
        <f t="shared" si="26"/>
        <v>0</v>
      </c>
      <c r="T277" s="196">
        <v>0</v>
      </c>
      <c r="U277" s="197">
        <v>0</v>
      </c>
      <c r="V277" s="197">
        <v>0</v>
      </c>
      <c r="W277" s="197">
        <v>0</v>
      </c>
      <c r="X277" s="197">
        <f t="shared" si="27"/>
        <v>0</v>
      </c>
      <c r="Y277" s="190">
        <v>0</v>
      </c>
      <c r="Z277" s="191">
        <v>0</v>
      </c>
      <c r="AA277" s="191">
        <v>0</v>
      </c>
      <c r="AB277" s="191">
        <v>0</v>
      </c>
      <c r="AC277" s="198">
        <f t="shared" si="28"/>
        <v>0</v>
      </c>
      <c r="AD277">
        <f t="shared" si="29"/>
        <v>0</v>
      </c>
    </row>
    <row r="278" spans="1:30" hidden="1" x14ac:dyDescent="0.35">
      <c r="A278" t="s">
        <v>326</v>
      </c>
      <c r="B278" t="s">
        <v>153</v>
      </c>
      <c r="C278">
        <v>138</v>
      </c>
      <c r="E278" s="171">
        <v>0</v>
      </c>
      <c r="F278" s="172">
        <v>0</v>
      </c>
      <c r="G278" s="172">
        <v>0</v>
      </c>
      <c r="H278" s="172">
        <v>0</v>
      </c>
      <c r="I278" s="173">
        <f t="shared" si="24"/>
        <v>0</v>
      </c>
      <c r="J278" s="180">
        <v>0</v>
      </c>
      <c r="K278" s="181">
        <v>0</v>
      </c>
      <c r="L278" s="181">
        <v>0</v>
      </c>
      <c r="M278" s="181">
        <v>0</v>
      </c>
      <c r="N278" s="181">
        <f t="shared" si="25"/>
        <v>0</v>
      </c>
      <c r="O278" s="186">
        <v>0</v>
      </c>
      <c r="P278" s="187">
        <v>0</v>
      </c>
      <c r="Q278" s="187">
        <v>0</v>
      </c>
      <c r="R278" s="187">
        <v>0</v>
      </c>
      <c r="S278" s="187">
        <f t="shared" si="26"/>
        <v>0</v>
      </c>
      <c r="T278" s="196">
        <v>0</v>
      </c>
      <c r="U278" s="197">
        <v>0</v>
      </c>
      <c r="V278" s="197">
        <v>0</v>
      </c>
      <c r="W278" s="197">
        <v>0</v>
      </c>
      <c r="X278" s="197">
        <f t="shared" si="27"/>
        <v>0</v>
      </c>
      <c r="Y278" s="190">
        <v>0</v>
      </c>
      <c r="Z278" s="191">
        <v>0</v>
      </c>
      <c r="AA278" s="191">
        <v>0</v>
      </c>
      <c r="AB278" s="191">
        <v>0</v>
      </c>
      <c r="AC278" s="198">
        <f t="shared" si="28"/>
        <v>0</v>
      </c>
      <c r="AD278">
        <f t="shared" si="29"/>
        <v>0</v>
      </c>
    </row>
    <row r="279" spans="1:30" hidden="1" x14ac:dyDescent="0.35">
      <c r="A279" t="s">
        <v>322</v>
      </c>
      <c r="B279" t="s">
        <v>99</v>
      </c>
      <c r="C279">
        <v>230</v>
      </c>
      <c r="E279" s="171">
        <v>0</v>
      </c>
      <c r="F279" s="172">
        <v>0</v>
      </c>
      <c r="G279" s="172">
        <v>0</v>
      </c>
      <c r="H279" s="172">
        <v>0</v>
      </c>
      <c r="I279" s="173">
        <f t="shared" si="24"/>
        <v>0</v>
      </c>
      <c r="J279" s="180">
        <v>0</v>
      </c>
      <c r="K279" s="181">
        <v>0</v>
      </c>
      <c r="L279" s="181">
        <v>0</v>
      </c>
      <c r="M279" s="181">
        <v>0</v>
      </c>
      <c r="N279" s="181">
        <f t="shared" si="25"/>
        <v>0</v>
      </c>
      <c r="O279" s="186">
        <v>0</v>
      </c>
      <c r="P279" s="187">
        <v>0</v>
      </c>
      <c r="Q279" s="187">
        <v>0</v>
      </c>
      <c r="R279" s="187">
        <v>0</v>
      </c>
      <c r="S279" s="187">
        <f t="shared" si="26"/>
        <v>0</v>
      </c>
      <c r="T279" s="196">
        <v>0</v>
      </c>
      <c r="U279" s="197">
        <v>0</v>
      </c>
      <c r="V279" s="197">
        <v>0</v>
      </c>
      <c r="W279" s="197">
        <v>0</v>
      </c>
      <c r="X279" s="197">
        <f t="shared" si="27"/>
        <v>0</v>
      </c>
      <c r="Y279" s="190">
        <v>0</v>
      </c>
      <c r="Z279" s="191">
        <v>0</v>
      </c>
      <c r="AA279" s="191">
        <v>0</v>
      </c>
      <c r="AB279" s="191">
        <v>0</v>
      </c>
      <c r="AC279" s="198">
        <f t="shared" si="28"/>
        <v>0</v>
      </c>
      <c r="AD279">
        <f t="shared" si="29"/>
        <v>0</v>
      </c>
    </row>
    <row r="280" spans="1:30" x14ac:dyDescent="0.35">
      <c r="A280" t="s">
        <v>333</v>
      </c>
      <c r="B280" t="s">
        <v>276</v>
      </c>
      <c r="C280">
        <v>115</v>
      </c>
      <c r="D280" t="str" cm="1">
        <f t="array" ref="D280">INDEX(SubList_ResAreas!$D$5:$D$332,MATCH(1,(B280=SubList_ResAreas!$B$5:$B$332)*(C280=SubList_ResAreas!$C$5:$C$332),0))</f>
        <v>Northern_CA</v>
      </c>
      <c r="E280" s="171">
        <v>0</v>
      </c>
      <c r="F280" s="172">
        <v>0</v>
      </c>
      <c r="G280" s="172">
        <v>0</v>
      </c>
      <c r="H280" s="172">
        <v>0</v>
      </c>
      <c r="I280" s="173">
        <f t="shared" si="24"/>
        <v>0</v>
      </c>
      <c r="J280" s="180">
        <v>0</v>
      </c>
      <c r="K280" s="181">
        <v>3</v>
      </c>
      <c r="L280" s="181">
        <v>0</v>
      </c>
      <c r="M280" s="181">
        <v>0</v>
      </c>
      <c r="N280" s="181">
        <f t="shared" si="25"/>
        <v>0</v>
      </c>
      <c r="O280" s="186">
        <v>1</v>
      </c>
      <c r="P280" s="187">
        <v>0</v>
      </c>
      <c r="Q280" s="187">
        <v>0</v>
      </c>
      <c r="R280" s="187">
        <v>0</v>
      </c>
      <c r="S280" s="187">
        <f t="shared" si="26"/>
        <v>0</v>
      </c>
      <c r="T280" s="196">
        <v>1</v>
      </c>
      <c r="U280" s="197">
        <v>3</v>
      </c>
      <c r="V280" s="197">
        <v>0</v>
      </c>
      <c r="W280" s="197">
        <v>0</v>
      </c>
      <c r="X280" s="197">
        <f t="shared" si="27"/>
        <v>0</v>
      </c>
      <c r="Y280" s="190">
        <v>1</v>
      </c>
      <c r="Z280" s="191">
        <v>3</v>
      </c>
      <c r="AA280" s="191">
        <v>0</v>
      </c>
      <c r="AB280" s="191">
        <v>0</v>
      </c>
      <c r="AC280" s="198">
        <f t="shared" si="28"/>
        <v>0</v>
      </c>
      <c r="AD280">
        <f t="shared" si="29"/>
        <v>1</v>
      </c>
    </row>
    <row r="281" spans="1:30" x14ac:dyDescent="0.35">
      <c r="A281" t="s">
        <v>315</v>
      </c>
      <c r="B281" t="s">
        <v>125</v>
      </c>
      <c r="C281">
        <v>115</v>
      </c>
      <c r="D281" t="str" cm="1">
        <f t="array" ref="D281">INDEX(SubList_ResAreas!$D$5:$D$332,MATCH(1,(B281=SubList_ResAreas!$B$5:$B$332)*(C281=SubList_ResAreas!$C$5:$C$332),0))</f>
        <v>SPGE_Kern</v>
      </c>
      <c r="E281" s="171">
        <v>0</v>
      </c>
      <c r="F281" s="172">
        <v>0</v>
      </c>
      <c r="G281" s="172">
        <v>0</v>
      </c>
      <c r="H281" s="172">
        <v>0</v>
      </c>
      <c r="I281" s="173">
        <f t="shared" si="24"/>
        <v>0</v>
      </c>
      <c r="J281" s="180">
        <v>0</v>
      </c>
      <c r="K281" s="181">
        <v>0</v>
      </c>
      <c r="L281" s="181">
        <v>0</v>
      </c>
      <c r="M281" s="181">
        <v>0</v>
      </c>
      <c r="N281" s="181">
        <f t="shared" si="25"/>
        <v>0</v>
      </c>
      <c r="O281" s="186">
        <v>0</v>
      </c>
      <c r="P281" s="187">
        <v>3.17</v>
      </c>
      <c r="Q281" s="187">
        <v>0</v>
      </c>
      <c r="R281" s="187">
        <v>0</v>
      </c>
      <c r="S281" s="187">
        <f t="shared" si="26"/>
        <v>0</v>
      </c>
      <c r="T281" s="196">
        <v>0</v>
      </c>
      <c r="U281" s="197">
        <v>3.17</v>
      </c>
      <c r="V281" s="197">
        <v>0</v>
      </c>
      <c r="W281" s="197">
        <v>0</v>
      </c>
      <c r="X281" s="197">
        <f t="shared" si="27"/>
        <v>0</v>
      </c>
      <c r="Y281" s="190">
        <v>0</v>
      </c>
      <c r="Z281" s="191">
        <v>3.17</v>
      </c>
      <c r="AA281" s="191">
        <v>0</v>
      </c>
      <c r="AB281" s="191">
        <v>0</v>
      </c>
      <c r="AC281" s="198">
        <f t="shared" si="28"/>
        <v>0</v>
      </c>
      <c r="AD281">
        <f t="shared" si="29"/>
        <v>1</v>
      </c>
    </row>
    <row r="282" spans="1:30" hidden="1" x14ac:dyDescent="0.35">
      <c r="A282" t="s">
        <v>326</v>
      </c>
      <c r="B282" t="s">
        <v>48</v>
      </c>
      <c r="C282">
        <v>230</v>
      </c>
      <c r="E282" s="171">
        <v>0</v>
      </c>
      <c r="F282" s="172">
        <v>0</v>
      </c>
      <c r="G282" s="172">
        <v>0</v>
      </c>
      <c r="H282" s="172">
        <v>0</v>
      </c>
      <c r="I282" s="173">
        <f t="shared" si="24"/>
        <v>0</v>
      </c>
      <c r="J282" s="180">
        <v>0</v>
      </c>
      <c r="K282" s="181">
        <v>0</v>
      </c>
      <c r="L282" s="181">
        <v>0</v>
      </c>
      <c r="M282" s="181">
        <v>0</v>
      </c>
      <c r="N282" s="181">
        <f t="shared" si="25"/>
        <v>0</v>
      </c>
      <c r="O282" s="186">
        <v>0</v>
      </c>
      <c r="P282" s="187">
        <v>0</v>
      </c>
      <c r="Q282" s="187">
        <v>0</v>
      </c>
      <c r="R282" s="187">
        <v>0</v>
      </c>
      <c r="S282" s="187">
        <f t="shared" si="26"/>
        <v>0</v>
      </c>
      <c r="T282" s="196">
        <v>0</v>
      </c>
      <c r="U282" s="197">
        <v>0</v>
      </c>
      <c r="V282" s="197">
        <v>0</v>
      </c>
      <c r="W282" s="197">
        <v>0</v>
      </c>
      <c r="X282" s="197">
        <f t="shared" si="27"/>
        <v>0</v>
      </c>
      <c r="Y282" s="190">
        <v>0</v>
      </c>
      <c r="Z282" s="191">
        <v>0</v>
      </c>
      <c r="AA282" s="191">
        <v>0</v>
      </c>
      <c r="AB282" s="191">
        <v>0</v>
      </c>
      <c r="AC282" s="198">
        <f t="shared" si="28"/>
        <v>0</v>
      </c>
      <c r="AD282">
        <f t="shared" si="29"/>
        <v>0</v>
      </c>
    </row>
    <row r="283" spans="1:30" hidden="1" x14ac:dyDescent="0.35">
      <c r="A283" t="s">
        <v>315</v>
      </c>
      <c r="B283" t="s">
        <v>144</v>
      </c>
      <c r="C283">
        <v>115</v>
      </c>
      <c r="E283" s="171">
        <v>0</v>
      </c>
      <c r="F283" s="172">
        <v>0</v>
      </c>
      <c r="G283" s="172">
        <v>0</v>
      </c>
      <c r="H283" s="172">
        <v>0</v>
      </c>
      <c r="I283" s="173">
        <f t="shared" si="24"/>
        <v>0</v>
      </c>
      <c r="J283" s="180">
        <v>0</v>
      </c>
      <c r="K283" s="181">
        <v>0</v>
      </c>
      <c r="L283" s="181">
        <v>0</v>
      </c>
      <c r="M283" s="181">
        <v>0</v>
      </c>
      <c r="N283" s="181">
        <f t="shared" si="25"/>
        <v>0</v>
      </c>
      <c r="O283" s="186">
        <v>0</v>
      </c>
      <c r="P283" s="187">
        <v>0</v>
      </c>
      <c r="Q283" s="187">
        <v>0</v>
      </c>
      <c r="R283" s="187">
        <v>0</v>
      </c>
      <c r="S283" s="187">
        <f t="shared" si="26"/>
        <v>0</v>
      </c>
      <c r="T283" s="196">
        <v>0</v>
      </c>
      <c r="U283" s="197">
        <v>0</v>
      </c>
      <c r="V283" s="197">
        <v>0</v>
      </c>
      <c r="W283" s="197">
        <v>0</v>
      </c>
      <c r="X283" s="197">
        <f t="shared" si="27"/>
        <v>0</v>
      </c>
      <c r="Y283" s="190">
        <v>0</v>
      </c>
      <c r="Z283" s="191">
        <v>0</v>
      </c>
      <c r="AA283" s="191">
        <v>0</v>
      </c>
      <c r="AB283" s="191">
        <v>0</v>
      </c>
      <c r="AC283" s="198">
        <f t="shared" si="28"/>
        <v>0</v>
      </c>
      <c r="AD283">
        <f t="shared" si="29"/>
        <v>0</v>
      </c>
    </row>
    <row r="284" spans="1:30" hidden="1" x14ac:dyDescent="0.35">
      <c r="A284" t="s">
        <v>315</v>
      </c>
      <c r="B284" t="s">
        <v>157</v>
      </c>
      <c r="C284">
        <v>115</v>
      </c>
      <c r="E284" s="171">
        <v>0</v>
      </c>
      <c r="F284" s="172">
        <v>0</v>
      </c>
      <c r="G284" s="172">
        <v>0</v>
      </c>
      <c r="H284" s="172">
        <v>0</v>
      </c>
      <c r="I284" s="173">
        <f t="shared" si="24"/>
        <v>0</v>
      </c>
      <c r="J284" s="180">
        <v>0</v>
      </c>
      <c r="K284" s="181">
        <v>0</v>
      </c>
      <c r="L284" s="181">
        <v>0</v>
      </c>
      <c r="M284" s="181">
        <v>0</v>
      </c>
      <c r="N284" s="181">
        <f t="shared" si="25"/>
        <v>0</v>
      </c>
      <c r="O284" s="186">
        <v>0</v>
      </c>
      <c r="P284" s="187">
        <v>0</v>
      </c>
      <c r="Q284" s="187">
        <v>0</v>
      </c>
      <c r="R284" s="187">
        <v>0</v>
      </c>
      <c r="S284" s="187">
        <f t="shared" si="26"/>
        <v>0</v>
      </c>
      <c r="T284" s="196">
        <v>0</v>
      </c>
      <c r="U284" s="197">
        <v>0</v>
      </c>
      <c r="V284" s="197">
        <v>0</v>
      </c>
      <c r="W284" s="197">
        <v>0</v>
      </c>
      <c r="X284" s="197">
        <f t="shared" si="27"/>
        <v>0</v>
      </c>
      <c r="Y284" s="190">
        <v>0</v>
      </c>
      <c r="Z284" s="191">
        <v>0</v>
      </c>
      <c r="AA284" s="191">
        <v>0</v>
      </c>
      <c r="AB284" s="191">
        <v>0</v>
      </c>
      <c r="AC284" s="198">
        <f t="shared" si="28"/>
        <v>0</v>
      </c>
      <c r="AD284">
        <f t="shared" si="29"/>
        <v>0</v>
      </c>
    </row>
    <row r="285" spans="1:30" x14ac:dyDescent="0.35">
      <c r="A285" t="s">
        <v>315</v>
      </c>
      <c r="B285" t="s">
        <v>157</v>
      </c>
      <c r="C285">
        <v>230</v>
      </c>
      <c r="D285" t="str" cm="1">
        <f t="array" ref="D285">INDEX(SubList_ResAreas!$D$5:$D$332,MATCH(1,(B285=SubList_ResAreas!$B$5:$B$332)*(C285=SubList_ResAreas!$C$5:$C$332),0))</f>
        <v>SPGE_Greater_Carrizo</v>
      </c>
      <c r="E285" s="171">
        <v>0</v>
      </c>
      <c r="F285" s="172">
        <v>0</v>
      </c>
      <c r="G285" s="172">
        <v>0</v>
      </c>
      <c r="H285" s="172">
        <v>0</v>
      </c>
      <c r="I285" s="173">
        <f t="shared" si="24"/>
        <v>0</v>
      </c>
      <c r="J285" s="180">
        <v>0</v>
      </c>
      <c r="K285" s="181">
        <v>0</v>
      </c>
      <c r="L285" s="181">
        <v>0</v>
      </c>
      <c r="M285" s="181">
        <v>0</v>
      </c>
      <c r="N285" s="181">
        <f t="shared" si="25"/>
        <v>0</v>
      </c>
      <c r="O285" s="186">
        <v>0</v>
      </c>
      <c r="P285" s="187">
        <v>0</v>
      </c>
      <c r="Q285" s="187">
        <v>74.8</v>
      </c>
      <c r="R285" s="187">
        <v>0</v>
      </c>
      <c r="S285" s="187">
        <f t="shared" si="26"/>
        <v>74.8</v>
      </c>
      <c r="T285" s="196">
        <v>0</v>
      </c>
      <c r="U285" s="197">
        <v>0</v>
      </c>
      <c r="V285" s="197">
        <v>74.8</v>
      </c>
      <c r="W285" s="197">
        <v>0</v>
      </c>
      <c r="X285" s="197">
        <f t="shared" si="27"/>
        <v>74.8</v>
      </c>
      <c r="Y285" s="190">
        <v>0</v>
      </c>
      <c r="Z285" s="191">
        <v>0</v>
      </c>
      <c r="AA285" s="191">
        <v>74.8</v>
      </c>
      <c r="AB285" s="191">
        <v>0</v>
      </c>
      <c r="AC285" s="198">
        <f t="shared" si="28"/>
        <v>74.8</v>
      </c>
      <c r="AD285">
        <f t="shared" si="29"/>
        <v>1</v>
      </c>
    </row>
    <row r="286" spans="1:30" hidden="1" x14ac:dyDescent="0.35">
      <c r="A286" t="s">
        <v>333</v>
      </c>
      <c r="B286" t="s">
        <v>224</v>
      </c>
      <c r="C286">
        <v>115</v>
      </c>
      <c r="E286" s="171">
        <v>0</v>
      </c>
      <c r="F286" s="172">
        <v>0</v>
      </c>
      <c r="G286" s="172">
        <v>0</v>
      </c>
      <c r="H286" s="172">
        <v>0</v>
      </c>
      <c r="I286" s="173">
        <f t="shared" si="24"/>
        <v>0</v>
      </c>
      <c r="J286" s="180">
        <v>0</v>
      </c>
      <c r="K286" s="181">
        <v>0</v>
      </c>
      <c r="L286" s="181">
        <v>0</v>
      </c>
      <c r="M286" s="181">
        <v>0</v>
      </c>
      <c r="N286" s="181">
        <f t="shared" si="25"/>
        <v>0</v>
      </c>
      <c r="O286" s="186">
        <v>0</v>
      </c>
      <c r="P286" s="187">
        <v>0</v>
      </c>
      <c r="Q286" s="187">
        <v>0</v>
      </c>
      <c r="R286" s="187">
        <v>0</v>
      </c>
      <c r="S286" s="187">
        <f t="shared" si="26"/>
        <v>0</v>
      </c>
      <c r="T286" s="196">
        <v>0</v>
      </c>
      <c r="U286" s="197">
        <v>0</v>
      </c>
      <c r="V286" s="197">
        <v>0</v>
      </c>
      <c r="W286" s="197">
        <v>0</v>
      </c>
      <c r="X286" s="197">
        <f t="shared" si="27"/>
        <v>0</v>
      </c>
      <c r="Y286" s="190">
        <v>0</v>
      </c>
      <c r="Z286" s="191">
        <v>0</v>
      </c>
      <c r="AA286" s="191">
        <v>0</v>
      </c>
      <c r="AB286" s="191">
        <v>0</v>
      </c>
      <c r="AC286" s="198">
        <f t="shared" si="28"/>
        <v>0</v>
      </c>
      <c r="AD286">
        <f t="shared" si="29"/>
        <v>0</v>
      </c>
    </row>
    <row r="287" spans="1:30" x14ac:dyDescent="0.35">
      <c r="A287" t="s">
        <v>333</v>
      </c>
      <c r="B287" t="s">
        <v>224</v>
      </c>
      <c r="C287">
        <v>230</v>
      </c>
      <c r="D287" t="str" cm="1">
        <f t="array" ref="D287">INDEX(SubList_ResAreas!$D$5:$D$332,MATCH(1,(B287=SubList_ResAreas!$B$5:$B$332)*(C287=SubList_ResAreas!$C$5:$C$332),0))</f>
        <v>Greater_Bay</v>
      </c>
      <c r="E287" s="171">
        <v>0</v>
      </c>
      <c r="F287" s="172">
        <v>0</v>
      </c>
      <c r="G287" s="172">
        <v>0</v>
      </c>
      <c r="H287" s="172">
        <v>0</v>
      </c>
      <c r="I287" s="173">
        <f t="shared" si="24"/>
        <v>0</v>
      </c>
      <c r="J287" s="180">
        <v>0</v>
      </c>
      <c r="K287" s="181">
        <v>0</v>
      </c>
      <c r="L287" s="181">
        <v>0</v>
      </c>
      <c r="M287" s="181">
        <v>0</v>
      </c>
      <c r="N287" s="181">
        <f t="shared" si="25"/>
        <v>0</v>
      </c>
      <c r="O287" s="186">
        <v>0</v>
      </c>
      <c r="P287" s="187">
        <v>0</v>
      </c>
      <c r="Q287" s="187">
        <v>80</v>
      </c>
      <c r="R287" s="187">
        <v>5</v>
      </c>
      <c r="S287" s="187">
        <f t="shared" si="26"/>
        <v>85</v>
      </c>
      <c r="T287" s="196">
        <v>0</v>
      </c>
      <c r="U287" s="197">
        <v>0</v>
      </c>
      <c r="V287" s="197">
        <v>80</v>
      </c>
      <c r="W287" s="197">
        <v>5</v>
      </c>
      <c r="X287" s="197">
        <f t="shared" si="27"/>
        <v>85</v>
      </c>
      <c r="Y287" s="190">
        <v>0</v>
      </c>
      <c r="Z287" s="191">
        <v>0</v>
      </c>
      <c r="AA287" s="191">
        <v>80</v>
      </c>
      <c r="AB287" s="191">
        <v>5</v>
      </c>
      <c r="AC287" s="198">
        <f t="shared" si="28"/>
        <v>85</v>
      </c>
      <c r="AD287">
        <f t="shared" si="29"/>
        <v>1</v>
      </c>
    </row>
    <row r="288" spans="1:30" x14ac:dyDescent="0.35">
      <c r="A288" t="s">
        <v>333</v>
      </c>
      <c r="B288" t="s">
        <v>224</v>
      </c>
      <c r="C288">
        <v>500</v>
      </c>
      <c r="D288" t="str" cm="1">
        <f t="array" ref="D288">INDEX(SubList_ResAreas!$D$5:$D$332,MATCH(1,(B288=SubList_ResAreas!$B$5:$B$332)*(C288=SubList_ResAreas!$C$5:$C$332),0))</f>
        <v>Greater_Bay</v>
      </c>
      <c r="E288" s="171">
        <v>0</v>
      </c>
      <c r="F288" s="172">
        <v>0</v>
      </c>
      <c r="G288" s="172">
        <v>0</v>
      </c>
      <c r="H288" s="172">
        <v>0</v>
      </c>
      <c r="I288" s="173">
        <f t="shared" si="24"/>
        <v>0</v>
      </c>
      <c r="J288" s="180">
        <v>0</v>
      </c>
      <c r="K288" s="181">
        <v>0</v>
      </c>
      <c r="L288" s="181">
        <v>0</v>
      </c>
      <c r="M288" s="181">
        <v>0</v>
      </c>
      <c r="N288" s="181">
        <f t="shared" si="25"/>
        <v>0</v>
      </c>
      <c r="O288" s="186">
        <v>0</v>
      </c>
      <c r="P288" s="187">
        <v>0</v>
      </c>
      <c r="Q288" s="187">
        <v>330</v>
      </c>
      <c r="R288" s="187">
        <v>20</v>
      </c>
      <c r="S288" s="187">
        <f t="shared" si="26"/>
        <v>350</v>
      </c>
      <c r="T288" s="196">
        <v>0</v>
      </c>
      <c r="U288" s="197">
        <v>0</v>
      </c>
      <c r="V288" s="197">
        <v>330</v>
      </c>
      <c r="W288" s="197">
        <v>20</v>
      </c>
      <c r="X288" s="197">
        <f t="shared" si="27"/>
        <v>350</v>
      </c>
      <c r="Y288" s="190">
        <v>0</v>
      </c>
      <c r="Z288" s="191">
        <v>0</v>
      </c>
      <c r="AA288" s="191">
        <v>330</v>
      </c>
      <c r="AB288" s="191">
        <v>20</v>
      </c>
      <c r="AC288" s="198">
        <f t="shared" si="28"/>
        <v>350</v>
      </c>
      <c r="AD288">
        <f t="shared" si="29"/>
        <v>1</v>
      </c>
    </row>
    <row r="289" spans="1:30" hidden="1" x14ac:dyDescent="0.35">
      <c r="A289" t="s">
        <v>315</v>
      </c>
      <c r="B289" t="s">
        <v>136</v>
      </c>
      <c r="C289">
        <v>115</v>
      </c>
      <c r="E289" s="171">
        <v>0</v>
      </c>
      <c r="F289" s="172">
        <v>0</v>
      </c>
      <c r="G289" s="172">
        <v>0</v>
      </c>
      <c r="H289" s="172">
        <v>0</v>
      </c>
      <c r="I289" s="173">
        <f t="shared" si="24"/>
        <v>0</v>
      </c>
      <c r="J289" s="180">
        <v>0</v>
      </c>
      <c r="K289" s="181">
        <v>0</v>
      </c>
      <c r="L289" s="181">
        <v>0</v>
      </c>
      <c r="M289" s="181">
        <v>0</v>
      </c>
      <c r="N289" s="181">
        <f t="shared" si="25"/>
        <v>0</v>
      </c>
      <c r="O289" s="186">
        <v>0</v>
      </c>
      <c r="P289" s="187">
        <v>0</v>
      </c>
      <c r="Q289" s="187">
        <v>0</v>
      </c>
      <c r="R289" s="187">
        <v>0</v>
      </c>
      <c r="S289" s="187">
        <f t="shared" si="26"/>
        <v>0</v>
      </c>
      <c r="T289" s="196">
        <v>0</v>
      </c>
      <c r="U289" s="197">
        <v>0</v>
      </c>
      <c r="V289" s="197">
        <v>0</v>
      </c>
      <c r="W289" s="197">
        <v>0</v>
      </c>
      <c r="X289" s="197">
        <f t="shared" si="27"/>
        <v>0</v>
      </c>
      <c r="Y289" s="190">
        <v>0</v>
      </c>
      <c r="Z289" s="191">
        <v>0</v>
      </c>
      <c r="AA289" s="191">
        <v>0</v>
      </c>
      <c r="AB289" s="191">
        <v>0</v>
      </c>
      <c r="AC289" s="198">
        <f t="shared" si="28"/>
        <v>0</v>
      </c>
      <c r="AD289">
        <f t="shared" si="29"/>
        <v>0</v>
      </c>
    </row>
    <row r="290" spans="1:30" hidden="1" x14ac:dyDescent="0.35">
      <c r="A290" t="s">
        <v>333</v>
      </c>
      <c r="B290" t="s">
        <v>275</v>
      </c>
      <c r="C290">
        <v>230</v>
      </c>
      <c r="E290" s="171">
        <v>0</v>
      </c>
      <c r="F290" s="172">
        <v>0</v>
      </c>
      <c r="G290" s="172">
        <v>0</v>
      </c>
      <c r="H290" s="172">
        <v>0</v>
      </c>
      <c r="I290" s="173">
        <f t="shared" si="24"/>
        <v>0</v>
      </c>
      <c r="J290" s="180">
        <v>0</v>
      </c>
      <c r="K290" s="181">
        <v>0</v>
      </c>
      <c r="L290" s="181">
        <v>0</v>
      </c>
      <c r="M290" s="181">
        <v>0</v>
      </c>
      <c r="N290" s="181">
        <f t="shared" si="25"/>
        <v>0</v>
      </c>
      <c r="O290" s="186">
        <v>0</v>
      </c>
      <c r="P290" s="187">
        <v>0</v>
      </c>
      <c r="Q290" s="187">
        <v>0</v>
      </c>
      <c r="R290" s="187">
        <v>0</v>
      </c>
      <c r="S290" s="187">
        <f t="shared" si="26"/>
        <v>0</v>
      </c>
      <c r="T290" s="196">
        <v>0</v>
      </c>
      <c r="U290" s="197">
        <v>0</v>
      </c>
      <c r="V290" s="197">
        <v>0</v>
      </c>
      <c r="W290" s="197">
        <v>0</v>
      </c>
      <c r="X290" s="197">
        <f t="shared" si="27"/>
        <v>0</v>
      </c>
      <c r="Y290" s="190">
        <v>0</v>
      </c>
      <c r="Z290" s="191">
        <v>0</v>
      </c>
      <c r="AA290" s="191">
        <v>0</v>
      </c>
      <c r="AB290" s="191">
        <v>0</v>
      </c>
      <c r="AC290" s="198">
        <f t="shared" si="28"/>
        <v>0</v>
      </c>
      <c r="AD290">
        <f t="shared" si="29"/>
        <v>0</v>
      </c>
    </row>
    <row r="291" spans="1:30" hidden="1" x14ac:dyDescent="0.35">
      <c r="A291" t="s">
        <v>326</v>
      </c>
      <c r="B291" t="s">
        <v>51</v>
      </c>
      <c r="C291">
        <v>138</v>
      </c>
      <c r="E291" s="171">
        <v>0</v>
      </c>
      <c r="F291" s="172">
        <v>0</v>
      </c>
      <c r="G291" s="172">
        <v>0</v>
      </c>
      <c r="H291" s="172">
        <v>0</v>
      </c>
      <c r="I291" s="173">
        <f t="shared" si="24"/>
        <v>0</v>
      </c>
      <c r="J291" s="180">
        <v>0</v>
      </c>
      <c r="K291" s="181">
        <v>0</v>
      </c>
      <c r="L291" s="181">
        <v>0</v>
      </c>
      <c r="M291" s="181">
        <v>0</v>
      </c>
      <c r="N291" s="181">
        <f t="shared" si="25"/>
        <v>0</v>
      </c>
      <c r="O291" s="186">
        <v>0</v>
      </c>
      <c r="P291" s="187">
        <v>0</v>
      </c>
      <c r="Q291" s="187">
        <v>0</v>
      </c>
      <c r="R291" s="187">
        <v>0</v>
      </c>
      <c r="S291" s="187">
        <f t="shared" si="26"/>
        <v>0</v>
      </c>
      <c r="T291" s="196">
        <v>0</v>
      </c>
      <c r="U291" s="197">
        <v>0</v>
      </c>
      <c r="V291" s="197">
        <v>0</v>
      </c>
      <c r="W291" s="197">
        <v>0</v>
      </c>
      <c r="X291" s="197">
        <f t="shared" si="27"/>
        <v>0</v>
      </c>
      <c r="Y291" s="190">
        <v>0</v>
      </c>
      <c r="Z291" s="191">
        <v>0</v>
      </c>
      <c r="AA291" s="191">
        <v>0</v>
      </c>
      <c r="AB291" s="191">
        <v>0</v>
      </c>
      <c r="AC291" s="198">
        <f t="shared" si="28"/>
        <v>0</v>
      </c>
      <c r="AD291">
        <f t="shared" si="29"/>
        <v>0</v>
      </c>
    </row>
    <row r="292" spans="1:30" hidden="1" x14ac:dyDescent="0.35">
      <c r="A292" t="s">
        <v>321</v>
      </c>
      <c r="B292" t="s">
        <v>190</v>
      </c>
      <c r="C292">
        <v>230</v>
      </c>
      <c r="E292" s="171">
        <v>0</v>
      </c>
      <c r="F292" s="172">
        <v>0</v>
      </c>
      <c r="G292" s="172">
        <v>0</v>
      </c>
      <c r="H292" s="172">
        <v>0</v>
      </c>
      <c r="I292" s="173">
        <f t="shared" si="24"/>
        <v>0</v>
      </c>
      <c r="J292" s="180">
        <v>0</v>
      </c>
      <c r="K292" s="181">
        <v>0</v>
      </c>
      <c r="L292" s="181">
        <v>0</v>
      </c>
      <c r="M292" s="181">
        <v>0</v>
      </c>
      <c r="N292" s="181">
        <f t="shared" si="25"/>
        <v>0</v>
      </c>
      <c r="O292" s="186">
        <v>0</v>
      </c>
      <c r="P292" s="187">
        <v>0</v>
      </c>
      <c r="Q292" s="187">
        <v>0</v>
      </c>
      <c r="R292" s="187">
        <v>0</v>
      </c>
      <c r="S292" s="187">
        <f t="shared" si="26"/>
        <v>0</v>
      </c>
      <c r="T292" s="196">
        <v>0</v>
      </c>
      <c r="U292" s="197">
        <v>0</v>
      </c>
      <c r="V292" s="197">
        <v>0</v>
      </c>
      <c r="W292" s="197">
        <v>0</v>
      </c>
      <c r="X292" s="197">
        <f t="shared" si="27"/>
        <v>0</v>
      </c>
      <c r="Y292" s="190">
        <v>0</v>
      </c>
      <c r="Z292" s="191">
        <v>0</v>
      </c>
      <c r="AA292" s="191">
        <v>0</v>
      </c>
      <c r="AB292" s="191">
        <v>0</v>
      </c>
      <c r="AC292" s="198">
        <f t="shared" si="28"/>
        <v>0</v>
      </c>
      <c r="AD292">
        <f t="shared" si="29"/>
        <v>0</v>
      </c>
    </row>
    <row r="293" spans="1:30" hidden="1" x14ac:dyDescent="0.35">
      <c r="A293" t="s">
        <v>329</v>
      </c>
      <c r="B293" t="s">
        <v>172</v>
      </c>
      <c r="C293">
        <v>230</v>
      </c>
      <c r="E293" s="171">
        <v>0</v>
      </c>
      <c r="F293" s="172">
        <v>0</v>
      </c>
      <c r="G293" s="172">
        <v>0</v>
      </c>
      <c r="H293" s="172">
        <v>0</v>
      </c>
      <c r="I293" s="173">
        <f t="shared" si="24"/>
        <v>0</v>
      </c>
      <c r="J293" s="180">
        <v>0</v>
      </c>
      <c r="K293" s="181">
        <v>0</v>
      </c>
      <c r="L293" s="181">
        <v>0</v>
      </c>
      <c r="M293" s="181">
        <v>0</v>
      </c>
      <c r="N293" s="181">
        <f t="shared" si="25"/>
        <v>0</v>
      </c>
      <c r="O293" s="186">
        <v>0</v>
      </c>
      <c r="P293" s="187">
        <v>0</v>
      </c>
      <c r="Q293" s="187">
        <v>0</v>
      </c>
      <c r="R293" s="187">
        <v>0</v>
      </c>
      <c r="S293" s="187">
        <f t="shared" si="26"/>
        <v>0</v>
      </c>
      <c r="T293" s="196">
        <v>0</v>
      </c>
      <c r="U293" s="197">
        <v>0</v>
      </c>
      <c r="V293" s="197">
        <v>0</v>
      </c>
      <c r="W293" s="197">
        <v>0</v>
      </c>
      <c r="X293" s="197">
        <f t="shared" si="27"/>
        <v>0</v>
      </c>
      <c r="Y293" s="190">
        <v>0</v>
      </c>
      <c r="Z293" s="191">
        <v>0</v>
      </c>
      <c r="AA293" s="191">
        <v>0</v>
      </c>
      <c r="AB293" s="191">
        <v>0</v>
      </c>
      <c r="AC293" s="198">
        <f t="shared" si="28"/>
        <v>0</v>
      </c>
      <c r="AD293">
        <f t="shared" si="29"/>
        <v>0</v>
      </c>
    </row>
    <row r="294" spans="1:30" x14ac:dyDescent="0.35">
      <c r="A294" t="s">
        <v>333</v>
      </c>
      <c r="B294" t="s">
        <v>247</v>
      </c>
      <c r="C294">
        <v>230</v>
      </c>
      <c r="D294" t="str" cm="1">
        <f t="array" ref="D294">INDEX(SubList_ResAreas!$D$5:$D$332,MATCH(1,(B294=SubList_ResAreas!$B$5:$B$332)*(C294=SubList_ResAreas!$C$5:$C$332),0))</f>
        <v>Northern_CA</v>
      </c>
      <c r="E294" s="171">
        <v>0</v>
      </c>
      <c r="F294" s="172">
        <v>1</v>
      </c>
      <c r="G294" s="172">
        <v>0</v>
      </c>
      <c r="H294" s="172">
        <v>0</v>
      </c>
      <c r="I294" s="173">
        <f t="shared" si="24"/>
        <v>0</v>
      </c>
      <c r="J294" s="180">
        <v>0</v>
      </c>
      <c r="K294" s="181">
        <v>0.77</v>
      </c>
      <c r="L294" s="181">
        <v>0</v>
      </c>
      <c r="M294" s="181">
        <v>0</v>
      </c>
      <c r="N294" s="181">
        <f t="shared" si="25"/>
        <v>0</v>
      </c>
      <c r="O294" s="186">
        <v>0</v>
      </c>
      <c r="P294" s="187">
        <v>1.0000000000000009E-2</v>
      </c>
      <c r="Q294" s="187">
        <v>0</v>
      </c>
      <c r="R294" s="187">
        <v>0</v>
      </c>
      <c r="S294" s="187">
        <f t="shared" si="26"/>
        <v>0</v>
      </c>
      <c r="T294" s="196">
        <v>0</v>
      </c>
      <c r="U294" s="197">
        <v>0.78</v>
      </c>
      <c r="V294" s="197">
        <v>0</v>
      </c>
      <c r="W294" s="197">
        <v>0</v>
      </c>
      <c r="X294" s="197">
        <f t="shared" si="27"/>
        <v>0</v>
      </c>
      <c r="Y294" s="190">
        <v>0</v>
      </c>
      <c r="Z294" s="191">
        <v>1.78</v>
      </c>
      <c r="AA294" s="191">
        <v>0</v>
      </c>
      <c r="AB294" s="191">
        <v>0</v>
      </c>
      <c r="AC294" s="198">
        <f t="shared" si="28"/>
        <v>0</v>
      </c>
      <c r="AD294">
        <f t="shared" si="29"/>
        <v>1</v>
      </c>
    </row>
    <row r="295" spans="1:30" hidden="1" x14ac:dyDescent="0.35">
      <c r="A295" t="s">
        <v>315</v>
      </c>
      <c r="B295" t="s">
        <v>137</v>
      </c>
      <c r="C295">
        <v>115</v>
      </c>
      <c r="E295" s="171">
        <v>0</v>
      </c>
      <c r="F295" s="172">
        <v>0</v>
      </c>
      <c r="G295" s="172">
        <v>0</v>
      </c>
      <c r="H295" s="172">
        <v>0</v>
      </c>
      <c r="I295" s="173">
        <f t="shared" si="24"/>
        <v>0</v>
      </c>
      <c r="J295" s="180">
        <v>0</v>
      </c>
      <c r="K295" s="181">
        <v>0</v>
      </c>
      <c r="L295" s="181">
        <v>0</v>
      </c>
      <c r="M295" s="181">
        <v>0</v>
      </c>
      <c r="N295" s="181">
        <f t="shared" si="25"/>
        <v>0</v>
      </c>
      <c r="O295" s="186">
        <v>0</v>
      </c>
      <c r="P295" s="187">
        <v>0</v>
      </c>
      <c r="Q295" s="187">
        <v>0</v>
      </c>
      <c r="R295" s="187">
        <v>0</v>
      </c>
      <c r="S295" s="187">
        <f t="shared" si="26"/>
        <v>0</v>
      </c>
      <c r="T295" s="196">
        <v>0</v>
      </c>
      <c r="U295" s="197">
        <v>0</v>
      </c>
      <c r="V295" s="197">
        <v>0</v>
      </c>
      <c r="W295" s="197">
        <v>0</v>
      </c>
      <c r="X295" s="197">
        <f t="shared" si="27"/>
        <v>0</v>
      </c>
      <c r="Y295" s="190">
        <v>0</v>
      </c>
      <c r="Z295" s="191">
        <v>0</v>
      </c>
      <c r="AA295" s="191">
        <v>0</v>
      </c>
      <c r="AB295" s="191">
        <v>0</v>
      </c>
      <c r="AC295" s="198">
        <f t="shared" si="28"/>
        <v>0</v>
      </c>
      <c r="AD295">
        <f t="shared" si="29"/>
        <v>0</v>
      </c>
    </row>
    <row r="296" spans="1:30" x14ac:dyDescent="0.35">
      <c r="A296" t="s">
        <v>333</v>
      </c>
      <c r="B296" t="s">
        <v>231</v>
      </c>
      <c r="C296">
        <v>115</v>
      </c>
      <c r="D296" t="str" cm="1">
        <f t="array" ref="D296">INDEX(SubList_ResAreas!$D$5:$D$332,MATCH(1,(B296=SubList_ResAreas!$B$5:$B$332)*(C296=SubList_ResAreas!$C$5:$C$332),0))</f>
        <v>Central_Valley_LosBanos</v>
      </c>
      <c r="E296" s="171">
        <v>0</v>
      </c>
      <c r="F296" s="172">
        <v>0</v>
      </c>
      <c r="G296" s="172">
        <v>0</v>
      </c>
      <c r="H296" s="172">
        <v>0</v>
      </c>
      <c r="I296" s="173">
        <f t="shared" si="24"/>
        <v>0</v>
      </c>
      <c r="J296" s="180">
        <v>0</v>
      </c>
      <c r="K296" s="181">
        <v>0</v>
      </c>
      <c r="L296" s="181">
        <v>0</v>
      </c>
      <c r="M296" s="181">
        <v>0</v>
      </c>
      <c r="N296" s="181">
        <f t="shared" si="25"/>
        <v>0</v>
      </c>
      <c r="O296" s="186">
        <v>2</v>
      </c>
      <c r="P296" s="187">
        <v>0</v>
      </c>
      <c r="Q296" s="187">
        <v>0</v>
      </c>
      <c r="R296" s="187">
        <v>0</v>
      </c>
      <c r="S296" s="187">
        <f t="shared" si="26"/>
        <v>0</v>
      </c>
      <c r="T296" s="196">
        <v>2</v>
      </c>
      <c r="U296" s="197">
        <v>0</v>
      </c>
      <c r="V296" s="197">
        <v>0</v>
      </c>
      <c r="W296" s="197">
        <v>0</v>
      </c>
      <c r="X296" s="197">
        <f t="shared" si="27"/>
        <v>0</v>
      </c>
      <c r="Y296" s="190">
        <v>2</v>
      </c>
      <c r="Z296" s="191">
        <v>0</v>
      </c>
      <c r="AA296" s="191">
        <v>0</v>
      </c>
      <c r="AB296" s="191">
        <v>0</v>
      </c>
      <c r="AC296" s="198">
        <f t="shared" si="28"/>
        <v>0</v>
      </c>
      <c r="AD296">
        <f t="shared" si="29"/>
        <v>1</v>
      </c>
    </row>
    <row r="297" spans="1:30" hidden="1" x14ac:dyDescent="0.35">
      <c r="A297" t="s">
        <v>333</v>
      </c>
      <c r="B297" t="s">
        <v>251</v>
      </c>
      <c r="C297">
        <v>500</v>
      </c>
      <c r="E297" s="171">
        <v>0</v>
      </c>
      <c r="F297" s="172">
        <v>0</v>
      </c>
      <c r="G297" s="172">
        <v>0</v>
      </c>
      <c r="H297" s="172">
        <v>0</v>
      </c>
      <c r="I297" s="173">
        <f t="shared" si="24"/>
        <v>0</v>
      </c>
      <c r="J297" s="180">
        <v>0</v>
      </c>
      <c r="K297" s="181">
        <v>0</v>
      </c>
      <c r="L297" s="181">
        <v>0</v>
      </c>
      <c r="M297" s="181">
        <v>0</v>
      </c>
      <c r="N297" s="181">
        <f t="shared" si="25"/>
        <v>0</v>
      </c>
      <c r="O297" s="186">
        <v>0</v>
      </c>
      <c r="P297" s="187">
        <v>0</v>
      </c>
      <c r="Q297" s="187">
        <v>0</v>
      </c>
      <c r="R297" s="187">
        <v>0</v>
      </c>
      <c r="S297" s="187">
        <f t="shared" si="26"/>
        <v>0</v>
      </c>
      <c r="T297" s="196">
        <v>0</v>
      </c>
      <c r="U297" s="197">
        <v>0</v>
      </c>
      <c r="V297" s="197">
        <v>0</v>
      </c>
      <c r="W297" s="197">
        <v>0</v>
      </c>
      <c r="X297" s="197">
        <f t="shared" si="27"/>
        <v>0</v>
      </c>
      <c r="Y297" s="190">
        <v>0</v>
      </c>
      <c r="Z297" s="191">
        <v>0</v>
      </c>
      <c r="AA297" s="191">
        <v>0</v>
      </c>
      <c r="AB297" s="191">
        <v>0</v>
      </c>
      <c r="AC297" s="198">
        <f t="shared" si="28"/>
        <v>0</v>
      </c>
      <c r="AD297">
        <f t="shared" si="29"/>
        <v>0</v>
      </c>
    </row>
    <row r="298" spans="1:30" hidden="1" x14ac:dyDescent="0.35">
      <c r="A298" t="s">
        <v>333</v>
      </c>
      <c r="B298" t="s">
        <v>251</v>
      </c>
      <c r="C298">
        <v>115</v>
      </c>
      <c r="E298" s="171">
        <v>0</v>
      </c>
      <c r="F298" s="172">
        <v>0</v>
      </c>
      <c r="G298" s="172">
        <v>0</v>
      </c>
      <c r="H298" s="172">
        <v>0</v>
      </c>
      <c r="I298" s="173">
        <f t="shared" si="24"/>
        <v>0</v>
      </c>
      <c r="J298" s="180">
        <v>0</v>
      </c>
      <c r="K298" s="181">
        <v>0</v>
      </c>
      <c r="L298" s="181">
        <v>0</v>
      </c>
      <c r="M298" s="181">
        <v>0</v>
      </c>
      <c r="N298" s="181">
        <f t="shared" si="25"/>
        <v>0</v>
      </c>
      <c r="O298" s="186">
        <v>0</v>
      </c>
      <c r="P298" s="187">
        <v>0</v>
      </c>
      <c r="Q298" s="187">
        <v>0</v>
      </c>
      <c r="R298" s="187">
        <v>0</v>
      </c>
      <c r="S298" s="187">
        <f t="shared" si="26"/>
        <v>0</v>
      </c>
      <c r="T298" s="196">
        <v>0</v>
      </c>
      <c r="U298" s="197">
        <v>0</v>
      </c>
      <c r="V298" s="197">
        <v>0</v>
      </c>
      <c r="W298" s="197">
        <v>0</v>
      </c>
      <c r="X298" s="197">
        <f t="shared" si="27"/>
        <v>0</v>
      </c>
      <c r="Y298" s="190">
        <v>0</v>
      </c>
      <c r="Z298" s="191">
        <v>0</v>
      </c>
      <c r="AA298" s="191">
        <v>0</v>
      </c>
      <c r="AB298" s="191">
        <v>0</v>
      </c>
      <c r="AC298" s="198">
        <f t="shared" si="28"/>
        <v>0</v>
      </c>
      <c r="AD298">
        <f t="shared" si="29"/>
        <v>0</v>
      </c>
    </row>
    <row r="299" spans="1:30" hidden="1" x14ac:dyDescent="0.35">
      <c r="A299" t="s">
        <v>348</v>
      </c>
      <c r="B299" t="s">
        <v>60</v>
      </c>
      <c r="C299">
        <v>500</v>
      </c>
      <c r="E299" s="171">
        <v>0</v>
      </c>
      <c r="F299" s="172">
        <v>0</v>
      </c>
      <c r="G299" s="172">
        <v>0</v>
      </c>
      <c r="H299" s="172">
        <v>0</v>
      </c>
      <c r="I299" s="173">
        <f t="shared" si="24"/>
        <v>0</v>
      </c>
      <c r="J299" s="180">
        <v>0</v>
      </c>
      <c r="K299" s="181">
        <v>0</v>
      </c>
      <c r="L299" s="181">
        <v>0</v>
      </c>
      <c r="M299" s="181">
        <v>0</v>
      </c>
      <c r="N299" s="181">
        <f t="shared" si="25"/>
        <v>0</v>
      </c>
      <c r="O299" s="186">
        <v>0</v>
      </c>
      <c r="P299" s="187">
        <v>0</v>
      </c>
      <c r="Q299" s="187">
        <v>0</v>
      </c>
      <c r="R299" s="187">
        <v>0</v>
      </c>
      <c r="S299" s="187">
        <f t="shared" si="26"/>
        <v>0</v>
      </c>
      <c r="T299" s="196">
        <v>0</v>
      </c>
      <c r="U299" s="197">
        <v>0</v>
      </c>
      <c r="V299" s="197">
        <v>0</v>
      </c>
      <c r="W299" s="197">
        <v>0</v>
      </c>
      <c r="X299" s="197">
        <f t="shared" si="27"/>
        <v>0</v>
      </c>
      <c r="Y299" s="190">
        <v>0</v>
      </c>
      <c r="Z299" s="191">
        <v>0</v>
      </c>
      <c r="AA299" s="191">
        <v>0</v>
      </c>
      <c r="AB299" s="191">
        <v>0</v>
      </c>
      <c r="AC299" s="198">
        <f t="shared" si="28"/>
        <v>0</v>
      </c>
      <c r="AD299">
        <f t="shared" si="29"/>
        <v>0</v>
      </c>
    </row>
    <row r="300" spans="1:30" hidden="1" x14ac:dyDescent="0.35">
      <c r="A300" t="s">
        <v>329</v>
      </c>
      <c r="B300" t="s">
        <v>188</v>
      </c>
      <c r="C300">
        <v>138</v>
      </c>
      <c r="E300" s="171">
        <v>0</v>
      </c>
      <c r="F300" s="172">
        <v>0</v>
      </c>
      <c r="G300" s="172">
        <v>0</v>
      </c>
      <c r="H300" s="172">
        <v>0</v>
      </c>
      <c r="I300" s="173">
        <f t="shared" si="24"/>
        <v>0</v>
      </c>
      <c r="J300" s="180">
        <v>0</v>
      </c>
      <c r="K300" s="181">
        <v>0</v>
      </c>
      <c r="L300" s="181">
        <v>0</v>
      </c>
      <c r="M300" s="181">
        <v>0</v>
      </c>
      <c r="N300" s="181">
        <f t="shared" si="25"/>
        <v>0</v>
      </c>
      <c r="O300" s="186">
        <v>0</v>
      </c>
      <c r="P300" s="187">
        <v>0</v>
      </c>
      <c r="Q300" s="187">
        <v>0</v>
      </c>
      <c r="R300" s="187">
        <v>0</v>
      </c>
      <c r="S300" s="187">
        <f t="shared" si="26"/>
        <v>0</v>
      </c>
      <c r="T300" s="196">
        <v>0</v>
      </c>
      <c r="U300" s="197">
        <v>0</v>
      </c>
      <c r="V300" s="197">
        <v>0</v>
      </c>
      <c r="W300" s="197">
        <v>0</v>
      </c>
      <c r="X300" s="197">
        <f t="shared" si="27"/>
        <v>0</v>
      </c>
      <c r="Y300" s="190">
        <v>0</v>
      </c>
      <c r="Z300" s="191">
        <v>0</v>
      </c>
      <c r="AA300" s="191">
        <v>0</v>
      </c>
      <c r="AB300" s="191">
        <v>0</v>
      </c>
      <c r="AC300" s="198">
        <f t="shared" si="28"/>
        <v>0</v>
      </c>
      <c r="AD300">
        <f t="shared" si="29"/>
        <v>0</v>
      </c>
    </row>
    <row r="301" spans="1:30" hidden="1" x14ac:dyDescent="0.35">
      <c r="A301" t="s">
        <v>322</v>
      </c>
      <c r="B301" t="s">
        <v>166</v>
      </c>
      <c r="C301">
        <v>230</v>
      </c>
      <c r="E301" s="171">
        <v>0</v>
      </c>
      <c r="F301" s="172">
        <v>0</v>
      </c>
      <c r="G301" s="172">
        <v>0</v>
      </c>
      <c r="H301" s="172">
        <v>0</v>
      </c>
      <c r="I301" s="173">
        <f t="shared" si="24"/>
        <v>0</v>
      </c>
      <c r="J301" s="180">
        <v>0</v>
      </c>
      <c r="K301" s="181">
        <v>0</v>
      </c>
      <c r="L301" s="181">
        <v>0</v>
      </c>
      <c r="M301" s="181">
        <v>0</v>
      </c>
      <c r="N301" s="181">
        <f t="shared" si="25"/>
        <v>0</v>
      </c>
      <c r="O301" s="186">
        <v>0</v>
      </c>
      <c r="P301" s="187">
        <v>0</v>
      </c>
      <c r="Q301" s="187">
        <v>0</v>
      </c>
      <c r="R301" s="187">
        <v>0</v>
      </c>
      <c r="S301" s="187">
        <f t="shared" si="26"/>
        <v>0</v>
      </c>
      <c r="T301" s="196">
        <v>0</v>
      </c>
      <c r="U301" s="197">
        <v>0</v>
      </c>
      <c r="V301" s="197">
        <v>0</v>
      </c>
      <c r="W301" s="197">
        <v>0</v>
      </c>
      <c r="X301" s="197">
        <f t="shared" si="27"/>
        <v>0</v>
      </c>
      <c r="Y301" s="190">
        <v>0</v>
      </c>
      <c r="Z301" s="191">
        <v>0</v>
      </c>
      <c r="AA301" s="191">
        <v>0</v>
      </c>
      <c r="AB301" s="191">
        <v>0</v>
      </c>
      <c r="AC301" s="198">
        <f t="shared" si="28"/>
        <v>0</v>
      </c>
      <c r="AD301">
        <f t="shared" si="29"/>
        <v>0</v>
      </c>
    </row>
    <row r="302" spans="1:30" x14ac:dyDescent="0.35">
      <c r="A302" t="s">
        <v>341</v>
      </c>
      <c r="B302" t="s">
        <v>107</v>
      </c>
      <c r="C302">
        <v>230</v>
      </c>
      <c r="D302" t="str" cm="1">
        <f t="array" ref="D302">INDEX(SubList_ResAreas!$D$5:$D$332,MATCH(1,(B302=SubList_ResAreas!$B$5:$B$332)*(C302=SubList_ResAreas!$C$5:$C$332),0))</f>
        <v>Greater_Kramer</v>
      </c>
      <c r="E302" s="171">
        <v>0</v>
      </c>
      <c r="F302" s="172">
        <v>0</v>
      </c>
      <c r="G302" s="172">
        <v>0</v>
      </c>
      <c r="H302" s="172">
        <v>0</v>
      </c>
      <c r="I302" s="173">
        <f t="shared" si="24"/>
        <v>0</v>
      </c>
      <c r="J302" s="180">
        <v>0</v>
      </c>
      <c r="K302" s="181">
        <v>0</v>
      </c>
      <c r="L302" s="181">
        <v>0</v>
      </c>
      <c r="M302" s="181">
        <v>0</v>
      </c>
      <c r="N302" s="181">
        <f t="shared" si="25"/>
        <v>0</v>
      </c>
      <c r="O302" s="186">
        <v>0</v>
      </c>
      <c r="P302" s="187">
        <v>2</v>
      </c>
      <c r="Q302" s="187">
        <v>0</v>
      </c>
      <c r="R302" s="187">
        <v>0</v>
      </c>
      <c r="S302" s="187">
        <f t="shared" si="26"/>
        <v>0</v>
      </c>
      <c r="T302" s="196">
        <v>0</v>
      </c>
      <c r="U302" s="197">
        <v>2</v>
      </c>
      <c r="V302" s="197">
        <v>0</v>
      </c>
      <c r="W302" s="197">
        <v>0</v>
      </c>
      <c r="X302" s="197">
        <f t="shared" si="27"/>
        <v>0</v>
      </c>
      <c r="Y302" s="190">
        <v>0</v>
      </c>
      <c r="Z302" s="191">
        <v>2</v>
      </c>
      <c r="AA302" s="191">
        <v>0</v>
      </c>
      <c r="AB302" s="191">
        <v>0</v>
      </c>
      <c r="AC302" s="198">
        <f t="shared" si="28"/>
        <v>0</v>
      </c>
      <c r="AD302">
        <f t="shared" si="29"/>
        <v>1</v>
      </c>
    </row>
    <row r="303" spans="1:30" hidden="1" x14ac:dyDescent="0.35">
      <c r="A303" t="s">
        <v>341</v>
      </c>
      <c r="B303" t="s">
        <v>107</v>
      </c>
      <c r="C303">
        <v>115</v>
      </c>
      <c r="E303" s="171">
        <v>0</v>
      </c>
      <c r="F303" s="172">
        <v>0</v>
      </c>
      <c r="G303" s="172">
        <v>0</v>
      </c>
      <c r="H303" s="172">
        <v>0</v>
      </c>
      <c r="I303" s="173">
        <f t="shared" si="24"/>
        <v>0</v>
      </c>
      <c r="J303" s="180">
        <v>0</v>
      </c>
      <c r="K303" s="181">
        <v>0</v>
      </c>
      <c r="L303" s="181">
        <v>0</v>
      </c>
      <c r="M303" s="181">
        <v>0</v>
      </c>
      <c r="N303" s="181">
        <f t="shared" si="25"/>
        <v>0</v>
      </c>
      <c r="O303" s="186">
        <v>0</v>
      </c>
      <c r="P303" s="187">
        <v>0</v>
      </c>
      <c r="Q303" s="187">
        <v>0</v>
      </c>
      <c r="R303" s="187">
        <v>0</v>
      </c>
      <c r="S303" s="187">
        <f t="shared" si="26"/>
        <v>0</v>
      </c>
      <c r="T303" s="196">
        <v>0</v>
      </c>
      <c r="U303" s="197">
        <v>0</v>
      </c>
      <c r="V303" s="197">
        <v>0</v>
      </c>
      <c r="W303" s="197">
        <v>0</v>
      </c>
      <c r="X303" s="197">
        <f t="shared" si="27"/>
        <v>0</v>
      </c>
      <c r="Y303" s="190">
        <v>0</v>
      </c>
      <c r="Z303" s="191">
        <v>0</v>
      </c>
      <c r="AA303" s="191">
        <v>0</v>
      </c>
      <c r="AB303" s="191">
        <v>0</v>
      </c>
      <c r="AC303" s="198">
        <f t="shared" si="28"/>
        <v>0</v>
      </c>
      <c r="AD303">
        <f t="shared" si="29"/>
        <v>0</v>
      </c>
    </row>
    <row r="304" spans="1:30" hidden="1" x14ac:dyDescent="0.35">
      <c r="A304" t="s">
        <v>318</v>
      </c>
      <c r="B304" t="s">
        <v>56</v>
      </c>
      <c r="C304">
        <v>230</v>
      </c>
      <c r="E304" s="171">
        <v>0</v>
      </c>
      <c r="F304" s="172">
        <v>0</v>
      </c>
      <c r="G304" s="172">
        <v>0</v>
      </c>
      <c r="H304" s="172">
        <v>0</v>
      </c>
      <c r="I304" s="173">
        <f t="shared" si="24"/>
        <v>0</v>
      </c>
      <c r="J304" s="180">
        <v>0</v>
      </c>
      <c r="K304" s="181">
        <v>0</v>
      </c>
      <c r="L304" s="181">
        <v>0</v>
      </c>
      <c r="M304" s="181">
        <v>0</v>
      </c>
      <c r="N304" s="181">
        <f t="shared" si="25"/>
        <v>0</v>
      </c>
      <c r="O304" s="186">
        <v>0</v>
      </c>
      <c r="P304" s="187">
        <v>0</v>
      </c>
      <c r="Q304" s="187">
        <v>0</v>
      </c>
      <c r="R304" s="187">
        <v>0</v>
      </c>
      <c r="S304" s="187">
        <f t="shared" si="26"/>
        <v>0</v>
      </c>
      <c r="T304" s="196">
        <v>0</v>
      </c>
      <c r="U304" s="197">
        <v>0</v>
      </c>
      <c r="V304" s="197">
        <v>0</v>
      </c>
      <c r="W304" s="197">
        <v>0</v>
      </c>
      <c r="X304" s="197">
        <f t="shared" si="27"/>
        <v>0</v>
      </c>
      <c r="Y304" s="190">
        <v>0</v>
      </c>
      <c r="Z304" s="191">
        <v>0</v>
      </c>
      <c r="AA304" s="191">
        <v>0</v>
      </c>
      <c r="AB304" s="191">
        <v>0</v>
      </c>
      <c r="AC304" s="198">
        <f t="shared" si="28"/>
        <v>0</v>
      </c>
      <c r="AD304">
        <f t="shared" si="29"/>
        <v>0</v>
      </c>
    </row>
    <row r="305" spans="1:30" hidden="1" x14ac:dyDescent="0.35">
      <c r="A305" t="s">
        <v>333</v>
      </c>
      <c r="B305" t="s">
        <v>229</v>
      </c>
      <c r="C305">
        <v>115</v>
      </c>
      <c r="E305" s="171">
        <v>0</v>
      </c>
      <c r="F305" s="172">
        <v>0</v>
      </c>
      <c r="G305" s="172">
        <v>0</v>
      </c>
      <c r="H305" s="172">
        <v>0</v>
      </c>
      <c r="I305" s="173">
        <f t="shared" si="24"/>
        <v>0</v>
      </c>
      <c r="J305" s="180">
        <v>0</v>
      </c>
      <c r="K305" s="181">
        <v>0</v>
      </c>
      <c r="L305" s="181">
        <v>0</v>
      </c>
      <c r="M305" s="181">
        <v>0</v>
      </c>
      <c r="N305" s="181">
        <f t="shared" si="25"/>
        <v>0</v>
      </c>
      <c r="O305" s="186">
        <v>0</v>
      </c>
      <c r="P305" s="187">
        <v>0</v>
      </c>
      <c r="Q305" s="187">
        <v>0</v>
      </c>
      <c r="R305" s="187">
        <v>0</v>
      </c>
      <c r="S305" s="187">
        <f t="shared" si="26"/>
        <v>0</v>
      </c>
      <c r="T305" s="196">
        <v>0</v>
      </c>
      <c r="U305" s="197">
        <v>0</v>
      </c>
      <c r="V305" s="197">
        <v>0</v>
      </c>
      <c r="W305" s="197">
        <v>0</v>
      </c>
      <c r="X305" s="197">
        <f t="shared" si="27"/>
        <v>0</v>
      </c>
      <c r="Y305" s="190">
        <v>0</v>
      </c>
      <c r="Z305" s="191">
        <v>0</v>
      </c>
      <c r="AA305" s="191">
        <v>0</v>
      </c>
      <c r="AB305" s="191">
        <v>0</v>
      </c>
      <c r="AC305" s="198">
        <f t="shared" si="28"/>
        <v>0</v>
      </c>
      <c r="AD305">
        <f t="shared" si="29"/>
        <v>0</v>
      </c>
    </row>
    <row r="306" spans="1:30" hidden="1" x14ac:dyDescent="0.35">
      <c r="A306" t="s">
        <v>318</v>
      </c>
      <c r="B306" t="s">
        <v>514</v>
      </c>
      <c r="C306">
        <v>230</v>
      </c>
      <c r="E306" s="171">
        <v>0</v>
      </c>
      <c r="F306" s="172">
        <v>0</v>
      </c>
      <c r="G306" s="172">
        <v>0</v>
      </c>
      <c r="H306" s="172">
        <v>0</v>
      </c>
      <c r="I306" s="173">
        <f t="shared" si="24"/>
        <v>0</v>
      </c>
      <c r="J306" s="180">
        <v>0</v>
      </c>
      <c r="K306" s="181">
        <v>0</v>
      </c>
      <c r="L306" s="181">
        <v>0</v>
      </c>
      <c r="M306" s="181">
        <v>0</v>
      </c>
      <c r="N306" s="181">
        <f t="shared" si="25"/>
        <v>0</v>
      </c>
      <c r="O306" s="186">
        <v>0</v>
      </c>
      <c r="P306" s="187">
        <v>0</v>
      </c>
      <c r="Q306" s="187">
        <v>0</v>
      </c>
      <c r="R306" s="187">
        <v>0</v>
      </c>
      <c r="S306" s="187">
        <f t="shared" si="26"/>
        <v>0</v>
      </c>
      <c r="T306" s="196">
        <v>0</v>
      </c>
      <c r="U306" s="197">
        <v>0</v>
      </c>
      <c r="V306" s="197">
        <v>0</v>
      </c>
      <c r="W306" s="197">
        <v>0</v>
      </c>
      <c r="X306" s="197">
        <f t="shared" si="27"/>
        <v>0</v>
      </c>
      <c r="Y306" s="190">
        <v>0</v>
      </c>
      <c r="Z306" s="191">
        <v>0</v>
      </c>
      <c r="AA306" s="191">
        <v>0</v>
      </c>
      <c r="AB306" s="191">
        <v>0</v>
      </c>
      <c r="AC306" s="198">
        <f t="shared" si="28"/>
        <v>0</v>
      </c>
      <c r="AD306">
        <f t="shared" si="29"/>
        <v>0</v>
      </c>
    </row>
    <row r="307" spans="1:30" x14ac:dyDescent="0.35">
      <c r="A307" t="s">
        <v>322</v>
      </c>
      <c r="B307" t="s">
        <v>106</v>
      </c>
      <c r="C307">
        <v>230</v>
      </c>
      <c r="D307" t="str" cm="1">
        <f t="array" ref="D307">INDEX(SubList_ResAreas!$D$5:$D$332,MATCH(1,(B307=SubList_ResAreas!$B$5:$B$332)*(C307=SubList_ResAreas!$C$5:$C$332),0))</f>
        <v>Greater_Tehachapi</v>
      </c>
      <c r="E307" s="171">
        <v>0</v>
      </c>
      <c r="F307" s="172">
        <v>0</v>
      </c>
      <c r="G307" s="172">
        <v>60.3</v>
      </c>
      <c r="H307" s="172">
        <v>0</v>
      </c>
      <c r="I307" s="173">
        <f t="shared" si="24"/>
        <v>60.3</v>
      </c>
      <c r="J307" s="180">
        <v>0</v>
      </c>
      <c r="K307" s="181">
        <v>0</v>
      </c>
      <c r="L307" s="181">
        <v>0</v>
      </c>
      <c r="M307" s="181">
        <v>0</v>
      </c>
      <c r="N307" s="181">
        <f t="shared" si="25"/>
        <v>0</v>
      </c>
      <c r="O307" s="186">
        <v>0</v>
      </c>
      <c r="P307" s="187">
        <v>0</v>
      </c>
      <c r="Q307" s="187">
        <v>0</v>
      </c>
      <c r="R307" s="187">
        <v>0</v>
      </c>
      <c r="S307" s="187">
        <f t="shared" si="26"/>
        <v>0</v>
      </c>
      <c r="T307" s="196">
        <v>0</v>
      </c>
      <c r="U307" s="197">
        <v>0</v>
      </c>
      <c r="V307" s="197">
        <v>0</v>
      </c>
      <c r="W307" s="197">
        <v>0</v>
      </c>
      <c r="X307" s="197">
        <f t="shared" si="27"/>
        <v>0</v>
      </c>
      <c r="Y307" s="190">
        <v>0</v>
      </c>
      <c r="Z307" s="191">
        <v>0</v>
      </c>
      <c r="AA307" s="191">
        <v>60.3</v>
      </c>
      <c r="AB307" s="191">
        <v>0</v>
      </c>
      <c r="AC307" s="198">
        <f t="shared" si="28"/>
        <v>60.3</v>
      </c>
      <c r="AD307">
        <f t="shared" si="29"/>
        <v>1</v>
      </c>
    </row>
    <row r="308" spans="1:30" x14ac:dyDescent="0.35">
      <c r="A308" t="s">
        <v>348</v>
      </c>
      <c r="B308" t="s">
        <v>88</v>
      </c>
      <c r="C308">
        <v>230</v>
      </c>
      <c r="D308" t="str" cm="1">
        <f t="array" ref="D308">INDEX(SubList_ResAreas!$D$5:$D$332,MATCH(1,(B308=SubList_ResAreas!$B$5:$B$332)*(C308=SubList_ResAreas!$C$5:$C$332),0))</f>
        <v>Riverside</v>
      </c>
      <c r="E308" s="171">
        <v>0</v>
      </c>
      <c r="F308" s="172">
        <v>0</v>
      </c>
      <c r="G308" s="172">
        <v>0</v>
      </c>
      <c r="H308" s="172">
        <v>0</v>
      </c>
      <c r="I308" s="173">
        <f t="shared" si="24"/>
        <v>0</v>
      </c>
      <c r="J308" s="180">
        <v>2.6</v>
      </c>
      <c r="K308" s="181">
        <v>0</v>
      </c>
      <c r="L308" s="181">
        <v>0</v>
      </c>
      <c r="M308" s="181">
        <v>0</v>
      </c>
      <c r="N308" s="181">
        <f t="shared" si="25"/>
        <v>0</v>
      </c>
      <c r="O308" s="186">
        <v>0</v>
      </c>
      <c r="P308" s="187">
        <v>0</v>
      </c>
      <c r="Q308" s="187">
        <v>0</v>
      </c>
      <c r="R308" s="187">
        <v>0</v>
      </c>
      <c r="S308" s="187">
        <f t="shared" si="26"/>
        <v>0</v>
      </c>
      <c r="T308" s="196">
        <v>2.6</v>
      </c>
      <c r="U308" s="197">
        <v>0</v>
      </c>
      <c r="V308" s="197">
        <v>0</v>
      </c>
      <c r="W308" s="197">
        <v>0</v>
      </c>
      <c r="X308" s="197">
        <f t="shared" si="27"/>
        <v>0</v>
      </c>
      <c r="Y308" s="190">
        <v>2.6</v>
      </c>
      <c r="Z308" s="191">
        <v>0</v>
      </c>
      <c r="AA308" s="191">
        <v>0</v>
      </c>
      <c r="AB308" s="191">
        <v>0</v>
      </c>
      <c r="AC308" s="198">
        <f t="shared" si="28"/>
        <v>0</v>
      </c>
      <c r="AD308">
        <f t="shared" si="29"/>
        <v>1</v>
      </c>
    </row>
    <row r="309" spans="1:30" hidden="1" x14ac:dyDescent="0.35">
      <c r="A309" t="s">
        <v>329</v>
      </c>
      <c r="B309" t="s">
        <v>183</v>
      </c>
      <c r="C309">
        <v>138</v>
      </c>
      <c r="E309" s="171">
        <v>0</v>
      </c>
      <c r="F309" s="172">
        <v>0</v>
      </c>
      <c r="G309" s="172">
        <v>0</v>
      </c>
      <c r="H309" s="172">
        <v>0</v>
      </c>
      <c r="I309" s="173">
        <f t="shared" si="24"/>
        <v>0</v>
      </c>
      <c r="J309" s="180">
        <v>0</v>
      </c>
      <c r="K309" s="181">
        <v>0</v>
      </c>
      <c r="L309" s="181">
        <v>0</v>
      </c>
      <c r="M309" s="181">
        <v>0</v>
      </c>
      <c r="N309" s="181">
        <f t="shared" si="25"/>
        <v>0</v>
      </c>
      <c r="O309" s="186">
        <v>0</v>
      </c>
      <c r="P309" s="187">
        <v>0</v>
      </c>
      <c r="Q309" s="187">
        <v>0</v>
      </c>
      <c r="R309" s="187">
        <v>0</v>
      </c>
      <c r="S309" s="187">
        <f t="shared" si="26"/>
        <v>0</v>
      </c>
      <c r="T309" s="196">
        <v>0</v>
      </c>
      <c r="U309" s="197">
        <v>0</v>
      </c>
      <c r="V309" s="197">
        <v>0</v>
      </c>
      <c r="W309" s="197">
        <v>0</v>
      </c>
      <c r="X309" s="197">
        <f t="shared" si="27"/>
        <v>0</v>
      </c>
      <c r="Y309" s="190">
        <v>0</v>
      </c>
      <c r="Z309" s="191">
        <v>0</v>
      </c>
      <c r="AA309" s="191">
        <v>0</v>
      </c>
      <c r="AB309" s="191">
        <v>0</v>
      </c>
      <c r="AC309" s="198">
        <f t="shared" si="28"/>
        <v>0</v>
      </c>
      <c r="AD309">
        <f t="shared" si="29"/>
        <v>0</v>
      </c>
    </row>
    <row r="310" spans="1:30" hidden="1" x14ac:dyDescent="0.35">
      <c r="A310" t="s">
        <v>321</v>
      </c>
      <c r="B310" t="s">
        <v>195</v>
      </c>
      <c r="C310">
        <v>115</v>
      </c>
      <c r="E310" s="171">
        <v>0</v>
      </c>
      <c r="F310" s="172">
        <v>0</v>
      </c>
      <c r="G310" s="172">
        <v>0</v>
      </c>
      <c r="H310" s="172">
        <v>0</v>
      </c>
      <c r="I310" s="173">
        <f t="shared" si="24"/>
        <v>0</v>
      </c>
      <c r="J310" s="180">
        <v>0</v>
      </c>
      <c r="K310" s="181">
        <v>0</v>
      </c>
      <c r="L310" s="181">
        <v>0</v>
      </c>
      <c r="M310" s="181">
        <v>0</v>
      </c>
      <c r="N310" s="181">
        <f t="shared" si="25"/>
        <v>0</v>
      </c>
      <c r="O310" s="186">
        <v>0</v>
      </c>
      <c r="P310" s="187">
        <v>0</v>
      </c>
      <c r="Q310" s="187">
        <v>0</v>
      </c>
      <c r="R310" s="187">
        <v>0</v>
      </c>
      <c r="S310" s="187">
        <f t="shared" si="26"/>
        <v>0</v>
      </c>
      <c r="T310" s="196">
        <v>0</v>
      </c>
      <c r="U310" s="197">
        <v>0</v>
      </c>
      <c r="V310" s="197">
        <v>0</v>
      </c>
      <c r="W310" s="197">
        <v>0</v>
      </c>
      <c r="X310" s="197">
        <f t="shared" si="27"/>
        <v>0</v>
      </c>
      <c r="Y310" s="190">
        <v>0</v>
      </c>
      <c r="Z310" s="191">
        <v>0</v>
      </c>
      <c r="AA310" s="191">
        <v>0</v>
      </c>
      <c r="AB310" s="191">
        <v>0</v>
      </c>
      <c r="AC310" s="198">
        <f t="shared" si="28"/>
        <v>0</v>
      </c>
      <c r="AD310">
        <f t="shared" si="29"/>
        <v>0</v>
      </c>
    </row>
    <row r="311" spans="1:30" hidden="1" x14ac:dyDescent="0.35">
      <c r="A311" t="s">
        <v>318</v>
      </c>
      <c r="B311" t="s">
        <v>86</v>
      </c>
      <c r="C311">
        <v>230</v>
      </c>
      <c r="E311" s="171">
        <v>0</v>
      </c>
      <c r="F311" s="172">
        <v>0</v>
      </c>
      <c r="G311" s="172">
        <v>0</v>
      </c>
      <c r="H311" s="172">
        <v>0</v>
      </c>
      <c r="I311" s="173">
        <f t="shared" si="24"/>
        <v>0</v>
      </c>
      <c r="J311" s="180">
        <v>0</v>
      </c>
      <c r="K311" s="181">
        <v>0</v>
      </c>
      <c r="L311" s="181">
        <v>0</v>
      </c>
      <c r="M311" s="181">
        <v>0</v>
      </c>
      <c r="N311" s="181">
        <f t="shared" si="25"/>
        <v>0</v>
      </c>
      <c r="O311" s="186">
        <v>0</v>
      </c>
      <c r="P311" s="187">
        <v>0</v>
      </c>
      <c r="Q311" s="187">
        <v>0</v>
      </c>
      <c r="R311" s="187">
        <v>0</v>
      </c>
      <c r="S311" s="187">
        <f t="shared" si="26"/>
        <v>0</v>
      </c>
      <c r="T311" s="196">
        <v>0</v>
      </c>
      <c r="U311" s="197">
        <v>0</v>
      </c>
      <c r="V311" s="197">
        <v>0</v>
      </c>
      <c r="W311" s="197">
        <v>0</v>
      </c>
      <c r="X311" s="197">
        <f t="shared" si="27"/>
        <v>0</v>
      </c>
      <c r="Y311" s="190">
        <v>0</v>
      </c>
      <c r="Z311" s="191">
        <v>0</v>
      </c>
      <c r="AA311" s="191">
        <v>0</v>
      </c>
      <c r="AB311" s="191">
        <v>0</v>
      </c>
      <c r="AC311" s="198">
        <f t="shared" si="28"/>
        <v>0</v>
      </c>
      <c r="AD311">
        <f t="shared" si="29"/>
        <v>0</v>
      </c>
    </row>
    <row r="312" spans="1:30" x14ac:dyDescent="0.35">
      <c r="A312" t="s">
        <v>321</v>
      </c>
      <c r="B312" t="s">
        <v>222</v>
      </c>
      <c r="C312">
        <v>230</v>
      </c>
      <c r="D312" t="str" cm="1">
        <f t="array" ref="D312">INDEX(SubList_ResAreas!$D$5:$D$332,MATCH(1,(B312=SubList_ResAreas!$B$5:$B$332)*(C312=SubList_ResAreas!$C$5:$C$332),0))</f>
        <v>Central_Valley_LosBanos</v>
      </c>
      <c r="E312" s="171">
        <v>0</v>
      </c>
      <c r="F312" s="172">
        <v>0</v>
      </c>
      <c r="G312" s="172">
        <v>0</v>
      </c>
      <c r="H312" s="172">
        <v>0</v>
      </c>
      <c r="I312" s="173">
        <f t="shared" si="24"/>
        <v>0</v>
      </c>
      <c r="J312" s="180">
        <v>0</v>
      </c>
      <c r="K312" s="181">
        <v>0</v>
      </c>
      <c r="L312" s="181">
        <v>0</v>
      </c>
      <c r="M312" s="181">
        <v>0</v>
      </c>
      <c r="N312" s="181">
        <f t="shared" si="25"/>
        <v>0</v>
      </c>
      <c r="O312" s="186">
        <v>2</v>
      </c>
      <c r="P312" s="187">
        <v>0</v>
      </c>
      <c r="Q312" s="187">
        <v>0</v>
      </c>
      <c r="R312" s="187">
        <v>0</v>
      </c>
      <c r="S312" s="187">
        <f t="shared" si="26"/>
        <v>0</v>
      </c>
      <c r="T312" s="196">
        <v>2</v>
      </c>
      <c r="U312" s="197">
        <v>0</v>
      </c>
      <c r="V312" s="197">
        <v>0</v>
      </c>
      <c r="W312" s="197">
        <v>0</v>
      </c>
      <c r="X312" s="197">
        <f t="shared" si="27"/>
        <v>0</v>
      </c>
      <c r="Y312" s="190">
        <v>2</v>
      </c>
      <c r="Z312" s="191">
        <v>0</v>
      </c>
      <c r="AA312" s="191">
        <v>0</v>
      </c>
      <c r="AB312" s="191">
        <v>0</v>
      </c>
      <c r="AC312" s="198">
        <f t="shared" si="28"/>
        <v>0</v>
      </c>
      <c r="AD312">
        <f t="shared" si="29"/>
        <v>1</v>
      </c>
    </row>
    <row r="313" spans="1:30" hidden="1" x14ac:dyDescent="0.35">
      <c r="A313" t="s">
        <v>321</v>
      </c>
      <c r="B313" t="s">
        <v>202</v>
      </c>
      <c r="C313">
        <v>115</v>
      </c>
      <c r="E313" s="171">
        <v>0</v>
      </c>
      <c r="F313" s="172">
        <v>0</v>
      </c>
      <c r="G313" s="172">
        <v>0</v>
      </c>
      <c r="H313" s="172">
        <v>0</v>
      </c>
      <c r="I313" s="173">
        <f t="shared" si="24"/>
        <v>0</v>
      </c>
      <c r="J313" s="180">
        <v>0</v>
      </c>
      <c r="K313" s="181">
        <v>0</v>
      </c>
      <c r="L313" s="181">
        <v>0</v>
      </c>
      <c r="M313" s="181">
        <v>0</v>
      </c>
      <c r="N313" s="181">
        <f t="shared" si="25"/>
        <v>0</v>
      </c>
      <c r="O313" s="186">
        <v>0</v>
      </c>
      <c r="P313" s="187">
        <v>0</v>
      </c>
      <c r="Q313" s="187">
        <v>0</v>
      </c>
      <c r="R313" s="187">
        <v>0</v>
      </c>
      <c r="S313" s="187">
        <f t="shared" si="26"/>
        <v>0</v>
      </c>
      <c r="T313" s="196">
        <v>0</v>
      </c>
      <c r="U313" s="197">
        <v>0</v>
      </c>
      <c r="V313" s="197">
        <v>0</v>
      </c>
      <c r="W313" s="197">
        <v>0</v>
      </c>
      <c r="X313" s="197">
        <f t="shared" si="27"/>
        <v>0</v>
      </c>
      <c r="Y313" s="190">
        <v>0</v>
      </c>
      <c r="Z313" s="191">
        <v>0</v>
      </c>
      <c r="AA313" s="191">
        <v>0</v>
      </c>
      <c r="AB313" s="191">
        <v>0</v>
      </c>
      <c r="AC313" s="198">
        <f t="shared" si="28"/>
        <v>0</v>
      </c>
      <c r="AD313">
        <f t="shared" si="29"/>
        <v>0</v>
      </c>
    </row>
    <row r="314" spans="1:30" hidden="1" x14ac:dyDescent="0.35">
      <c r="A314" t="s">
        <v>315</v>
      </c>
      <c r="B314" t="s">
        <v>140</v>
      </c>
      <c r="C314">
        <v>115</v>
      </c>
      <c r="E314" s="171">
        <v>0</v>
      </c>
      <c r="F314" s="172">
        <v>0</v>
      </c>
      <c r="G314" s="172">
        <v>0</v>
      </c>
      <c r="H314" s="172">
        <v>0</v>
      </c>
      <c r="I314" s="173">
        <f t="shared" si="24"/>
        <v>0</v>
      </c>
      <c r="J314" s="180">
        <v>0</v>
      </c>
      <c r="K314" s="181">
        <v>0</v>
      </c>
      <c r="L314" s="181">
        <v>0</v>
      </c>
      <c r="M314" s="181">
        <v>0</v>
      </c>
      <c r="N314" s="181">
        <f t="shared" si="25"/>
        <v>0</v>
      </c>
      <c r="O314" s="186">
        <v>0</v>
      </c>
      <c r="P314" s="187">
        <v>0</v>
      </c>
      <c r="Q314" s="187">
        <v>0</v>
      </c>
      <c r="R314" s="187">
        <v>0</v>
      </c>
      <c r="S314" s="187">
        <f t="shared" si="26"/>
        <v>0</v>
      </c>
      <c r="T314" s="196">
        <v>0</v>
      </c>
      <c r="U314" s="197">
        <v>0</v>
      </c>
      <c r="V314" s="197">
        <v>0</v>
      </c>
      <c r="W314" s="197">
        <v>0</v>
      </c>
      <c r="X314" s="197">
        <f t="shared" si="27"/>
        <v>0</v>
      </c>
      <c r="Y314" s="190">
        <v>0</v>
      </c>
      <c r="Z314" s="191">
        <v>0</v>
      </c>
      <c r="AA314" s="191">
        <v>0</v>
      </c>
      <c r="AB314" s="191">
        <v>0</v>
      </c>
      <c r="AC314" s="198">
        <f t="shared" si="28"/>
        <v>0</v>
      </c>
      <c r="AD314">
        <f t="shared" si="29"/>
        <v>0</v>
      </c>
    </row>
    <row r="315" spans="1:30" x14ac:dyDescent="0.35">
      <c r="A315" t="s">
        <v>315</v>
      </c>
      <c r="B315" t="s">
        <v>123</v>
      </c>
      <c r="C315">
        <v>115</v>
      </c>
      <c r="D315" t="str" cm="1">
        <f t="array" ref="D315">INDEX(SubList_ResAreas!$D$5:$D$332,MATCH(1,(B315=SubList_ResAreas!$B$5:$B$332)*(C315=SubList_ResAreas!$C$5:$C$332),0))</f>
        <v>SPGE_Kern</v>
      </c>
      <c r="E315" s="171">
        <v>0</v>
      </c>
      <c r="F315" s="172">
        <v>0</v>
      </c>
      <c r="G315" s="172">
        <v>0</v>
      </c>
      <c r="H315" s="172">
        <v>0</v>
      </c>
      <c r="I315" s="173">
        <f t="shared" si="24"/>
        <v>0</v>
      </c>
      <c r="J315" s="180">
        <v>0</v>
      </c>
      <c r="K315" s="181">
        <v>0</v>
      </c>
      <c r="L315" s="181">
        <v>0</v>
      </c>
      <c r="M315" s="181">
        <v>0</v>
      </c>
      <c r="N315" s="181">
        <f t="shared" si="25"/>
        <v>0</v>
      </c>
      <c r="O315" s="186">
        <v>0</v>
      </c>
      <c r="P315" s="187">
        <v>2.4</v>
      </c>
      <c r="Q315" s="187">
        <v>0</v>
      </c>
      <c r="R315" s="187">
        <v>0</v>
      </c>
      <c r="S315" s="187">
        <f t="shared" si="26"/>
        <v>0</v>
      </c>
      <c r="T315" s="196">
        <v>0</v>
      </c>
      <c r="U315" s="197">
        <v>2.4</v>
      </c>
      <c r="V315" s="197">
        <v>0</v>
      </c>
      <c r="W315" s="197">
        <v>0</v>
      </c>
      <c r="X315" s="197">
        <f t="shared" si="27"/>
        <v>0</v>
      </c>
      <c r="Y315" s="190">
        <v>0</v>
      </c>
      <c r="Z315" s="191">
        <v>2.4</v>
      </c>
      <c r="AA315" s="191">
        <v>0</v>
      </c>
      <c r="AB315" s="191">
        <v>0</v>
      </c>
      <c r="AC315" s="198">
        <f t="shared" si="28"/>
        <v>0</v>
      </c>
      <c r="AD315">
        <f t="shared" si="29"/>
        <v>1</v>
      </c>
    </row>
    <row r="316" spans="1:30" hidden="1" x14ac:dyDescent="0.35">
      <c r="A316" t="s">
        <v>315</v>
      </c>
      <c r="B316" t="s">
        <v>123</v>
      </c>
      <c r="C316">
        <v>230</v>
      </c>
      <c r="E316" s="171">
        <v>0</v>
      </c>
      <c r="F316" s="172">
        <v>0</v>
      </c>
      <c r="G316" s="172">
        <v>0</v>
      </c>
      <c r="H316" s="172">
        <v>0</v>
      </c>
      <c r="I316" s="173">
        <f t="shared" si="24"/>
        <v>0</v>
      </c>
      <c r="J316" s="180">
        <v>0</v>
      </c>
      <c r="K316" s="181">
        <v>0</v>
      </c>
      <c r="L316" s="181">
        <v>0</v>
      </c>
      <c r="M316" s="181">
        <v>0</v>
      </c>
      <c r="N316" s="181">
        <f t="shared" si="25"/>
        <v>0</v>
      </c>
      <c r="O316" s="186">
        <v>0</v>
      </c>
      <c r="P316" s="187">
        <v>0</v>
      </c>
      <c r="Q316" s="187">
        <v>0</v>
      </c>
      <c r="R316" s="187">
        <v>0</v>
      </c>
      <c r="S316" s="187">
        <f t="shared" si="26"/>
        <v>0</v>
      </c>
      <c r="T316" s="196">
        <v>0</v>
      </c>
      <c r="U316" s="197">
        <v>0</v>
      </c>
      <c r="V316" s="197">
        <v>0</v>
      </c>
      <c r="W316" s="197">
        <v>0</v>
      </c>
      <c r="X316" s="197">
        <f t="shared" si="27"/>
        <v>0</v>
      </c>
      <c r="Y316" s="190">
        <v>0</v>
      </c>
      <c r="Z316" s="191">
        <v>0</v>
      </c>
      <c r="AA316" s="191">
        <v>0</v>
      </c>
      <c r="AB316" s="191">
        <v>0</v>
      </c>
      <c r="AC316" s="198">
        <f t="shared" si="28"/>
        <v>0</v>
      </c>
      <c r="AD316">
        <f t="shared" si="29"/>
        <v>0</v>
      </c>
    </row>
    <row r="317" spans="1:30" hidden="1" x14ac:dyDescent="0.35">
      <c r="A317" t="s">
        <v>322</v>
      </c>
      <c r="B317" t="s">
        <v>116</v>
      </c>
      <c r="C317">
        <v>500</v>
      </c>
      <c r="E317" s="171">
        <v>0</v>
      </c>
      <c r="F317" s="172">
        <v>0</v>
      </c>
      <c r="G317" s="172">
        <v>0</v>
      </c>
      <c r="H317" s="172">
        <v>0</v>
      </c>
      <c r="I317" s="173">
        <f t="shared" si="24"/>
        <v>0</v>
      </c>
      <c r="J317" s="180">
        <v>0</v>
      </c>
      <c r="K317" s="181">
        <v>0</v>
      </c>
      <c r="L317" s="181">
        <v>0</v>
      </c>
      <c r="M317" s="181">
        <v>0</v>
      </c>
      <c r="N317" s="181">
        <f t="shared" si="25"/>
        <v>0</v>
      </c>
      <c r="O317" s="186">
        <v>0</v>
      </c>
      <c r="P317" s="187">
        <v>0</v>
      </c>
      <c r="Q317" s="187">
        <v>0</v>
      </c>
      <c r="R317" s="187">
        <v>0</v>
      </c>
      <c r="S317" s="187">
        <f t="shared" si="26"/>
        <v>0</v>
      </c>
      <c r="T317" s="196">
        <v>0</v>
      </c>
      <c r="U317" s="197">
        <v>0</v>
      </c>
      <c r="V317" s="197">
        <v>0</v>
      </c>
      <c r="W317" s="197">
        <v>0</v>
      </c>
      <c r="X317" s="197">
        <f t="shared" si="27"/>
        <v>0</v>
      </c>
      <c r="Y317" s="190">
        <v>0</v>
      </c>
      <c r="Z317" s="191">
        <v>0</v>
      </c>
      <c r="AA317" s="191">
        <v>0</v>
      </c>
      <c r="AB317" s="191">
        <v>0</v>
      </c>
      <c r="AC317" s="198">
        <f t="shared" si="28"/>
        <v>0</v>
      </c>
      <c r="AD317">
        <f t="shared" si="29"/>
        <v>0</v>
      </c>
    </row>
    <row r="318" spans="1:30" x14ac:dyDescent="0.35">
      <c r="A318" t="s">
        <v>322</v>
      </c>
      <c r="B318" t="s">
        <v>116</v>
      </c>
      <c r="C318">
        <v>230</v>
      </c>
      <c r="D318" t="str" cm="1">
        <f t="array" ref="D318">INDEX(SubList_ResAreas!$D$5:$D$332,MATCH(1,(B318=SubList_ResAreas!$B$5:$B$332)*(C318=SubList_ResAreas!$C$5:$C$332),0))</f>
        <v>Greater_Tehachapi</v>
      </c>
      <c r="E318" s="171">
        <v>0</v>
      </c>
      <c r="F318" s="172">
        <v>0</v>
      </c>
      <c r="G318" s="172">
        <v>0</v>
      </c>
      <c r="H318" s="172">
        <v>0</v>
      </c>
      <c r="I318" s="173">
        <f t="shared" si="24"/>
        <v>0</v>
      </c>
      <c r="J318" s="180">
        <v>0</v>
      </c>
      <c r="K318" s="181">
        <v>0</v>
      </c>
      <c r="L318" s="181">
        <v>0</v>
      </c>
      <c r="M318" s="181">
        <v>0</v>
      </c>
      <c r="N318" s="181">
        <f t="shared" si="25"/>
        <v>0</v>
      </c>
      <c r="O318" s="186">
        <v>0</v>
      </c>
      <c r="P318" s="187">
        <v>0</v>
      </c>
      <c r="Q318" s="187">
        <v>100.9</v>
      </c>
      <c r="R318" s="187">
        <v>0</v>
      </c>
      <c r="S318" s="187">
        <f t="shared" si="26"/>
        <v>100.9</v>
      </c>
      <c r="T318" s="196">
        <v>0</v>
      </c>
      <c r="U318" s="197">
        <v>0</v>
      </c>
      <c r="V318" s="197">
        <v>100.9</v>
      </c>
      <c r="W318" s="197">
        <v>0</v>
      </c>
      <c r="X318" s="197">
        <f t="shared" si="27"/>
        <v>100.9</v>
      </c>
      <c r="Y318" s="190">
        <v>0</v>
      </c>
      <c r="Z318" s="191">
        <v>0</v>
      </c>
      <c r="AA318" s="191">
        <v>100.9</v>
      </c>
      <c r="AB318" s="191">
        <v>0</v>
      </c>
      <c r="AC318" s="198">
        <f t="shared" si="28"/>
        <v>100.9</v>
      </c>
      <c r="AD318">
        <f t="shared" si="29"/>
        <v>1</v>
      </c>
    </row>
    <row r="319" spans="1:30" hidden="1" x14ac:dyDescent="0.35">
      <c r="A319" t="s">
        <v>322</v>
      </c>
      <c r="B319" t="s">
        <v>122</v>
      </c>
      <c r="C319">
        <v>500</v>
      </c>
      <c r="E319" s="171">
        <v>0</v>
      </c>
      <c r="F319" s="172">
        <v>0</v>
      </c>
      <c r="G319" s="172">
        <v>0</v>
      </c>
      <c r="H319" s="172">
        <v>0</v>
      </c>
      <c r="I319" s="173">
        <f t="shared" si="24"/>
        <v>0</v>
      </c>
      <c r="J319" s="180">
        <v>0</v>
      </c>
      <c r="K319" s="181">
        <v>0</v>
      </c>
      <c r="L319" s="181">
        <v>0</v>
      </c>
      <c r="M319" s="181">
        <v>0</v>
      </c>
      <c r="N319" s="181">
        <f t="shared" si="25"/>
        <v>0</v>
      </c>
      <c r="O319" s="186">
        <v>0</v>
      </c>
      <c r="P319" s="187">
        <v>0</v>
      </c>
      <c r="Q319" s="187">
        <v>0</v>
      </c>
      <c r="R319" s="187">
        <v>0</v>
      </c>
      <c r="S319" s="187">
        <f t="shared" si="26"/>
        <v>0</v>
      </c>
      <c r="T319" s="196">
        <v>0</v>
      </c>
      <c r="U319" s="197">
        <v>0</v>
      </c>
      <c r="V319" s="197">
        <v>0</v>
      </c>
      <c r="W319" s="197">
        <v>0</v>
      </c>
      <c r="X319" s="197">
        <f t="shared" si="27"/>
        <v>0</v>
      </c>
      <c r="Y319" s="190">
        <v>0</v>
      </c>
      <c r="Z319" s="191">
        <v>0</v>
      </c>
      <c r="AA319" s="191">
        <v>0</v>
      </c>
      <c r="AB319" s="191">
        <v>0</v>
      </c>
      <c r="AC319" s="198">
        <f t="shared" si="28"/>
        <v>0</v>
      </c>
      <c r="AD319">
        <f t="shared" si="29"/>
        <v>0</v>
      </c>
    </row>
    <row r="320" spans="1:30" x14ac:dyDescent="0.35">
      <c r="A320" t="s">
        <v>322</v>
      </c>
      <c r="B320" t="s">
        <v>122</v>
      </c>
      <c r="C320">
        <v>230</v>
      </c>
      <c r="D320" t="str" cm="1">
        <f t="array" ref="D320">INDEX(SubList_ResAreas!$D$5:$D$332,MATCH(1,(B320=SubList_ResAreas!$B$5:$B$332)*(C320=SubList_ResAreas!$C$5:$C$332),0))</f>
        <v>Greater_Tehachapi</v>
      </c>
      <c r="E320" s="171">
        <v>0</v>
      </c>
      <c r="F320" s="172">
        <v>0</v>
      </c>
      <c r="G320" s="172">
        <v>157.9</v>
      </c>
      <c r="H320" s="172">
        <v>0</v>
      </c>
      <c r="I320" s="173">
        <f t="shared" si="24"/>
        <v>157.9</v>
      </c>
      <c r="J320" s="180">
        <v>0</v>
      </c>
      <c r="K320" s="181">
        <v>0</v>
      </c>
      <c r="L320" s="181">
        <v>0</v>
      </c>
      <c r="M320" s="181">
        <v>0</v>
      </c>
      <c r="N320" s="181">
        <f t="shared" si="25"/>
        <v>0</v>
      </c>
      <c r="O320" s="186">
        <v>0</v>
      </c>
      <c r="P320" s="187">
        <v>0</v>
      </c>
      <c r="Q320" s="187">
        <v>22.999999999999993</v>
      </c>
      <c r="R320" s="187">
        <v>0</v>
      </c>
      <c r="S320" s="187">
        <f t="shared" si="26"/>
        <v>22.999999999999993</v>
      </c>
      <c r="T320" s="196">
        <v>0</v>
      </c>
      <c r="U320" s="197">
        <v>0</v>
      </c>
      <c r="V320" s="197">
        <v>22.999999999999993</v>
      </c>
      <c r="W320" s="197">
        <v>0</v>
      </c>
      <c r="X320" s="197">
        <f t="shared" si="27"/>
        <v>22.999999999999993</v>
      </c>
      <c r="Y320" s="190">
        <v>0</v>
      </c>
      <c r="Z320" s="191">
        <v>0</v>
      </c>
      <c r="AA320" s="191">
        <v>180.9</v>
      </c>
      <c r="AB320" s="191">
        <v>0</v>
      </c>
      <c r="AC320" s="198">
        <f t="shared" si="28"/>
        <v>180.9</v>
      </c>
      <c r="AD320">
        <f t="shared" si="29"/>
        <v>1</v>
      </c>
    </row>
    <row r="321" spans="1:30" hidden="1" x14ac:dyDescent="0.35">
      <c r="A321" t="s">
        <v>333</v>
      </c>
      <c r="B321" t="s">
        <v>256</v>
      </c>
      <c r="C321">
        <v>115</v>
      </c>
      <c r="E321" s="171">
        <v>0</v>
      </c>
      <c r="F321" s="172">
        <v>0</v>
      </c>
      <c r="G321" s="172">
        <v>0</v>
      </c>
      <c r="H321" s="172">
        <v>0</v>
      </c>
      <c r="I321" s="173">
        <f t="shared" si="24"/>
        <v>0</v>
      </c>
      <c r="J321" s="180">
        <v>0</v>
      </c>
      <c r="K321" s="181">
        <v>0</v>
      </c>
      <c r="L321" s="181">
        <v>0</v>
      </c>
      <c r="M321" s="181">
        <v>0</v>
      </c>
      <c r="N321" s="181">
        <f t="shared" si="25"/>
        <v>0</v>
      </c>
      <c r="O321" s="186">
        <v>0</v>
      </c>
      <c r="P321" s="187">
        <v>0</v>
      </c>
      <c r="Q321" s="187">
        <v>0</v>
      </c>
      <c r="R321" s="187">
        <v>0</v>
      </c>
      <c r="S321" s="187">
        <f t="shared" si="26"/>
        <v>0</v>
      </c>
      <c r="T321" s="196">
        <v>0</v>
      </c>
      <c r="U321" s="197">
        <v>0</v>
      </c>
      <c r="V321" s="197">
        <v>0</v>
      </c>
      <c r="W321" s="197">
        <v>0</v>
      </c>
      <c r="X321" s="197">
        <f t="shared" si="27"/>
        <v>0</v>
      </c>
      <c r="Y321" s="190">
        <v>0</v>
      </c>
      <c r="Z321" s="191">
        <v>0</v>
      </c>
      <c r="AA321" s="191">
        <v>0</v>
      </c>
      <c r="AB321" s="191">
        <v>0</v>
      </c>
      <c r="AC321" s="198">
        <f t="shared" si="28"/>
        <v>0</v>
      </c>
      <c r="AD321">
        <f t="shared" si="29"/>
        <v>0</v>
      </c>
    </row>
    <row r="322" spans="1:30" x14ac:dyDescent="0.35">
      <c r="A322" t="s">
        <v>333</v>
      </c>
      <c r="B322" t="s">
        <v>274</v>
      </c>
      <c r="C322">
        <v>115</v>
      </c>
      <c r="D322" t="str" cm="1">
        <f t="array" ref="D322">INDEX(SubList_ResAreas!$D$5:$D$332,MATCH(1,(B322=SubList_ResAreas!$B$5:$B$332)*(C322=SubList_ResAreas!$C$5:$C$332),0))</f>
        <v>Northern_CA</v>
      </c>
      <c r="E322" s="171">
        <v>0</v>
      </c>
      <c r="F322" s="172">
        <v>0</v>
      </c>
      <c r="G322" s="172">
        <v>0</v>
      </c>
      <c r="H322" s="172">
        <v>0</v>
      </c>
      <c r="I322" s="173">
        <f t="shared" si="24"/>
        <v>0</v>
      </c>
      <c r="J322" s="180">
        <v>0</v>
      </c>
      <c r="K322" s="181">
        <v>0</v>
      </c>
      <c r="L322" s="181">
        <v>0</v>
      </c>
      <c r="M322" s="181">
        <v>0</v>
      </c>
      <c r="N322" s="181">
        <f t="shared" si="25"/>
        <v>0</v>
      </c>
      <c r="O322" s="186">
        <v>3.6</v>
      </c>
      <c r="P322" s="187">
        <v>0</v>
      </c>
      <c r="Q322" s="187">
        <v>0</v>
      </c>
      <c r="R322" s="187">
        <v>0</v>
      </c>
      <c r="S322" s="187">
        <f t="shared" si="26"/>
        <v>0</v>
      </c>
      <c r="T322" s="196">
        <v>3.6</v>
      </c>
      <c r="U322" s="197">
        <v>0</v>
      </c>
      <c r="V322" s="197">
        <v>0</v>
      </c>
      <c r="W322" s="197">
        <v>0</v>
      </c>
      <c r="X322" s="197">
        <f t="shared" si="27"/>
        <v>0</v>
      </c>
      <c r="Y322" s="190">
        <v>3.6</v>
      </c>
      <c r="Z322" s="191">
        <v>0</v>
      </c>
      <c r="AA322" s="191">
        <v>0</v>
      </c>
      <c r="AB322" s="191">
        <v>0</v>
      </c>
      <c r="AC322" s="198">
        <f t="shared" si="28"/>
        <v>0</v>
      </c>
      <c r="AD322">
        <f t="shared" si="29"/>
        <v>1</v>
      </c>
    </row>
  </sheetData>
  <autoFilter ref="A4:AD322" xr:uid="{ECA35150-0769-40D2-9E1C-CC92789759D7}">
    <filterColumn colId="29">
      <filters>
        <filter val="1"/>
      </filters>
    </filterColumn>
  </autoFilter>
  <mergeCells count="6">
    <mergeCell ref="Y2:AC2"/>
    <mergeCell ref="A1:D2"/>
    <mergeCell ref="E2:I2"/>
    <mergeCell ref="J2:N2"/>
    <mergeCell ref="O2:S2"/>
    <mergeCell ref="T2:X2"/>
  </mergeCells>
  <pageMargins left="0.7" right="0.7" top="0.75" bottom="0.75" header="0.3" footer="0.3"/>
  <ignoredErrors>
    <ignoredError sqref="I5:AC32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EA257-940E-42EF-86D8-558B2329DC56}">
  <sheetPr filterMode="1">
    <tabColor theme="4" tint="0.39997558519241921"/>
  </sheetPr>
  <dimension ref="A1:AG334"/>
  <sheetViews>
    <sheetView workbookViewId="0">
      <pane xSplit="3" ySplit="4" topLeftCell="D6" activePane="bottomRight" state="frozen"/>
      <selection pane="topRight" activeCell="D1" sqref="D1"/>
      <selection pane="bottomLeft" activeCell="A5" sqref="A5"/>
      <selection pane="bottomRight" sqref="A1:D2"/>
    </sheetView>
  </sheetViews>
  <sheetFormatPr defaultRowHeight="14.5" x14ac:dyDescent="0.35"/>
  <cols>
    <col min="1" max="1" width="24.90625" customWidth="1"/>
    <col min="2" max="2" width="17.1796875" customWidth="1"/>
    <col min="3" max="3" width="10.6328125" customWidth="1"/>
    <col min="4" max="4" width="12.54296875" customWidth="1"/>
    <col min="5" max="20" width="9.1796875" customWidth="1"/>
    <col min="21" max="22" width="9.1796875" style="60" customWidth="1"/>
    <col min="23" max="24" width="9.1796875" customWidth="1"/>
    <col min="25" max="26" width="9.1796875" style="60" customWidth="1"/>
    <col min="27" max="27" width="9.08984375" bestFit="1" customWidth="1"/>
    <col min="28" max="28" width="9.1796875" customWidth="1"/>
    <col min="29" max="30" width="9.1796875" style="60" customWidth="1"/>
    <col min="31" max="31" width="9.08984375" bestFit="1" customWidth="1"/>
    <col min="32" max="32" width="9.1796875" customWidth="1"/>
  </cols>
  <sheetData>
    <row r="1" spans="1:33" ht="33" customHeight="1" x14ac:dyDescent="0.35">
      <c r="A1" s="341" t="s">
        <v>599</v>
      </c>
      <c r="B1" s="341"/>
      <c r="C1" s="341"/>
      <c r="D1" s="341"/>
    </row>
    <row r="2" spans="1:33" ht="43.5" customHeight="1" x14ac:dyDescent="0.35">
      <c r="A2" s="341"/>
      <c r="B2" s="341"/>
      <c r="C2" s="341"/>
      <c r="D2" s="341"/>
      <c r="E2" s="355" t="s">
        <v>461</v>
      </c>
      <c r="F2" s="356"/>
      <c r="G2" s="356"/>
      <c r="H2" s="357"/>
      <c r="I2" s="335" t="s">
        <v>460</v>
      </c>
      <c r="J2" s="336"/>
      <c r="K2" s="336"/>
      <c r="L2" s="337"/>
      <c r="M2" s="358" t="s">
        <v>459</v>
      </c>
      <c r="N2" s="359"/>
      <c r="O2" s="359"/>
      <c r="P2" s="360"/>
      <c r="Q2" s="355" t="s">
        <v>457</v>
      </c>
      <c r="R2" s="356"/>
      <c r="S2" s="356"/>
      <c r="T2" s="357"/>
      <c r="U2" s="362" t="s">
        <v>458</v>
      </c>
      <c r="V2" s="363"/>
      <c r="W2" s="363"/>
      <c r="X2" s="364"/>
      <c r="Y2" s="361" t="s">
        <v>462</v>
      </c>
      <c r="Z2" s="361"/>
      <c r="AA2" s="361"/>
      <c r="AB2" s="361"/>
      <c r="AC2" s="353" t="s">
        <v>463</v>
      </c>
      <c r="AD2" s="353"/>
      <c r="AE2" s="353"/>
      <c r="AF2" s="353"/>
    </row>
    <row r="3" spans="1:33" ht="43.5" customHeight="1" x14ac:dyDescent="0.35">
      <c r="A3" s="245"/>
      <c r="B3" s="245"/>
      <c r="C3" s="245"/>
      <c r="D3" s="245"/>
      <c r="E3" s="349" t="s">
        <v>452</v>
      </c>
      <c r="F3" s="349"/>
      <c r="G3" s="349"/>
      <c r="H3" s="88" t="s">
        <v>454</v>
      </c>
      <c r="I3" s="350" t="s">
        <v>452</v>
      </c>
      <c r="J3" s="350"/>
      <c r="K3" s="350"/>
      <c r="L3" s="90" t="s">
        <v>454</v>
      </c>
      <c r="M3" s="351" t="s">
        <v>452</v>
      </c>
      <c r="N3" s="351"/>
      <c r="O3" s="351"/>
      <c r="P3" s="92" t="s">
        <v>454</v>
      </c>
      <c r="Q3" s="349" t="s">
        <v>452</v>
      </c>
      <c r="R3" s="349"/>
      <c r="S3" s="349"/>
      <c r="T3" s="88" t="s">
        <v>454</v>
      </c>
      <c r="U3" s="354" t="s">
        <v>452</v>
      </c>
      <c r="V3" s="354"/>
      <c r="W3" s="354"/>
      <c r="X3" s="94" t="s">
        <v>454</v>
      </c>
      <c r="Y3" s="352" t="s">
        <v>452</v>
      </c>
      <c r="Z3" s="352"/>
      <c r="AA3" s="352"/>
      <c r="AB3" s="99" t="s">
        <v>454</v>
      </c>
      <c r="AC3" s="353" t="s">
        <v>452</v>
      </c>
      <c r="AD3" s="353"/>
      <c r="AE3" s="353"/>
      <c r="AF3" s="105" t="s">
        <v>454</v>
      </c>
    </row>
    <row r="4" spans="1:33" ht="29" x14ac:dyDescent="0.35">
      <c r="A4" s="245" t="s">
        <v>481</v>
      </c>
      <c r="B4" s="245" t="s">
        <v>298</v>
      </c>
      <c r="C4" s="245" t="s">
        <v>7</v>
      </c>
      <c r="D4" s="245" t="s">
        <v>600</v>
      </c>
      <c r="E4" s="89" t="s">
        <v>455</v>
      </c>
      <c r="F4" s="89" t="s">
        <v>456</v>
      </c>
      <c r="G4" s="89" t="s">
        <v>10</v>
      </c>
      <c r="H4" s="89" t="s">
        <v>10</v>
      </c>
      <c r="I4" s="91" t="s">
        <v>455</v>
      </c>
      <c r="J4" s="91" t="s">
        <v>456</v>
      </c>
      <c r="K4" s="91" t="s">
        <v>10</v>
      </c>
      <c r="L4" s="91" t="s">
        <v>10</v>
      </c>
      <c r="M4" s="93" t="s">
        <v>455</v>
      </c>
      <c r="N4" s="93" t="s">
        <v>456</v>
      </c>
      <c r="O4" s="93" t="s">
        <v>10</v>
      </c>
      <c r="P4" s="93" t="s">
        <v>10</v>
      </c>
      <c r="Q4" s="89" t="s">
        <v>455</v>
      </c>
      <c r="R4" s="89" t="s">
        <v>456</v>
      </c>
      <c r="S4" s="89" t="s">
        <v>10</v>
      </c>
      <c r="T4" s="89" t="s">
        <v>10</v>
      </c>
      <c r="U4" s="95" t="s">
        <v>455</v>
      </c>
      <c r="V4" s="95" t="s">
        <v>456</v>
      </c>
      <c r="W4" s="96" t="s">
        <v>10</v>
      </c>
      <c r="X4" s="96" t="s">
        <v>10</v>
      </c>
      <c r="Y4" s="99" t="s">
        <v>455</v>
      </c>
      <c r="Z4" s="99" t="s">
        <v>456</v>
      </c>
      <c r="AA4" s="100" t="s">
        <v>391</v>
      </c>
      <c r="AB4" s="99" t="s">
        <v>10</v>
      </c>
      <c r="AC4" s="105" t="s">
        <v>455</v>
      </c>
      <c r="AD4" s="105" t="s">
        <v>456</v>
      </c>
      <c r="AE4" s="105" t="s">
        <v>391</v>
      </c>
      <c r="AF4" s="105" t="s">
        <v>10</v>
      </c>
      <c r="AG4" s="200" t="s">
        <v>518</v>
      </c>
    </row>
    <row r="5" spans="1:33" hidden="1" x14ac:dyDescent="0.35">
      <c r="A5" t="s">
        <v>315</v>
      </c>
      <c r="B5" t="s">
        <v>150</v>
      </c>
      <c r="C5">
        <v>115</v>
      </c>
      <c r="E5" s="29">
        <v>0</v>
      </c>
      <c r="F5" s="29">
        <v>0</v>
      </c>
      <c r="G5" s="29">
        <f>SUM(E5:F5)</f>
        <v>0</v>
      </c>
      <c r="H5" s="29" cm="1">
        <f t="array" ref="H5">INDEX('23_24TPP_Base_Mapping'!$P$5:$P$322,MATCH(1,($B5='23_24TPP_Base_Mapping'!$B$5:$B$322)*($C5='23_24TPP_Base_Mapping'!$C$5:$C$322),0))</f>
        <v>0</v>
      </c>
      <c r="I5" s="97">
        <v>0</v>
      </c>
      <c r="J5" s="97">
        <v>0</v>
      </c>
      <c r="K5" s="97">
        <f>SUM(I5:J5)</f>
        <v>0</v>
      </c>
      <c r="L5" s="97" cm="1">
        <f t="array" ref="L5">INDEX('23_24TPP_Base_Mapping'!$AC$5:$AC$322,MATCH(1,($B5='23_24TPP_Base_Mapping'!$B$5:$B$322)*($C5='23_24TPP_Base_Mapping'!$C$5:$C$322),0))</f>
        <v>0</v>
      </c>
      <c r="M5" s="98">
        <v>0</v>
      </c>
      <c r="N5" s="98">
        <v>0</v>
      </c>
      <c r="O5" s="98">
        <f>SUM(M5:N5)</f>
        <v>0</v>
      </c>
      <c r="P5" s="98" cm="1">
        <f t="array" ref="P5">INDEX('23_24TPP_Base_Mapping'!$AP$5:$AP$322,MATCH(1,($B5='23_24TPP_Base_Mapping'!$B$5:$B$322)*($C5='23_24TPP_Base_Mapping'!$C$5:$C$322),0))</f>
        <v>0</v>
      </c>
      <c r="Q5" s="101">
        <v>0</v>
      </c>
      <c r="R5" s="101">
        <v>0</v>
      </c>
      <c r="S5" s="101">
        <f>SUM(Q5:R5)</f>
        <v>0</v>
      </c>
      <c r="T5" s="101" cm="1">
        <f t="array" ref="T5">INDEX('23_24TPP_Base_Mapping'!$BP$5:$BP$322,MATCH(1,($B5='23_24TPP_Base_Mapping'!$B$5:$B$322)*($C5='23_24TPP_Base_Mapping'!$C$5:$C$322),0))</f>
        <v>0</v>
      </c>
      <c r="U5" s="102">
        <v>0</v>
      </c>
      <c r="V5" s="102">
        <v>0</v>
      </c>
      <c r="W5" s="102">
        <f t="shared" ref="W5:W68" si="0">SUM(U5:V5)</f>
        <v>0</v>
      </c>
      <c r="X5" s="102">
        <v>0</v>
      </c>
      <c r="Y5" s="103">
        <v>0</v>
      </c>
      <c r="Z5" s="103">
        <v>0</v>
      </c>
      <c r="AA5" s="103">
        <f>K5+O5+W5</f>
        <v>0</v>
      </c>
      <c r="AB5" s="103">
        <f>L5+P5+X5</f>
        <v>0</v>
      </c>
      <c r="AC5" s="104">
        <f>Q5+U5</f>
        <v>0</v>
      </c>
      <c r="AD5" s="104">
        <f>R5+V5</f>
        <v>0</v>
      </c>
      <c r="AE5" s="104">
        <f>S5+W5</f>
        <v>0</v>
      </c>
      <c r="AF5" s="104">
        <f>T5+X5</f>
        <v>0</v>
      </c>
      <c r="AG5" s="201">
        <f t="shared" ref="AG5:AG68" si="1">IF((AF5+AE5)&gt;0,1,0)</f>
        <v>0</v>
      </c>
    </row>
    <row r="6" spans="1:33" x14ac:dyDescent="0.35">
      <c r="A6" t="s">
        <v>318</v>
      </c>
      <c r="B6" t="s">
        <v>62</v>
      </c>
      <c r="C6">
        <v>230</v>
      </c>
      <c r="D6" t="str" cm="1">
        <f t="array" ref="D6">INDEX(SubList_ResAreas!$D$5:$D$332,MATCH(1,(B6=SubList_ResAreas!$B$5:$B$332)*(C6=SubList_ResAreas!$C$5:$C$332),0))</f>
        <v>Greater_LA</v>
      </c>
      <c r="E6" s="29">
        <v>0</v>
      </c>
      <c r="F6" s="29">
        <v>0</v>
      </c>
      <c r="G6" s="29">
        <f t="shared" ref="G6:G71" si="2">SUM(E6:F6)</f>
        <v>0</v>
      </c>
      <c r="H6" s="29" cm="1">
        <f t="array" ref="H6">INDEX('23_24TPP_Base_Mapping'!$P$5:$P$322,MATCH(1,($B6='23_24TPP_Base_Mapping'!$B$5:$B$322)*($C6='23_24TPP_Base_Mapping'!$C$5:$C$322),0))</f>
        <v>0</v>
      </c>
      <c r="I6" s="97">
        <v>0</v>
      </c>
      <c r="J6" s="97">
        <v>0</v>
      </c>
      <c r="K6" s="97">
        <f t="shared" ref="K6:K71" si="3">SUM(I6:J6)</f>
        <v>0</v>
      </c>
      <c r="L6" s="97" cm="1">
        <f t="array" ref="L6">INDEX('23_24TPP_Base_Mapping'!$AC$5:$AC$322,MATCH(1,($B6='23_24TPP_Base_Mapping'!$B$5:$B$322)*($C6='23_24TPP_Base_Mapping'!$C$5:$C$322),0))</f>
        <v>82</v>
      </c>
      <c r="M6" s="98">
        <v>0</v>
      </c>
      <c r="N6" s="98">
        <v>0</v>
      </c>
      <c r="O6" s="98">
        <f t="shared" ref="O6:O71" si="4">SUM(M6:N6)</f>
        <v>0</v>
      </c>
      <c r="P6" s="98" cm="1">
        <f t="array" ref="P6">INDEX('23_24TPP_Base_Mapping'!$AP$5:$AP$322,MATCH(1,($B6='23_24TPP_Base_Mapping'!$B$5:$B$322)*($C6='23_24TPP_Base_Mapping'!$C$5:$C$322),0))</f>
        <v>0</v>
      </c>
      <c r="Q6" s="101">
        <v>0</v>
      </c>
      <c r="R6" s="101">
        <v>0</v>
      </c>
      <c r="S6" s="101">
        <f t="shared" ref="S6:S71" si="5">SUM(Q6:R6)</f>
        <v>0</v>
      </c>
      <c r="T6" s="101" cm="1">
        <f t="array" ref="T6">INDEX('23_24TPP_Base_Mapping'!$BP$5:$BP$322,MATCH(1,($B6='23_24TPP_Base_Mapping'!$B$5:$B$322)*($C6='23_24TPP_Base_Mapping'!$C$5:$C$322),0))</f>
        <v>82</v>
      </c>
      <c r="U6" s="102">
        <v>0</v>
      </c>
      <c r="V6" s="102">
        <v>0</v>
      </c>
      <c r="W6" s="102">
        <f t="shared" si="0"/>
        <v>0</v>
      </c>
      <c r="X6" s="102">
        <v>0</v>
      </c>
      <c r="Y6" s="103">
        <v>0</v>
      </c>
      <c r="Z6" s="103">
        <v>0</v>
      </c>
      <c r="AA6" s="103">
        <f t="shared" ref="AA6:AA69" si="6">K6+O6+W6</f>
        <v>0</v>
      </c>
      <c r="AB6" s="103">
        <f t="shared" ref="AB6:AB69" si="7">L6+P6+X6</f>
        <v>82</v>
      </c>
      <c r="AC6" s="104">
        <f t="shared" ref="AC6:AC69" si="8">Q6+U6</f>
        <v>0</v>
      </c>
      <c r="AD6" s="104">
        <f t="shared" ref="AD6:AD69" si="9">R6+V6</f>
        <v>0</v>
      </c>
      <c r="AE6" s="104">
        <f t="shared" ref="AE6:AE69" si="10">S6+W6</f>
        <v>0</v>
      </c>
      <c r="AF6" s="104">
        <f t="shared" ref="AF6:AF69" si="11">T6+X6</f>
        <v>82</v>
      </c>
      <c r="AG6" s="201">
        <f t="shared" si="1"/>
        <v>1</v>
      </c>
    </row>
    <row r="7" spans="1:33" x14ac:dyDescent="0.35">
      <c r="A7" t="s">
        <v>321</v>
      </c>
      <c r="B7" t="s">
        <v>169</v>
      </c>
      <c r="C7">
        <v>115</v>
      </c>
      <c r="D7" t="str" cm="1">
        <f t="array" ref="D7">INDEX(SubList_ResAreas!$D$5:$D$332,MATCH(1,(B7=SubList_ResAreas!$B$5:$B$332)*(C7=SubList_ResAreas!$C$5:$C$332),0))</f>
        <v>SPGE_Kern</v>
      </c>
      <c r="E7" s="29">
        <v>0</v>
      </c>
      <c r="F7" s="29">
        <v>0</v>
      </c>
      <c r="G7" s="29">
        <f t="shared" si="2"/>
        <v>0</v>
      </c>
      <c r="H7" s="29" cm="1">
        <f t="array" ref="H7">INDEX('23_24TPP_Base_Mapping'!$P$5:$P$322,MATCH(1,($B7='23_24TPP_Base_Mapping'!$B$5:$B$322)*($C7='23_24TPP_Base_Mapping'!$C$5:$C$322),0))</f>
        <v>0</v>
      </c>
      <c r="I7" s="97">
        <v>0</v>
      </c>
      <c r="J7" s="97">
        <v>0</v>
      </c>
      <c r="K7" s="97">
        <f t="shared" si="3"/>
        <v>0</v>
      </c>
      <c r="L7" s="97" cm="1">
        <f t="array" ref="L7">INDEX('23_24TPP_Base_Mapping'!$AC$5:$AC$322,MATCH(1,($B7='23_24TPP_Base_Mapping'!$B$5:$B$322)*($C7='23_24TPP_Base_Mapping'!$C$5:$C$322),0))</f>
        <v>10</v>
      </c>
      <c r="M7" s="98">
        <v>20</v>
      </c>
      <c r="N7" s="98">
        <v>125</v>
      </c>
      <c r="O7" s="98">
        <f t="shared" si="4"/>
        <v>145</v>
      </c>
      <c r="P7" s="98" cm="1">
        <f t="array" ref="P7">INDEX('23_24TPP_Base_Mapping'!$AP$5:$AP$322,MATCH(1,($B7='23_24TPP_Base_Mapping'!$B$5:$B$322)*($C7='23_24TPP_Base_Mapping'!$C$5:$C$322),0))</f>
        <v>60</v>
      </c>
      <c r="Q7" s="101">
        <v>20</v>
      </c>
      <c r="R7" s="101">
        <v>125</v>
      </c>
      <c r="S7" s="101">
        <f t="shared" si="5"/>
        <v>145</v>
      </c>
      <c r="T7" s="101" cm="1">
        <f t="array" ref="T7">INDEX('23_24TPP_Base_Mapping'!$BP$5:$BP$322,MATCH(1,($B7='23_24TPP_Base_Mapping'!$B$5:$B$322)*($C7='23_24TPP_Base_Mapping'!$C$5:$C$322),0))</f>
        <v>70</v>
      </c>
      <c r="U7" s="102">
        <v>107</v>
      </c>
      <c r="V7" s="102">
        <v>248</v>
      </c>
      <c r="W7" s="102">
        <f t="shared" si="0"/>
        <v>355</v>
      </c>
      <c r="X7" s="102">
        <f>FLOOR(V7*18440/21477,1)</f>
        <v>212</v>
      </c>
      <c r="Y7" s="103">
        <v>107</v>
      </c>
      <c r="Z7" s="103">
        <v>248</v>
      </c>
      <c r="AA7" s="103">
        <f t="shared" si="6"/>
        <v>500</v>
      </c>
      <c r="AB7" s="103">
        <f t="shared" si="7"/>
        <v>282</v>
      </c>
      <c r="AC7" s="104">
        <f t="shared" si="8"/>
        <v>127</v>
      </c>
      <c r="AD7" s="104">
        <f t="shared" si="9"/>
        <v>373</v>
      </c>
      <c r="AE7" s="104">
        <f t="shared" si="10"/>
        <v>500</v>
      </c>
      <c r="AF7" s="104">
        <f t="shared" si="11"/>
        <v>282</v>
      </c>
      <c r="AG7" s="201">
        <f t="shared" si="1"/>
        <v>1</v>
      </c>
    </row>
    <row r="8" spans="1:33" hidden="1" x14ac:dyDescent="0.35">
      <c r="A8" t="s">
        <v>322</v>
      </c>
      <c r="B8" t="s">
        <v>112</v>
      </c>
      <c r="C8">
        <v>500</v>
      </c>
      <c r="E8" s="29">
        <v>0</v>
      </c>
      <c r="F8" s="29">
        <v>0</v>
      </c>
      <c r="G8" s="29">
        <f t="shared" si="2"/>
        <v>0</v>
      </c>
      <c r="H8" s="29" cm="1">
        <f t="array" ref="H8">INDEX('23_24TPP_Base_Mapping'!$P$5:$P$322,MATCH(1,($B8='23_24TPP_Base_Mapping'!$B$5:$B$322)*($C8='23_24TPP_Base_Mapping'!$C$5:$C$322),0))</f>
        <v>0</v>
      </c>
      <c r="I8" s="97">
        <v>0</v>
      </c>
      <c r="J8" s="97">
        <v>0</v>
      </c>
      <c r="K8" s="97">
        <f t="shared" si="3"/>
        <v>0</v>
      </c>
      <c r="L8" s="97" cm="1">
        <f t="array" ref="L8">INDEX('23_24TPP_Base_Mapping'!$AC$5:$AC$322,MATCH(1,($B8='23_24TPP_Base_Mapping'!$B$5:$B$322)*($C8='23_24TPP_Base_Mapping'!$C$5:$C$322),0))</f>
        <v>0</v>
      </c>
      <c r="M8" s="98">
        <v>0</v>
      </c>
      <c r="N8" s="98">
        <v>0</v>
      </c>
      <c r="O8" s="98">
        <f t="shared" si="4"/>
        <v>0</v>
      </c>
      <c r="P8" s="98" cm="1">
        <f t="array" ref="P8">INDEX('23_24TPP_Base_Mapping'!$AP$5:$AP$322,MATCH(1,($B8='23_24TPP_Base_Mapping'!$B$5:$B$322)*($C8='23_24TPP_Base_Mapping'!$C$5:$C$322),0))</f>
        <v>0</v>
      </c>
      <c r="Q8" s="101">
        <v>0</v>
      </c>
      <c r="R8" s="101">
        <v>0</v>
      </c>
      <c r="S8" s="101">
        <f t="shared" si="5"/>
        <v>0</v>
      </c>
      <c r="T8" s="101" cm="1">
        <f t="array" ref="T8">INDEX('23_24TPP_Base_Mapping'!$BP$5:$BP$322,MATCH(1,($B8='23_24TPP_Base_Mapping'!$B$5:$B$322)*($C8='23_24TPP_Base_Mapping'!$C$5:$C$322),0))</f>
        <v>0</v>
      </c>
      <c r="U8" s="102">
        <v>0</v>
      </c>
      <c r="V8" s="102">
        <v>0</v>
      </c>
      <c r="W8" s="102">
        <f t="shared" si="0"/>
        <v>0</v>
      </c>
      <c r="X8" s="102">
        <v>0</v>
      </c>
      <c r="Y8" s="103">
        <v>0</v>
      </c>
      <c r="Z8" s="103">
        <v>0</v>
      </c>
      <c r="AA8" s="103">
        <f t="shared" si="6"/>
        <v>0</v>
      </c>
      <c r="AB8" s="103">
        <f t="shared" si="7"/>
        <v>0</v>
      </c>
      <c r="AC8" s="104">
        <f t="shared" si="8"/>
        <v>0</v>
      </c>
      <c r="AD8" s="104">
        <f t="shared" si="9"/>
        <v>0</v>
      </c>
      <c r="AE8" s="104">
        <f t="shared" si="10"/>
        <v>0</v>
      </c>
      <c r="AF8" s="104">
        <f t="shared" si="11"/>
        <v>0</v>
      </c>
      <c r="AG8" s="201">
        <f t="shared" si="1"/>
        <v>0</v>
      </c>
    </row>
    <row r="9" spans="1:33" x14ac:dyDescent="0.35">
      <c r="A9" t="s">
        <v>322</v>
      </c>
      <c r="B9" t="s">
        <v>112</v>
      </c>
      <c r="C9">
        <v>230</v>
      </c>
      <c r="D9" t="str" cm="1">
        <f t="array" ref="D9">INDEX(SubList_ResAreas!$D$5:$D$332,MATCH(1,(B9=SubList_ResAreas!$B$5:$B$332)*(C9=SubList_ResAreas!$C$5:$C$332),0))</f>
        <v>Greater_Tehachapi</v>
      </c>
      <c r="E9" s="29">
        <v>0</v>
      </c>
      <c r="F9" s="29">
        <v>0</v>
      </c>
      <c r="G9" s="29">
        <f t="shared" si="2"/>
        <v>0</v>
      </c>
      <c r="H9" s="29" cm="1">
        <f t="array" ref="H9">INDEX('23_24TPP_Base_Mapping'!$P$5:$P$322,MATCH(1,($B9='23_24TPP_Base_Mapping'!$B$5:$B$322)*($C9='23_24TPP_Base_Mapping'!$C$5:$C$322),0))</f>
        <v>227</v>
      </c>
      <c r="I9" s="97">
        <v>200</v>
      </c>
      <c r="J9" s="97">
        <v>0</v>
      </c>
      <c r="K9" s="97">
        <f t="shared" si="3"/>
        <v>200</v>
      </c>
      <c r="L9" s="97" cm="1">
        <f t="array" ref="L9">INDEX('23_24TPP_Base_Mapping'!$AC$5:$AC$322,MATCH(1,($B9='23_24TPP_Base_Mapping'!$B$5:$B$322)*($C9='23_24TPP_Base_Mapping'!$C$5:$C$322),0))</f>
        <v>188</v>
      </c>
      <c r="M9" s="98">
        <v>570</v>
      </c>
      <c r="N9" s="98">
        <v>402</v>
      </c>
      <c r="O9" s="98">
        <f t="shared" si="4"/>
        <v>972</v>
      </c>
      <c r="P9" s="98" cm="1">
        <f t="array" ref="P9">INDEX('23_24TPP_Base_Mapping'!$AP$5:$AP$322,MATCH(1,($B9='23_24TPP_Base_Mapping'!$B$5:$B$322)*($C9='23_24TPP_Base_Mapping'!$C$5:$C$322),0))</f>
        <v>8.7999999999999652</v>
      </c>
      <c r="Q9" s="101">
        <v>770</v>
      </c>
      <c r="R9" s="101">
        <v>402</v>
      </c>
      <c r="S9" s="101">
        <f t="shared" si="5"/>
        <v>1172</v>
      </c>
      <c r="T9" s="101" cm="1">
        <f t="array" ref="T9">INDEX('23_24TPP_Base_Mapping'!$BP$5:$BP$322,MATCH(1,($B9='23_24TPP_Base_Mapping'!$B$5:$B$322)*($C9='23_24TPP_Base_Mapping'!$C$5:$C$322),0))</f>
        <v>423.79999999999995</v>
      </c>
      <c r="U9" s="102">
        <v>300</v>
      </c>
      <c r="V9" s="102">
        <v>700</v>
      </c>
      <c r="W9" s="102">
        <f t="shared" si="0"/>
        <v>1000</v>
      </c>
      <c r="X9" s="102">
        <f>FLOOR(V9*18440/21477,1)</f>
        <v>601</v>
      </c>
      <c r="Y9" s="103">
        <v>300</v>
      </c>
      <c r="Z9" s="103">
        <v>700</v>
      </c>
      <c r="AA9" s="103">
        <f t="shared" si="6"/>
        <v>2172</v>
      </c>
      <c r="AB9" s="103">
        <f t="shared" si="7"/>
        <v>797.8</v>
      </c>
      <c r="AC9" s="104">
        <f t="shared" si="8"/>
        <v>1070</v>
      </c>
      <c r="AD9" s="104">
        <f t="shared" si="9"/>
        <v>1102</v>
      </c>
      <c r="AE9" s="104">
        <f t="shared" si="10"/>
        <v>2172</v>
      </c>
      <c r="AF9" s="104">
        <f t="shared" si="11"/>
        <v>1024.8</v>
      </c>
      <c r="AG9" s="201">
        <f t="shared" si="1"/>
        <v>1</v>
      </c>
    </row>
    <row r="10" spans="1:33" x14ac:dyDescent="0.35">
      <c r="A10" t="s">
        <v>315</v>
      </c>
      <c r="B10" t="s">
        <v>165</v>
      </c>
      <c r="C10">
        <v>230</v>
      </c>
      <c r="D10" t="str" cm="1">
        <f t="array" ref="D10">INDEX(SubList_ResAreas!$D$5:$D$332,MATCH(1,(B10=SubList_ResAreas!$B$5:$B$332)*(C10=SubList_ResAreas!$C$5:$C$332),0))</f>
        <v>SPGE_Kern</v>
      </c>
      <c r="E10" s="29">
        <v>0</v>
      </c>
      <c r="F10" s="29">
        <v>0</v>
      </c>
      <c r="G10" s="29">
        <f t="shared" si="2"/>
        <v>0</v>
      </c>
      <c r="H10" s="29" cm="1">
        <f t="array" ref="H10">INDEX('23_24TPP_Base_Mapping'!$P$5:$P$322,MATCH(1,($B10='23_24TPP_Base_Mapping'!$B$5:$B$322)*($C10='23_24TPP_Base_Mapping'!$C$5:$C$322),0))</f>
        <v>0</v>
      </c>
      <c r="I10" s="97">
        <v>96.5</v>
      </c>
      <c r="J10" s="97">
        <v>28.4</v>
      </c>
      <c r="K10" s="97">
        <f t="shared" si="3"/>
        <v>124.9</v>
      </c>
      <c r="L10" s="97" cm="1">
        <f t="array" ref="L10">INDEX('23_24TPP_Base_Mapping'!$AC$5:$AC$322,MATCH(1,($B10='23_24TPP_Base_Mapping'!$B$5:$B$322)*($C10='23_24TPP_Base_Mapping'!$C$5:$C$322),0))</f>
        <v>80.2</v>
      </c>
      <c r="M10" s="98">
        <v>33.5</v>
      </c>
      <c r="N10" s="98">
        <v>492.6</v>
      </c>
      <c r="O10" s="98">
        <f t="shared" si="4"/>
        <v>526.1</v>
      </c>
      <c r="P10" s="98" cm="1">
        <f t="array" ref="P10">INDEX('23_24TPP_Base_Mapping'!$AP$5:$AP$322,MATCH(1,($B10='23_24TPP_Base_Mapping'!$B$5:$B$322)*($C10='23_24TPP_Base_Mapping'!$C$5:$C$322),0))</f>
        <v>138.44</v>
      </c>
      <c r="Q10" s="101">
        <v>130</v>
      </c>
      <c r="R10" s="101">
        <v>521</v>
      </c>
      <c r="S10" s="101">
        <f t="shared" si="5"/>
        <v>651</v>
      </c>
      <c r="T10" s="101" cm="1">
        <f t="array" ref="T10">INDEX('23_24TPP_Base_Mapping'!$BP$5:$BP$322,MATCH(1,($B10='23_24TPP_Base_Mapping'!$B$5:$B$322)*($C10='23_24TPP_Base_Mapping'!$C$5:$C$322),0))</f>
        <v>218.64</v>
      </c>
      <c r="U10" s="102">
        <v>195</v>
      </c>
      <c r="V10" s="102">
        <v>454</v>
      </c>
      <c r="W10" s="102">
        <f t="shared" si="0"/>
        <v>649</v>
      </c>
      <c r="X10" s="102">
        <f>FLOOR(V10*18440/21477,1)</f>
        <v>389</v>
      </c>
      <c r="Y10" s="103">
        <v>195</v>
      </c>
      <c r="Z10" s="103">
        <v>454</v>
      </c>
      <c r="AA10" s="103">
        <f t="shared" si="6"/>
        <v>1300</v>
      </c>
      <c r="AB10" s="103">
        <f t="shared" si="7"/>
        <v>607.64</v>
      </c>
      <c r="AC10" s="104">
        <f t="shared" si="8"/>
        <v>325</v>
      </c>
      <c r="AD10" s="104">
        <f t="shared" si="9"/>
        <v>975</v>
      </c>
      <c r="AE10" s="104">
        <f t="shared" si="10"/>
        <v>1300</v>
      </c>
      <c r="AF10" s="104">
        <f t="shared" si="11"/>
        <v>607.64</v>
      </c>
      <c r="AG10" s="201">
        <f t="shared" si="1"/>
        <v>1</v>
      </c>
    </row>
    <row r="11" spans="1:33" hidden="1" x14ac:dyDescent="0.35">
      <c r="A11" t="s">
        <v>318</v>
      </c>
      <c r="B11" t="s">
        <v>67</v>
      </c>
      <c r="C11">
        <v>230</v>
      </c>
      <c r="E11" s="29">
        <v>0</v>
      </c>
      <c r="F11" s="29">
        <v>0</v>
      </c>
      <c r="G11" s="29">
        <f t="shared" si="2"/>
        <v>0</v>
      </c>
      <c r="H11" s="29" cm="1">
        <f t="array" ref="H11">INDEX('23_24TPP_Base_Mapping'!$P$5:$P$322,MATCH(1,($B11='23_24TPP_Base_Mapping'!$B$5:$B$322)*($C11='23_24TPP_Base_Mapping'!$C$5:$C$322),0))</f>
        <v>0</v>
      </c>
      <c r="I11" s="97">
        <v>0</v>
      </c>
      <c r="J11" s="97">
        <v>0</v>
      </c>
      <c r="K11" s="97">
        <f t="shared" si="3"/>
        <v>0</v>
      </c>
      <c r="L11" s="97" cm="1">
        <f t="array" ref="L11">INDEX('23_24TPP_Base_Mapping'!$AC$5:$AC$322,MATCH(1,($B11='23_24TPP_Base_Mapping'!$B$5:$B$322)*($C11='23_24TPP_Base_Mapping'!$C$5:$C$322),0))</f>
        <v>0</v>
      </c>
      <c r="M11" s="98">
        <v>0</v>
      </c>
      <c r="N11" s="98">
        <v>0</v>
      </c>
      <c r="O11" s="98">
        <f t="shared" si="4"/>
        <v>0</v>
      </c>
      <c r="P11" s="98" cm="1">
        <f t="array" ref="P11">INDEX('23_24TPP_Base_Mapping'!$AP$5:$AP$322,MATCH(1,($B11='23_24TPP_Base_Mapping'!$B$5:$B$322)*($C11='23_24TPP_Base_Mapping'!$C$5:$C$322),0))</f>
        <v>0</v>
      </c>
      <c r="Q11" s="101">
        <v>0</v>
      </c>
      <c r="R11" s="101">
        <v>0</v>
      </c>
      <c r="S11" s="101">
        <f t="shared" si="5"/>
        <v>0</v>
      </c>
      <c r="T11" s="101" cm="1">
        <f t="array" ref="T11">INDEX('23_24TPP_Base_Mapping'!$BP$5:$BP$322,MATCH(1,($B11='23_24TPP_Base_Mapping'!$B$5:$B$322)*($C11='23_24TPP_Base_Mapping'!$C$5:$C$322),0))</f>
        <v>0</v>
      </c>
      <c r="U11" s="102">
        <v>0</v>
      </c>
      <c r="V11" s="102">
        <v>0</v>
      </c>
      <c r="W11" s="102">
        <f t="shared" si="0"/>
        <v>0</v>
      </c>
      <c r="X11" s="102">
        <v>0</v>
      </c>
      <c r="Y11" s="103">
        <v>0</v>
      </c>
      <c r="Z11" s="103">
        <v>0</v>
      </c>
      <c r="AA11" s="103">
        <f t="shared" si="6"/>
        <v>0</v>
      </c>
      <c r="AB11" s="103">
        <f t="shared" si="7"/>
        <v>0</v>
      </c>
      <c r="AC11" s="104">
        <f t="shared" si="8"/>
        <v>0</v>
      </c>
      <c r="AD11" s="104">
        <f t="shared" si="9"/>
        <v>0</v>
      </c>
      <c r="AE11" s="104">
        <f t="shared" si="10"/>
        <v>0</v>
      </c>
      <c r="AF11" s="104">
        <f t="shared" si="11"/>
        <v>0</v>
      </c>
      <c r="AG11" s="201">
        <f t="shared" si="1"/>
        <v>0</v>
      </c>
    </row>
    <row r="12" spans="1:33" x14ac:dyDescent="0.35">
      <c r="A12" t="s">
        <v>403</v>
      </c>
      <c r="B12" t="s">
        <v>407</v>
      </c>
      <c r="C12">
        <v>230</v>
      </c>
      <c r="D12" t="str" cm="1">
        <f t="array" ref="D12">INDEX(SubList_ResAreas!$D$5:$D$332,MATCH(1,(B12=SubList_ResAreas!$B$5:$B$332)*(C12=SubList_ResAreas!$C$5:$C$332),0))</f>
        <v>Greater_Imperial</v>
      </c>
      <c r="E12" s="29">
        <v>0</v>
      </c>
      <c r="F12" s="29">
        <v>0</v>
      </c>
      <c r="G12" s="29">
        <f t="shared" si="2"/>
        <v>0</v>
      </c>
      <c r="H12" s="29">
        <v>0</v>
      </c>
      <c r="I12" s="97">
        <v>0</v>
      </c>
      <c r="J12" s="97">
        <v>0</v>
      </c>
      <c r="K12" s="97">
        <f t="shared" si="3"/>
        <v>0</v>
      </c>
      <c r="L12" s="97">
        <v>0</v>
      </c>
      <c r="M12" s="98">
        <v>0</v>
      </c>
      <c r="N12" s="98">
        <v>0</v>
      </c>
      <c r="O12" s="98">
        <f t="shared" si="4"/>
        <v>0</v>
      </c>
      <c r="P12" s="98">
        <v>0</v>
      </c>
      <c r="Q12" s="101">
        <v>0</v>
      </c>
      <c r="R12" s="101">
        <v>0</v>
      </c>
      <c r="S12" s="101">
        <f t="shared" si="5"/>
        <v>0</v>
      </c>
      <c r="T12" s="101">
        <v>0</v>
      </c>
      <c r="U12" s="102">
        <v>150</v>
      </c>
      <c r="V12" s="102">
        <v>350</v>
      </c>
      <c r="W12" s="102">
        <f t="shared" si="0"/>
        <v>500</v>
      </c>
      <c r="X12" s="102">
        <f>FLOOR(V12*18440/21477,1)</f>
        <v>300</v>
      </c>
      <c r="Y12" s="103">
        <v>150</v>
      </c>
      <c r="Z12" s="103">
        <v>350</v>
      </c>
      <c r="AA12" s="103">
        <f t="shared" si="6"/>
        <v>500</v>
      </c>
      <c r="AB12" s="103">
        <f t="shared" si="7"/>
        <v>300</v>
      </c>
      <c r="AC12" s="104">
        <f t="shared" si="8"/>
        <v>150</v>
      </c>
      <c r="AD12" s="104">
        <f t="shared" si="9"/>
        <v>350</v>
      </c>
      <c r="AE12" s="104">
        <f t="shared" si="10"/>
        <v>500</v>
      </c>
      <c r="AF12" s="104">
        <f t="shared" si="11"/>
        <v>300</v>
      </c>
      <c r="AG12" s="201">
        <f t="shared" si="1"/>
        <v>1</v>
      </c>
    </row>
    <row r="13" spans="1:33" x14ac:dyDescent="0.35">
      <c r="A13" t="s">
        <v>315</v>
      </c>
      <c r="B13" t="s">
        <v>170</v>
      </c>
      <c r="C13">
        <v>115</v>
      </c>
      <c r="D13" t="str" cm="1">
        <f t="array" ref="D13">INDEX(SubList_ResAreas!$D$5:$D$332,MATCH(1,(B13=SubList_ResAreas!$B$5:$B$332)*(C13=SubList_ResAreas!$C$5:$C$332),0))</f>
        <v>SPGE_Kern</v>
      </c>
      <c r="E13" s="29">
        <v>0</v>
      </c>
      <c r="F13" s="29">
        <v>0</v>
      </c>
      <c r="G13" s="29">
        <f t="shared" si="2"/>
        <v>0</v>
      </c>
      <c r="H13" s="29" cm="1">
        <f t="array" ref="H13">INDEX('23_24TPP_Base_Mapping'!$P$5:$P$322,MATCH(1,($B13='23_24TPP_Base_Mapping'!$B$5:$B$322)*($C13='23_24TPP_Base_Mapping'!$C$5:$C$322),0))</f>
        <v>0</v>
      </c>
      <c r="I13" s="97">
        <v>0</v>
      </c>
      <c r="J13" s="97">
        <v>0</v>
      </c>
      <c r="K13" s="97">
        <f t="shared" si="3"/>
        <v>0</v>
      </c>
      <c r="L13" s="97" cm="1">
        <f t="array" ref="L13">INDEX('23_24TPP_Base_Mapping'!$AC$5:$AC$322,MATCH(1,($B13='23_24TPP_Base_Mapping'!$B$5:$B$322)*($C13='23_24TPP_Base_Mapping'!$C$5:$C$322),0))</f>
        <v>9.8800000000000008</v>
      </c>
      <c r="M13" s="98">
        <v>0</v>
      </c>
      <c r="N13" s="98">
        <v>0</v>
      </c>
      <c r="O13" s="98">
        <f t="shared" si="4"/>
        <v>0</v>
      </c>
      <c r="P13" s="98" cm="1">
        <f t="array" ref="P13">INDEX('23_24TPP_Base_Mapping'!$AP$5:$AP$322,MATCH(1,($B13='23_24TPP_Base_Mapping'!$B$5:$B$322)*($C13='23_24TPP_Base_Mapping'!$C$5:$C$322),0))</f>
        <v>0</v>
      </c>
      <c r="Q13" s="101">
        <v>0</v>
      </c>
      <c r="R13" s="101">
        <v>0</v>
      </c>
      <c r="S13" s="101">
        <f t="shared" si="5"/>
        <v>0</v>
      </c>
      <c r="T13" s="101" cm="1">
        <f t="array" ref="T13">INDEX('23_24TPP_Base_Mapping'!$BP$5:$BP$322,MATCH(1,($B13='23_24TPP_Base_Mapping'!$B$5:$B$322)*($C13='23_24TPP_Base_Mapping'!$C$5:$C$322),0))</f>
        <v>9.8800000000000008</v>
      </c>
      <c r="U13" s="102">
        <v>0</v>
      </c>
      <c r="V13" s="102">
        <v>0</v>
      </c>
      <c r="W13" s="102">
        <f t="shared" si="0"/>
        <v>0</v>
      </c>
      <c r="X13" s="102">
        <v>0</v>
      </c>
      <c r="Y13" s="103">
        <v>0</v>
      </c>
      <c r="Z13" s="103">
        <v>0</v>
      </c>
      <c r="AA13" s="103">
        <f t="shared" si="6"/>
        <v>0</v>
      </c>
      <c r="AB13" s="103">
        <f t="shared" si="7"/>
        <v>9.8800000000000008</v>
      </c>
      <c r="AC13" s="104">
        <f t="shared" si="8"/>
        <v>0</v>
      </c>
      <c r="AD13" s="104">
        <f t="shared" si="9"/>
        <v>0</v>
      </c>
      <c r="AE13" s="104">
        <f t="shared" si="10"/>
        <v>0</v>
      </c>
      <c r="AF13" s="104">
        <f t="shared" si="11"/>
        <v>9.8800000000000008</v>
      </c>
      <c r="AG13" s="201">
        <f t="shared" si="1"/>
        <v>1</v>
      </c>
    </row>
    <row r="14" spans="1:33" x14ac:dyDescent="0.35">
      <c r="A14" t="s">
        <v>322</v>
      </c>
      <c r="B14" t="s">
        <v>114</v>
      </c>
      <c r="C14">
        <v>230</v>
      </c>
      <c r="D14" t="str" cm="1">
        <f t="array" ref="D14">INDEX(SubList_ResAreas!$D$5:$D$332,MATCH(1,(B14=SubList_ResAreas!$B$5:$B$332)*(C14=SubList_ResAreas!$C$5:$C$332),0))</f>
        <v>Greater_Tehachapi</v>
      </c>
      <c r="E14" s="29">
        <v>0</v>
      </c>
      <c r="F14" s="29">
        <v>0</v>
      </c>
      <c r="G14" s="29">
        <f t="shared" si="2"/>
        <v>0</v>
      </c>
      <c r="H14" s="29" cm="1">
        <f t="array" ref="H14">INDEX('23_24TPP_Base_Mapping'!$P$5:$P$322,MATCH(1,($B14='23_24TPP_Base_Mapping'!$B$5:$B$322)*($C14='23_24TPP_Base_Mapping'!$C$5:$C$322),0))</f>
        <v>0</v>
      </c>
      <c r="I14" s="97">
        <v>0</v>
      </c>
      <c r="J14" s="97">
        <v>0</v>
      </c>
      <c r="K14" s="97">
        <f t="shared" si="3"/>
        <v>0</v>
      </c>
      <c r="L14" s="97" cm="1">
        <f t="array" ref="L14">INDEX('23_24TPP_Base_Mapping'!$AC$5:$AC$322,MATCH(1,($B14='23_24TPP_Base_Mapping'!$B$5:$B$322)*($C14='23_24TPP_Base_Mapping'!$C$5:$C$322),0))</f>
        <v>0</v>
      </c>
      <c r="M14" s="98">
        <v>0</v>
      </c>
      <c r="N14" s="98">
        <v>0</v>
      </c>
      <c r="O14" s="98">
        <f t="shared" si="4"/>
        <v>0</v>
      </c>
      <c r="P14" s="98" cm="1">
        <f t="array" ref="P14">INDEX('23_24TPP_Base_Mapping'!$AP$5:$AP$322,MATCH(1,($B14='23_24TPP_Base_Mapping'!$B$5:$B$322)*($C14='23_24TPP_Base_Mapping'!$C$5:$C$322),0))</f>
        <v>0</v>
      </c>
      <c r="Q14" s="101">
        <v>0</v>
      </c>
      <c r="R14" s="101">
        <v>0</v>
      </c>
      <c r="S14" s="101">
        <f t="shared" si="5"/>
        <v>0</v>
      </c>
      <c r="T14" s="101" cm="1">
        <f t="array" ref="T14">INDEX('23_24TPP_Base_Mapping'!$BP$5:$BP$322,MATCH(1,($B14='23_24TPP_Base_Mapping'!$B$5:$B$322)*($C14='23_24TPP_Base_Mapping'!$C$5:$C$322),0))</f>
        <v>0</v>
      </c>
      <c r="U14" s="102">
        <v>0</v>
      </c>
      <c r="V14" s="102">
        <v>0</v>
      </c>
      <c r="W14" s="102">
        <f t="shared" si="0"/>
        <v>0</v>
      </c>
      <c r="X14" s="102">
        <v>250</v>
      </c>
      <c r="Y14" s="103">
        <v>0</v>
      </c>
      <c r="Z14" s="103">
        <v>0</v>
      </c>
      <c r="AA14" s="103">
        <f t="shared" si="6"/>
        <v>0</v>
      </c>
      <c r="AB14" s="103">
        <f t="shared" si="7"/>
        <v>250</v>
      </c>
      <c r="AC14" s="104">
        <f t="shared" si="8"/>
        <v>0</v>
      </c>
      <c r="AD14" s="104">
        <f t="shared" si="9"/>
        <v>0</v>
      </c>
      <c r="AE14" s="104">
        <f t="shared" si="10"/>
        <v>0</v>
      </c>
      <c r="AF14" s="104">
        <f t="shared" si="11"/>
        <v>250</v>
      </c>
      <c r="AG14" s="201">
        <f t="shared" si="1"/>
        <v>1</v>
      </c>
    </row>
    <row r="15" spans="1:33" hidden="1" x14ac:dyDescent="0.35">
      <c r="A15" t="s">
        <v>315</v>
      </c>
      <c r="B15" t="s">
        <v>145</v>
      </c>
      <c r="C15">
        <v>230</v>
      </c>
      <c r="E15" s="29">
        <v>0</v>
      </c>
      <c r="F15" s="29">
        <v>0</v>
      </c>
      <c r="G15" s="29">
        <f t="shared" si="2"/>
        <v>0</v>
      </c>
      <c r="H15" s="29" cm="1">
        <f t="array" ref="H15">INDEX('23_24TPP_Base_Mapping'!$P$5:$P$322,MATCH(1,($B15='23_24TPP_Base_Mapping'!$B$5:$B$322)*($C15='23_24TPP_Base_Mapping'!$C$5:$C$322),0))</f>
        <v>0</v>
      </c>
      <c r="I15" s="97">
        <v>0</v>
      </c>
      <c r="J15" s="97">
        <v>0</v>
      </c>
      <c r="K15" s="97">
        <f t="shared" si="3"/>
        <v>0</v>
      </c>
      <c r="L15" s="97" cm="1">
        <f t="array" ref="L15">INDEX('23_24TPP_Base_Mapping'!$AC$5:$AC$322,MATCH(1,($B15='23_24TPP_Base_Mapping'!$B$5:$B$322)*($C15='23_24TPP_Base_Mapping'!$C$5:$C$322),0))</f>
        <v>0</v>
      </c>
      <c r="M15" s="98">
        <v>0</v>
      </c>
      <c r="N15" s="98">
        <v>0</v>
      </c>
      <c r="O15" s="98">
        <f t="shared" si="4"/>
        <v>0</v>
      </c>
      <c r="P15" s="98" cm="1">
        <f t="array" ref="P15">INDEX('23_24TPP_Base_Mapping'!$AP$5:$AP$322,MATCH(1,($B15='23_24TPP_Base_Mapping'!$B$5:$B$322)*($C15='23_24TPP_Base_Mapping'!$C$5:$C$322),0))</f>
        <v>0</v>
      </c>
      <c r="Q15" s="101">
        <v>0</v>
      </c>
      <c r="R15" s="101">
        <v>0</v>
      </c>
      <c r="S15" s="101">
        <f t="shared" si="5"/>
        <v>0</v>
      </c>
      <c r="T15" s="101" cm="1">
        <f t="array" ref="T15">INDEX('23_24TPP_Base_Mapping'!$BP$5:$BP$322,MATCH(1,($B15='23_24TPP_Base_Mapping'!$B$5:$B$322)*($C15='23_24TPP_Base_Mapping'!$C$5:$C$322),0))</f>
        <v>0</v>
      </c>
      <c r="U15" s="102">
        <v>0</v>
      </c>
      <c r="V15" s="102">
        <v>0</v>
      </c>
      <c r="W15" s="102">
        <f t="shared" si="0"/>
        <v>0</v>
      </c>
      <c r="X15" s="102">
        <v>0</v>
      </c>
      <c r="Y15" s="103">
        <v>0</v>
      </c>
      <c r="Z15" s="103">
        <v>0</v>
      </c>
      <c r="AA15" s="103">
        <f t="shared" si="6"/>
        <v>0</v>
      </c>
      <c r="AB15" s="103">
        <f t="shared" si="7"/>
        <v>0</v>
      </c>
      <c r="AC15" s="104">
        <f t="shared" si="8"/>
        <v>0</v>
      </c>
      <c r="AD15" s="104">
        <f t="shared" si="9"/>
        <v>0</v>
      </c>
      <c r="AE15" s="104">
        <f t="shared" si="10"/>
        <v>0</v>
      </c>
      <c r="AF15" s="104">
        <f t="shared" si="11"/>
        <v>0</v>
      </c>
      <c r="AG15" s="201">
        <f t="shared" si="1"/>
        <v>0</v>
      </c>
    </row>
    <row r="16" spans="1:33" x14ac:dyDescent="0.35">
      <c r="A16" t="s">
        <v>318</v>
      </c>
      <c r="B16" t="s">
        <v>64</v>
      </c>
      <c r="C16">
        <v>230</v>
      </c>
      <c r="D16" t="str" cm="1">
        <f t="array" ref="D16">INDEX(SubList_ResAreas!$D$5:$D$332,MATCH(1,(B16=SubList_ResAreas!$B$5:$B$332)*(C16=SubList_ResAreas!$C$5:$C$332),0))</f>
        <v>Greater_LA</v>
      </c>
      <c r="E16" s="29">
        <v>0</v>
      </c>
      <c r="F16" s="29">
        <v>0</v>
      </c>
      <c r="G16" s="29">
        <f t="shared" si="2"/>
        <v>0</v>
      </c>
      <c r="H16" s="29" cm="1">
        <f t="array" ref="H16">INDEX('23_24TPP_Base_Mapping'!$P$5:$P$322,MATCH(1,($B16='23_24TPP_Base_Mapping'!$B$5:$B$322)*($C16='23_24TPP_Base_Mapping'!$C$5:$C$322),0))</f>
        <v>1.2999999999999972</v>
      </c>
      <c r="I16" s="97">
        <v>0</v>
      </c>
      <c r="J16" s="97">
        <v>0</v>
      </c>
      <c r="K16" s="97">
        <f t="shared" si="3"/>
        <v>0</v>
      </c>
      <c r="L16" s="97" cm="1">
        <f t="array" ref="L16">INDEX('23_24TPP_Base_Mapping'!$AC$5:$AC$322,MATCH(1,($B16='23_24TPP_Base_Mapping'!$B$5:$B$322)*($C16='23_24TPP_Base_Mapping'!$C$5:$C$322),0))</f>
        <v>20</v>
      </c>
      <c r="M16" s="98">
        <v>0</v>
      </c>
      <c r="N16" s="98">
        <v>0</v>
      </c>
      <c r="O16" s="98">
        <f t="shared" si="4"/>
        <v>0</v>
      </c>
      <c r="P16" s="98" cm="1">
        <f t="array" ref="P16">INDEX('23_24TPP_Base_Mapping'!$AP$5:$AP$322,MATCH(1,($B16='23_24TPP_Base_Mapping'!$B$5:$B$322)*($C16='23_24TPP_Base_Mapping'!$C$5:$C$322),0))</f>
        <v>0</v>
      </c>
      <c r="Q16" s="101">
        <v>0</v>
      </c>
      <c r="R16" s="101">
        <v>0</v>
      </c>
      <c r="S16" s="101">
        <f t="shared" si="5"/>
        <v>0</v>
      </c>
      <c r="T16" s="101" cm="1">
        <f t="array" ref="T16">INDEX('23_24TPP_Base_Mapping'!$BP$5:$BP$322,MATCH(1,($B16='23_24TPP_Base_Mapping'!$B$5:$B$322)*($C16='23_24TPP_Base_Mapping'!$C$5:$C$322),0))</f>
        <v>21.299999999999997</v>
      </c>
      <c r="U16" s="102">
        <v>0</v>
      </c>
      <c r="V16" s="102">
        <v>0</v>
      </c>
      <c r="W16" s="102">
        <f t="shared" si="0"/>
        <v>0</v>
      </c>
      <c r="X16" s="102">
        <v>0</v>
      </c>
      <c r="Y16" s="103">
        <v>0</v>
      </c>
      <c r="Z16" s="103">
        <v>0</v>
      </c>
      <c r="AA16" s="103">
        <f t="shared" si="6"/>
        <v>0</v>
      </c>
      <c r="AB16" s="103">
        <f t="shared" si="7"/>
        <v>20</v>
      </c>
      <c r="AC16" s="104">
        <f t="shared" si="8"/>
        <v>0</v>
      </c>
      <c r="AD16" s="104">
        <f t="shared" si="9"/>
        <v>0</v>
      </c>
      <c r="AE16" s="104">
        <f t="shared" si="10"/>
        <v>0</v>
      </c>
      <c r="AF16" s="104">
        <f t="shared" si="11"/>
        <v>21.299999999999997</v>
      </c>
      <c r="AG16" s="201">
        <f t="shared" si="1"/>
        <v>1</v>
      </c>
    </row>
    <row r="17" spans="1:33" hidden="1" x14ac:dyDescent="0.35">
      <c r="A17" t="s">
        <v>326</v>
      </c>
      <c r="B17" t="s">
        <v>23</v>
      </c>
      <c r="C17">
        <v>230</v>
      </c>
      <c r="E17" s="29">
        <v>0</v>
      </c>
      <c r="F17" s="29">
        <v>0</v>
      </c>
      <c r="G17" s="29">
        <f t="shared" si="2"/>
        <v>0</v>
      </c>
      <c r="H17" s="29" cm="1">
        <f t="array" ref="H17">INDEX('23_24TPP_Base_Mapping'!$P$5:$P$322,MATCH(1,($B17='23_24TPP_Base_Mapping'!$B$5:$B$322)*($C17='23_24TPP_Base_Mapping'!$C$5:$C$322),0))</f>
        <v>0</v>
      </c>
      <c r="I17" s="97">
        <v>0</v>
      </c>
      <c r="J17" s="97">
        <v>0</v>
      </c>
      <c r="K17" s="97">
        <f t="shared" si="3"/>
        <v>0</v>
      </c>
      <c r="L17" s="97" cm="1">
        <f t="array" ref="L17">INDEX('23_24TPP_Base_Mapping'!$AC$5:$AC$322,MATCH(1,($B17='23_24TPP_Base_Mapping'!$B$5:$B$322)*($C17='23_24TPP_Base_Mapping'!$C$5:$C$322),0))</f>
        <v>0</v>
      </c>
      <c r="M17" s="98">
        <v>0</v>
      </c>
      <c r="N17" s="98">
        <v>0</v>
      </c>
      <c r="O17" s="98">
        <f t="shared" si="4"/>
        <v>0</v>
      </c>
      <c r="P17" s="98" cm="1">
        <f t="array" ref="P17">INDEX('23_24TPP_Base_Mapping'!$AP$5:$AP$322,MATCH(1,($B17='23_24TPP_Base_Mapping'!$B$5:$B$322)*($C17='23_24TPP_Base_Mapping'!$C$5:$C$322),0))</f>
        <v>0</v>
      </c>
      <c r="Q17" s="101">
        <v>0</v>
      </c>
      <c r="R17" s="101">
        <v>0</v>
      </c>
      <c r="S17" s="101">
        <f t="shared" si="5"/>
        <v>0</v>
      </c>
      <c r="T17" s="101" cm="1">
        <f t="array" ref="T17">INDEX('23_24TPP_Base_Mapping'!$BP$5:$BP$322,MATCH(1,($B17='23_24TPP_Base_Mapping'!$B$5:$B$322)*($C17='23_24TPP_Base_Mapping'!$C$5:$C$322),0))</f>
        <v>0</v>
      </c>
      <c r="U17" s="102">
        <v>0</v>
      </c>
      <c r="V17" s="102">
        <v>0</v>
      </c>
      <c r="W17" s="102">
        <f t="shared" si="0"/>
        <v>0</v>
      </c>
      <c r="X17" s="102">
        <v>0</v>
      </c>
      <c r="Y17" s="103">
        <v>0</v>
      </c>
      <c r="Z17" s="103">
        <v>0</v>
      </c>
      <c r="AA17" s="103">
        <f t="shared" si="6"/>
        <v>0</v>
      </c>
      <c r="AB17" s="103">
        <f t="shared" si="7"/>
        <v>0</v>
      </c>
      <c r="AC17" s="104">
        <f t="shared" si="8"/>
        <v>0</v>
      </c>
      <c r="AD17" s="104">
        <f t="shared" si="9"/>
        <v>0</v>
      </c>
      <c r="AE17" s="104">
        <f t="shared" si="10"/>
        <v>0</v>
      </c>
      <c r="AF17" s="104">
        <f t="shared" si="11"/>
        <v>0</v>
      </c>
      <c r="AG17" s="201">
        <f t="shared" si="1"/>
        <v>0</v>
      </c>
    </row>
    <row r="18" spans="1:33" x14ac:dyDescent="0.35">
      <c r="A18" t="s">
        <v>329</v>
      </c>
      <c r="B18" t="s">
        <v>208</v>
      </c>
      <c r="C18">
        <v>138</v>
      </c>
      <c r="D18" t="str" cm="1">
        <f t="array" ref="D18">INDEX(SubList_ResAreas!$D$5:$D$332,MATCH(1,(B18=SubList_ResAreas!$B$5:$B$332)*(C18=SubList_ResAreas!$C$5:$C$332),0))</f>
        <v>SouthernNV_Desert</v>
      </c>
      <c r="E18" s="29">
        <v>0</v>
      </c>
      <c r="F18" s="29">
        <v>0</v>
      </c>
      <c r="G18" s="29">
        <f t="shared" si="2"/>
        <v>0</v>
      </c>
      <c r="H18" s="29" cm="1">
        <f t="array" ref="H18">INDEX('23_24TPP_Base_Mapping'!$P$5:$P$322,MATCH(1,($B18='23_24TPP_Base_Mapping'!$B$5:$B$322)*($C18='23_24TPP_Base_Mapping'!$C$5:$C$322),0))</f>
        <v>0</v>
      </c>
      <c r="I18" s="97">
        <v>0</v>
      </c>
      <c r="J18" s="97">
        <v>0</v>
      </c>
      <c r="K18" s="97">
        <f t="shared" si="3"/>
        <v>0</v>
      </c>
      <c r="L18" s="97" cm="1">
        <f t="array" ref="L18">INDEX('23_24TPP_Base_Mapping'!$AC$5:$AC$322,MATCH(1,($B18='23_24TPP_Base_Mapping'!$B$5:$B$322)*($C18='23_24TPP_Base_Mapping'!$C$5:$C$322),0))</f>
        <v>0</v>
      </c>
      <c r="M18" s="98">
        <v>0</v>
      </c>
      <c r="N18" s="98">
        <v>0</v>
      </c>
      <c r="O18" s="98">
        <f t="shared" si="4"/>
        <v>0</v>
      </c>
      <c r="P18" s="98" cm="1">
        <f t="array" ref="P18">INDEX('23_24TPP_Base_Mapping'!$AP$5:$AP$322,MATCH(1,($B18='23_24TPP_Base_Mapping'!$B$5:$B$322)*($C18='23_24TPP_Base_Mapping'!$C$5:$C$322),0))</f>
        <v>0</v>
      </c>
      <c r="Q18" s="101">
        <v>0</v>
      </c>
      <c r="R18" s="101">
        <v>0</v>
      </c>
      <c r="S18" s="101">
        <f t="shared" si="5"/>
        <v>0</v>
      </c>
      <c r="T18" s="101" cm="1">
        <f t="array" ref="T18">INDEX('23_24TPP_Base_Mapping'!$BP$5:$BP$322,MATCH(1,($B18='23_24TPP_Base_Mapping'!$B$5:$B$322)*($C18='23_24TPP_Base_Mapping'!$C$5:$C$322),0))</f>
        <v>0</v>
      </c>
      <c r="U18" s="102">
        <v>150</v>
      </c>
      <c r="V18" s="102">
        <v>350</v>
      </c>
      <c r="W18" s="102">
        <f t="shared" si="0"/>
        <v>500</v>
      </c>
      <c r="X18" s="102">
        <f>FLOOR(V18*18440/21477,1)</f>
        <v>300</v>
      </c>
      <c r="Y18" s="103">
        <v>150</v>
      </c>
      <c r="Z18" s="103">
        <v>350</v>
      </c>
      <c r="AA18" s="103">
        <f t="shared" si="6"/>
        <v>500</v>
      </c>
      <c r="AB18" s="103">
        <f t="shared" si="7"/>
        <v>300</v>
      </c>
      <c r="AC18" s="104">
        <f t="shared" si="8"/>
        <v>150</v>
      </c>
      <c r="AD18" s="104">
        <f t="shared" si="9"/>
        <v>350</v>
      </c>
      <c r="AE18" s="104">
        <f t="shared" si="10"/>
        <v>500</v>
      </c>
      <c r="AF18" s="104">
        <f t="shared" si="11"/>
        <v>300</v>
      </c>
      <c r="AG18" s="201">
        <f t="shared" si="1"/>
        <v>1</v>
      </c>
    </row>
    <row r="19" spans="1:33" x14ac:dyDescent="0.35">
      <c r="A19" t="s">
        <v>333</v>
      </c>
      <c r="B19" t="s">
        <v>240</v>
      </c>
      <c r="C19">
        <v>230</v>
      </c>
      <c r="D19" t="str" cm="1">
        <f t="array" ref="D19">INDEX(SubList_ResAreas!$D$5:$D$332,MATCH(1,(B19=SubList_ResAreas!$B$5:$B$332)*(C19=SubList_ResAreas!$C$5:$C$332),0))</f>
        <v>Central_Valley_LosBanos</v>
      </c>
      <c r="E19" s="29">
        <v>0</v>
      </c>
      <c r="F19" s="29">
        <v>0</v>
      </c>
      <c r="G19" s="29">
        <f t="shared" si="2"/>
        <v>0</v>
      </c>
      <c r="H19" s="29" cm="1">
        <f t="array" ref="H19">INDEX('23_24TPP_Base_Mapping'!$P$5:$P$322,MATCH(1,($B19='23_24TPP_Base_Mapping'!$B$5:$B$322)*($C19='23_24TPP_Base_Mapping'!$C$5:$C$322),0))</f>
        <v>0</v>
      </c>
      <c r="I19" s="97">
        <v>0</v>
      </c>
      <c r="J19" s="97">
        <v>0</v>
      </c>
      <c r="K19" s="97">
        <f t="shared" si="3"/>
        <v>0</v>
      </c>
      <c r="L19" s="97" cm="1">
        <f t="array" ref="L19">INDEX('23_24TPP_Base_Mapping'!$AC$5:$AC$322,MATCH(1,($B19='23_24TPP_Base_Mapping'!$B$5:$B$322)*($C19='23_24TPP_Base_Mapping'!$C$5:$C$322),0))</f>
        <v>0</v>
      </c>
      <c r="M19" s="98">
        <v>100</v>
      </c>
      <c r="N19" s="98">
        <v>0</v>
      </c>
      <c r="O19" s="98">
        <f t="shared" si="4"/>
        <v>100</v>
      </c>
      <c r="P19" s="98" cm="1">
        <f t="array" ref="P19">INDEX('23_24TPP_Base_Mapping'!$AP$5:$AP$322,MATCH(1,($B19='23_24TPP_Base_Mapping'!$B$5:$B$322)*($C19='23_24TPP_Base_Mapping'!$C$5:$C$322),0))</f>
        <v>0</v>
      </c>
      <c r="Q19" s="101">
        <v>100</v>
      </c>
      <c r="R19" s="101">
        <v>0</v>
      </c>
      <c r="S19" s="101">
        <f t="shared" si="5"/>
        <v>100</v>
      </c>
      <c r="T19" s="101" cm="1">
        <f t="array" ref="T19">INDEX('23_24TPP_Base_Mapping'!$BP$5:$BP$322,MATCH(1,($B19='23_24TPP_Base_Mapping'!$B$5:$B$322)*($C19='23_24TPP_Base_Mapping'!$C$5:$C$322),0))</f>
        <v>0</v>
      </c>
      <c r="U19" s="102">
        <v>229</v>
      </c>
      <c r="V19" s="102">
        <v>533</v>
      </c>
      <c r="W19" s="102">
        <f t="shared" si="0"/>
        <v>762</v>
      </c>
      <c r="X19" s="102">
        <f>FLOOR(V19*18440/21477,1)</f>
        <v>457</v>
      </c>
      <c r="Y19" s="103">
        <v>229</v>
      </c>
      <c r="Z19" s="103">
        <v>533</v>
      </c>
      <c r="AA19" s="103">
        <f t="shared" si="6"/>
        <v>862</v>
      </c>
      <c r="AB19" s="103">
        <f t="shared" si="7"/>
        <v>457</v>
      </c>
      <c r="AC19" s="104">
        <f t="shared" si="8"/>
        <v>329</v>
      </c>
      <c r="AD19" s="104">
        <f t="shared" si="9"/>
        <v>533</v>
      </c>
      <c r="AE19" s="104">
        <f t="shared" si="10"/>
        <v>862</v>
      </c>
      <c r="AF19" s="104">
        <f t="shared" si="11"/>
        <v>457</v>
      </c>
      <c r="AG19" s="201">
        <f t="shared" si="1"/>
        <v>1</v>
      </c>
    </row>
    <row r="20" spans="1:33" x14ac:dyDescent="0.35">
      <c r="A20" t="s">
        <v>333</v>
      </c>
      <c r="B20" t="s">
        <v>240</v>
      </c>
      <c r="C20">
        <v>115</v>
      </c>
      <c r="D20" t="str" cm="1">
        <f t="array" ref="D20">INDEX(SubList_ResAreas!$D$5:$D$332,MATCH(1,(B20=SubList_ResAreas!$B$5:$B$332)*(C20=SubList_ResAreas!$C$5:$C$332),0))</f>
        <v>Central_Valley_LosBanos</v>
      </c>
      <c r="E20" s="29">
        <v>0</v>
      </c>
      <c r="F20" s="29">
        <v>0</v>
      </c>
      <c r="G20" s="29">
        <f t="shared" si="2"/>
        <v>0</v>
      </c>
      <c r="H20" s="29" cm="1">
        <f t="array" ref="H20">INDEX('23_24TPP_Base_Mapping'!$P$5:$P$322,MATCH(1,($B20='23_24TPP_Base_Mapping'!$B$5:$B$322)*($C20='23_24TPP_Base_Mapping'!$C$5:$C$322),0))</f>
        <v>0</v>
      </c>
      <c r="I20" s="97">
        <v>0</v>
      </c>
      <c r="J20" s="97">
        <v>0</v>
      </c>
      <c r="K20" s="97">
        <f t="shared" si="3"/>
        <v>0</v>
      </c>
      <c r="L20" s="97" cm="1">
        <f t="array" ref="L20">INDEX('23_24TPP_Base_Mapping'!$AC$5:$AC$322,MATCH(1,($B20='23_24TPP_Base_Mapping'!$B$5:$B$322)*($C20='23_24TPP_Base_Mapping'!$C$5:$C$322),0))</f>
        <v>157</v>
      </c>
      <c r="M20" s="98">
        <v>0</v>
      </c>
      <c r="N20" s="98">
        <v>238.4</v>
      </c>
      <c r="O20" s="98">
        <f t="shared" si="4"/>
        <v>238.4</v>
      </c>
      <c r="P20" s="98" cm="1">
        <f t="array" ref="P20">INDEX('23_24TPP_Base_Mapping'!$AP$5:$AP$322,MATCH(1,($B20='23_24TPP_Base_Mapping'!$B$5:$B$322)*($C20='23_24TPP_Base_Mapping'!$C$5:$C$322),0))</f>
        <v>0</v>
      </c>
      <c r="Q20" s="101">
        <v>0</v>
      </c>
      <c r="R20" s="101">
        <v>238.4</v>
      </c>
      <c r="S20" s="101">
        <f t="shared" si="5"/>
        <v>238.4</v>
      </c>
      <c r="T20" s="101" cm="1">
        <f t="array" ref="T20">INDEX('23_24TPP_Base_Mapping'!$BP$5:$BP$322,MATCH(1,($B20='23_24TPP_Base_Mapping'!$B$5:$B$322)*($C20='23_24TPP_Base_Mapping'!$C$5:$C$322),0))</f>
        <v>157</v>
      </c>
      <c r="U20" s="102">
        <v>0</v>
      </c>
      <c r="V20" s="102">
        <v>0</v>
      </c>
      <c r="W20" s="102">
        <f t="shared" si="0"/>
        <v>0</v>
      </c>
      <c r="X20" s="102">
        <v>0</v>
      </c>
      <c r="Y20" s="103">
        <v>0</v>
      </c>
      <c r="Z20" s="103">
        <v>0</v>
      </c>
      <c r="AA20" s="103">
        <f t="shared" si="6"/>
        <v>238.4</v>
      </c>
      <c r="AB20" s="103">
        <f t="shared" si="7"/>
        <v>157</v>
      </c>
      <c r="AC20" s="104">
        <f t="shared" si="8"/>
        <v>0</v>
      </c>
      <c r="AD20" s="104">
        <f t="shared" si="9"/>
        <v>238.4</v>
      </c>
      <c r="AE20" s="104">
        <f t="shared" si="10"/>
        <v>238.4</v>
      </c>
      <c r="AF20" s="104">
        <f t="shared" si="11"/>
        <v>157</v>
      </c>
      <c r="AG20" s="201">
        <f t="shared" si="1"/>
        <v>1</v>
      </c>
    </row>
    <row r="21" spans="1:33" hidden="1" x14ac:dyDescent="0.35">
      <c r="A21" t="s">
        <v>333</v>
      </c>
      <c r="B21" t="s">
        <v>250</v>
      </c>
      <c r="C21">
        <v>115</v>
      </c>
      <c r="E21" s="29">
        <v>0</v>
      </c>
      <c r="F21" s="29">
        <v>0</v>
      </c>
      <c r="G21" s="29">
        <f t="shared" si="2"/>
        <v>0</v>
      </c>
      <c r="H21" s="29" cm="1">
        <f t="array" ref="H21">INDEX('23_24TPP_Base_Mapping'!$P$5:$P$322,MATCH(1,($B21='23_24TPP_Base_Mapping'!$B$5:$B$322)*($C21='23_24TPP_Base_Mapping'!$C$5:$C$322),0))</f>
        <v>0</v>
      </c>
      <c r="I21" s="97">
        <v>0</v>
      </c>
      <c r="J21" s="97">
        <v>0</v>
      </c>
      <c r="K21" s="97">
        <f t="shared" si="3"/>
        <v>0</v>
      </c>
      <c r="L21" s="97" cm="1">
        <f t="array" ref="L21">INDEX('23_24TPP_Base_Mapping'!$AC$5:$AC$322,MATCH(1,($B21='23_24TPP_Base_Mapping'!$B$5:$B$322)*($C21='23_24TPP_Base_Mapping'!$C$5:$C$322),0))</f>
        <v>0</v>
      </c>
      <c r="M21" s="98">
        <v>0</v>
      </c>
      <c r="N21" s="98">
        <v>0</v>
      </c>
      <c r="O21" s="98">
        <f t="shared" si="4"/>
        <v>0</v>
      </c>
      <c r="P21" s="98" cm="1">
        <f t="array" ref="P21">INDEX('23_24TPP_Base_Mapping'!$AP$5:$AP$322,MATCH(1,($B21='23_24TPP_Base_Mapping'!$B$5:$B$322)*($C21='23_24TPP_Base_Mapping'!$C$5:$C$322),0))</f>
        <v>0</v>
      </c>
      <c r="Q21" s="101">
        <v>0</v>
      </c>
      <c r="R21" s="101">
        <v>0</v>
      </c>
      <c r="S21" s="101">
        <f t="shared" si="5"/>
        <v>0</v>
      </c>
      <c r="T21" s="101" cm="1">
        <f t="array" ref="T21">INDEX('23_24TPP_Base_Mapping'!$BP$5:$BP$322,MATCH(1,($B21='23_24TPP_Base_Mapping'!$B$5:$B$322)*($C21='23_24TPP_Base_Mapping'!$C$5:$C$322),0))</f>
        <v>0</v>
      </c>
      <c r="U21" s="102">
        <v>0</v>
      </c>
      <c r="V21" s="102">
        <v>0</v>
      </c>
      <c r="W21" s="102">
        <f t="shared" si="0"/>
        <v>0</v>
      </c>
      <c r="X21" s="102">
        <v>0</v>
      </c>
      <c r="Y21" s="103">
        <v>0</v>
      </c>
      <c r="Z21" s="103">
        <v>0</v>
      </c>
      <c r="AA21" s="103">
        <f t="shared" si="6"/>
        <v>0</v>
      </c>
      <c r="AB21" s="103">
        <f t="shared" si="7"/>
        <v>0</v>
      </c>
      <c r="AC21" s="104">
        <f t="shared" si="8"/>
        <v>0</v>
      </c>
      <c r="AD21" s="104">
        <f t="shared" si="9"/>
        <v>0</v>
      </c>
      <c r="AE21" s="104">
        <f t="shared" si="10"/>
        <v>0</v>
      </c>
      <c r="AF21" s="104">
        <f t="shared" si="11"/>
        <v>0</v>
      </c>
      <c r="AG21" s="201">
        <f t="shared" si="1"/>
        <v>0</v>
      </c>
    </row>
    <row r="22" spans="1:33" hidden="1" x14ac:dyDescent="0.35">
      <c r="A22" t="s">
        <v>322</v>
      </c>
      <c r="B22" t="s">
        <v>214</v>
      </c>
      <c r="C22">
        <v>230</v>
      </c>
      <c r="E22" s="29">
        <v>0</v>
      </c>
      <c r="F22" s="29">
        <v>0</v>
      </c>
      <c r="G22" s="29">
        <f t="shared" si="2"/>
        <v>0</v>
      </c>
      <c r="H22" s="29" cm="1">
        <f t="array" ref="H22">INDEX('23_24TPP_Base_Mapping'!$P$5:$P$322,MATCH(1,($B22='23_24TPP_Base_Mapping'!$B$5:$B$322)*($C22='23_24TPP_Base_Mapping'!$C$5:$C$322),0))</f>
        <v>0</v>
      </c>
      <c r="I22" s="97">
        <v>0</v>
      </c>
      <c r="J22" s="97">
        <v>0</v>
      </c>
      <c r="K22" s="97">
        <f t="shared" si="3"/>
        <v>0</v>
      </c>
      <c r="L22" s="97" cm="1">
        <f t="array" ref="L22">INDEX('23_24TPP_Base_Mapping'!$AC$5:$AC$322,MATCH(1,($B22='23_24TPP_Base_Mapping'!$B$5:$B$322)*($C22='23_24TPP_Base_Mapping'!$C$5:$C$322),0))</f>
        <v>0</v>
      </c>
      <c r="M22" s="98">
        <v>0</v>
      </c>
      <c r="N22" s="98">
        <v>0</v>
      </c>
      <c r="O22" s="98">
        <f t="shared" si="4"/>
        <v>0</v>
      </c>
      <c r="P22" s="98" cm="1">
        <f t="array" ref="P22">INDEX('23_24TPP_Base_Mapping'!$AP$5:$AP$322,MATCH(1,($B22='23_24TPP_Base_Mapping'!$B$5:$B$322)*($C22='23_24TPP_Base_Mapping'!$C$5:$C$322),0))</f>
        <v>0</v>
      </c>
      <c r="Q22" s="101">
        <v>0</v>
      </c>
      <c r="R22" s="101">
        <v>0</v>
      </c>
      <c r="S22" s="101">
        <f t="shared" si="5"/>
        <v>0</v>
      </c>
      <c r="T22" s="101" cm="1">
        <f t="array" ref="T22">INDEX('23_24TPP_Base_Mapping'!$BP$5:$BP$322,MATCH(1,($B22='23_24TPP_Base_Mapping'!$B$5:$B$322)*($C22='23_24TPP_Base_Mapping'!$C$5:$C$322),0))</f>
        <v>0</v>
      </c>
      <c r="U22" s="102">
        <v>0</v>
      </c>
      <c r="V22" s="102">
        <v>0</v>
      </c>
      <c r="W22" s="102">
        <f t="shared" si="0"/>
        <v>0</v>
      </c>
      <c r="X22" s="102">
        <v>0</v>
      </c>
      <c r="Y22" s="103">
        <v>0</v>
      </c>
      <c r="Z22" s="103">
        <v>0</v>
      </c>
      <c r="AA22" s="103">
        <f t="shared" si="6"/>
        <v>0</v>
      </c>
      <c r="AB22" s="103">
        <f t="shared" si="7"/>
        <v>0</v>
      </c>
      <c r="AC22" s="104">
        <f t="shared" si="8"/>
        <v>0</v>
      </c>
      <c r="AD22" s="104">
        <f t="shared" si="9"/>
        <v>0</v>
      </c>
      <c r="AE22" s="104">
        <f t="shared" si="10"/>
        <v>0</v>
      </c>
      <c r="AF22" s="104">
        <f t="shared" si="11"/>
        <v>0</v>
      </c>
      <c r="AG22" s="201">
        <f t="shared" si="1"/>
        <v>0</v>
      </c>
    </row>
    <row r="23" spans="1:33" x14ac:dyDescent="0.35">
      <c r="A23" t="s">
        <v>333</v>
      </c>
      <c r="B23" t="s">
        <v>243</v>
      </c>
      <c r="C23">
        <v>230</v>
      </c>
      <c r="D23" t="str" cm="1">
        <f t="array" ref="D23">INDEX(SubList_ResAreas!$D$5:$D$332,MATCH(1,(B23=SubList_ResAreas!$B$5:$B$332)*(C23=SubList_ResAreas!$C$5:$C$332),0))</f>
        <v>Northern_CA</v>
      </c>
      <c r="E23" s="29">
        <v>0</v>
      </c>
      <c r="F23" s="29">
        <v>0</v>
      </c>
      <c r="G23" s="29">
        <f t="shared" si="2"/>
        <v>0</v>
      </c>
      <c r="H23" s="29" cm="1">
        <f t="array" ref="H23">INDEX('23_24TPP_Base_Mapping'!$P$5:$P$322,MATCH(1,($B23='23_24TPP_Base_Mapping'!$B$5:$B$322)*($C23='23_24TPP_Base_Mapping'!$C$5:$C$322),0))</f>
        <v>0</v>
      </c>
      <c r="I23" s="97">
        <v>0</v>
      </c>
      <c r="J23" s="97">
        <v>0</v>
      </c>
      <c r="K23" s="97">
        <f t="shared" si="3"/>
        <v>0</v>
      </c>
      <c r="L23" s="97" cm="1">
        <f t="array" ref="L23">INDEX('23_24TPP_Base_Mapping'!$AC$5:$AC$322,MATCH(1,($B23='23_24TPP_Base_Mapping'!$B$5:$B$322)*($C23='23_24TPP_Base_Mapping'!$C$5:$C$322),0))</f>
        <v>0</v>
      </c>
      <c r="M23" s="98">
        <v>0</v>
      </c>
      <c r="N23" s="98">
        <v>0</v>
      </c>
      <c r="O23" s="98">
        <f t="shared" si="4"/>
        <v>0</v>
      </c>
      <c r="P23" s="98" cm="1">
        <f t="array" ref="P23">INDEX('23_24TPP_Base_Mapping'!$AP$5:$AP$322,MATCH(1,($B23='23_24TPP_Base_Mapping'!$B$5:$B$322)*($C23='23_24TPP_Base_Mapping'!$C$5:$C$322),0))</f>
        <v>0</v>
      </c>
      <c r="Q23" s="101">
        <v>0</v>
      </c>
      <c r="R23" s="101">
        <v>0</v>
      </c>
      <c r="S23" s="101">
        <f t="shared" si="5"/>
        <v>0</v>
      </c>
      <c r="T23" s="101" cm="1">
        <f t="array" ref="T23">INDEX('23_24TPP_Base_Mapping'!$BP$5:$BP$322,MATCH(1,($B23='23_24TPP_Base_Mapping'!$B$5:$B$322)*($C23='23_24TPP_Base_Mapping'!$C$5:$C$322),0))</f>
        <v>0</v>
      </c>
      <c r="U23" s="102">
        <v>30</v>
      </c>
      <c r="V23" s="102">
        <v>70</v>
      </c>
      <c r="W23" s="102">
        <f t="shared" si="0"/>
        <v>100</v>
      </c>
      <c r="X23" s="102">
        <f>FLOOR(V23*18440/21477,1)</f>
        <v>60</v>
      </c>
      <c r="Y23" s="103">
        <v>0</v>
      </c>
      <c r="Z23" s="103">
        <v>0</v>
      </c>
      <c r="AA23" s="103">
        <f t="shared" si="6"/>
        <v>100</v>
      </c>
      <c r="AB23" s="103">
        <f t="shared" si="7"/>
        <v>60</v>
      </c>
      <c r="AC23" s="104">
        <f t="shared" si="8"/>
        <v>30</v>
      </c>
      <c r="AD23" s="104">
        <f t="shared" si="9"/>
        <v>70</v>
      </c>
      <c r="AE23" s="104">
        <f t="shared" si="10"/>
        <v>100</v>
      </c>
      <c r="AF23" s="104">
        <f t="shared" si="11"/>
        <v>60</v>
      </c>
      <c r="AG23" s="201">
        <f t="shared" si="1"/>
        <v>1</v>
      </c>
    </row>
    <row r="24" spans="1:33" x14ac:dyDescent="0.35">
      <c r="A24" t="s">
        <v>326</v>
      </c>
      <c r="B24" t="s">
        <v>54</v>
      </c>
      <c r="C24">
        <v>161</v>
      </c>
      <c r="D24" t="str" cm="1">
        <f t="array" ref="D24">INDEX(SubList_ResAreas!$D$5:$D$332,MATCH(1,(B24=SubList_ResAreas!$B$5:$B$332)*(C24=SubList_ResAreas!$C$5:$C$332),0))</f>
        <v>Riverside</v>
      </c>
      <c r="E24" s="29">
        <v>0</v>
      </c>
      <c r="F24" s="29">
        <v>0</v>
      </c>
      <c r="G24" s="29">
        <f t="shared" si="2"/>
        <v>0</v>
      </c>
      <c r="H24" s="29" cm="1">
        <f t="array" ref="H24">INDEX('23_24TPP_Base_Mapping'!$P$5:$P$322,MATCH(1,($B24='23_24TPP_Base_Mapping'!$B$5:$B$322)*($C24='23_24TPP_Base_Mapping'!$C$5:$C$322),0))</f>
        <v>0</v>
      </c>
      <c r="I24" s="97">
        <v>0</v>
      </c>
      <c r="J24" s="97">
        <v>0</v>
      </c>
      <c r="K24" s="97">
        <f t="shared" si="3"/>
        <v>0</v>
      </c>
      <c r="L24" s="97" cm="1">
        <f t="array" ref="L24">INDEX('23_24TPP_Base_Mapping'!$AC$5:$AC$322,MATCH(1,($B24='23_24TPP_Base_Mapping'!$B$5:$B$322)*($C24='23_24TPP_Base_Mapping'!$C$5:$C$322),0))</f>
        <v>0</v>
      </c>
      <c r="M24" s="98">
        <v>0</v>
      </c>
      <c r="N24" s="98">
        <v>0</v>
      </c>
      <c r="O24" s="98">
        <f t="shared" si="4"/>
        <v>0</v>
      </c>
      <c r="P24" s="98" cm="1">
        <f t="array" ref="P24">INDEX('23_24TPP_Base_Mapping'!$AP$5:$AP$322,MATCH(1,($B24='23_24TPP_Base_Mapping'!$B$5:$B$322)*($C24='23_24TPP_Base_Mapping'!$C$5:$C$322),0))</f>
        <v>0</v>
      </c>
      <c r="Q24" s="101">
        <v>0</v>
      </c>
      <c r="R24" s="101">
        <v>0</v>
      </c>
      <c r="S24" s="101">
        <f t="shared" si="5"/>
        <v>0</v>
      </c>
      <c r="T24" s="101" cm="1">
        <f t="array" ref="T24">INDEX('23_24TPP_Base_Mapping'!$BP$5:$BP$322,MATCH(1,($B24='23_24TPP_Base_Mapping'!$B$5:$B$322)*($C24='23_24TPP_Base_Mapping'!$C$5:$C$322),0))</f>
        <v>0</v>
      </c>
      <c r="U24" s="102">
        <v>90</v>
      </c>
      <c r="V24" s="102">
        <v>210</v>
      </c>
      <c r="W24" s="102">
        <f t="shared" si="0"/>
        <v>300</v>
      </c>
      <c r="X24" s="102">
        <f>FLOOR(V24*18440/21477,1)</f>
        <v>180</v>
      </c>
      <c r="Y24" s="103">
        <v>90</v>
      </c>
      <c r="Z24" s="103">
        <v>210</v>
      </c>
      <c r="AA24" s="103">
        <f t="shared" si="6"/>
        <v>300</v>
      </c>
      <c r="AB24" s="103">
        <f t="shared" si="7"/>
        <v>180</v>
      </c>
      <c r="AC24" s="104">
        <f t="shared" si="8"/>
        <v>90</v>
      </c>
      <c r="AD24" s="104">
        <f t="shared" si="9"/>
        <v>210</v>
      </c>
      <c r="AE24" s="104">
        <f t="shared" si="10"/>
        <v>300</v>
      </c>
      <c r="AF24" s="104">
        <f t="shared" si="11"/>
        <v>180</v>
      </c>
      <c r="AG24" s="201">
        <f t="shared" si="1"/>
        <v>1</v>
      </c>
    </row>
    <row r="25" spans="1:33" x14ac:dyDescent="0.35">
      <c r="A25" t="s">
        <v>321</v>
      </c>
      <c r="B25" t="s">
        <v>209</v>
      </c>
      <c r="C25">
        <v>230</v>
      </c>
      <c r="D25" t="str" cm="1">
        <f t="array" ref="D25">INDEX(SubList_ResAreas!$D$5:$D$332,MATCH(1,(B25=SubList_ResAreas!$B$5:$B$332)*(C25=SubList_ResAreas!$C$5:$C$332),0))</f>
        <v>SPGE_Westlands_Fresno</v>
      </c>
      <c r="E25" s="29">
        <v>0</v>
      </c>
      <c r="F25" s="29">
        <v>0</v>
      </c>
      <c r="G25" s="29">
        <f t="shared" si="2"/>
        <v>0</v>
      </c>
      <c r="H25" s="29" cm="1">
        <f t="array" ref="H25">INDEX('23_24TPP_Base_Mapping'!$P$5:$P$322,MATCH(1,($B25='23_24TPP_Base_Mapping'!$B$5:$B$322)*($C25='23_24TPP_Base_Mapping'!$C$5:$C$322),0))</f>
        <v>0</v>
      </c>
      <c r="I25" s="97">
        <v>0</v>
      </c>
      <c r="J25" s="97">
        <v>0</v>
      </c>
      <c r="K25" s="97">
        <f t="shared" si="3"/>
        <v>0</v>
      </c>
      <c r="L25" s="97" cm="1">
        <f t="array" ref="L25">INDEX('23_24TPP_Base_Mapping'!$AC$5:$AC$322,MATCH(1,($B25='23_24TPP_Base_Mapping'!$B$5:$B$322)*($C25='23_24TPP_Base_Mapping'!$C$5:$C$322),0))</f>
        <v>0</v>
      </c>
      <c r="M25" s="98">
        <v>100</v>
      </c>
      <c r="N25" s="98">
        <v>100</v>
      </c>
      <c r="O25" s="98">
        <f t="shared" si="4"/>
        <v>200</v>
      </c>
      <c r="P25" s="98" cm="1">
        <f t="array" ref="P25">INDEX('23_24TPP_Base_Mapping'!$AP$5:$AP$322,MATCH(1,($B25='23_24TPP_Base_Mapping'!$B$5:$B$322)*($C25='23_24TPP_Base_Mapping'!$C$5:$C$322),0))</f>
        <v>0</v>
      </c>
      <c r="Q25" s="101">
        <v>100</v>
      </c>
      <c r="R25" s="101">
        <v>100</v>
      </c>
      <c r="S25" s="101">
        <f t="shared" si="5"/>
        <v>200</v>
      </c>
      <c r="T25" s="101" cm="1">
        <f t="array" ref="T25">INDEX('23_24TPP_Base_Mapping'!$BP$5:$BP$322,MATCH(1,($B25='23_24TPP_Base_Mapping'!$B$5:$B$322)*($C25='23_24TPP_Base_Mapping'!$C$5:$C$322),0))</f>
        <v>0</v>
      </c>
      <c r="U25" s="102">
        <v>120</v>
      </c>
      <c r="V25" s="102">
        <v>280</v>
      </c>
      <c r="W25" s="102">
        <f t="shared" si="0"/>
        <v>400</v>
      </c>
      <c r="X25" s="102">
        <f>FLOOR(V25*18440/21477,1)</f>
        <v>240</v>
      </c>
      <c r="Y25" s="103">
        <v>120</v>
      </c>
      <c r="Z25" s="103">
        <v>280</v>
      </c>
      <c r="AA25" s="103">
        <f t="shared" si="6"/>
        <v>600</v>
      </c>
      <c r="AB25" s="103">
        <f t="shared" si="7"/>
        <v>240</v>
      </c>
      <c r="AC25" s="104">
        <f t="shared" si="8"/>
        <v>220</v>
      </c>
      <c r="AD25" s="104">
        <f t="shared" si="9"/>
        <v>380</v>
      </c>
      <c r="AE25" s="104">
        <f t="shared" si="10"/>
        <v>600</v>
      </c>
      <c r="AF25" s="104">
        <f t="shared" si="11"/>
        <v>240</v>
      </c>
      <c r="AG25" s="201">
        <f t="shared" si="1"/>
        <v>1</v>
      </c>
    </row>
    <row r="26" spans="1:33" hidden="1" x14ac:dyDescent="0.35">
      <c r="A26" t="s">
        <v>333</v>
      </c>
      <c r="B26" t="s">
        <v>233</v>
      </c>
      <c r="C26">
        <v>230</v>
      </c>
      <c r="E26" s="29">
        <v>0</v>
      </c>
      <c r="F26" s="29">
        <v>0</v>
      </c>
      <c r="G26" s="29">
        <f t="shared" si="2"/>
        <v>0</v>
      </c>
      <c r="H26" s="29" cm="1">
        <f t="array" ref="H26">INDEX('23_24TPP_Base_Mapping'!$P$5:$P$322,MATCH(1,($B26='23_24TPP_Base_Mapping'!$B$5:$B$322)*($C26='23_24TPP_Base_Mapping'!$C$5:$C$322),0))</f>
        <v>0</v>
      </c>
      <c r="I26" s="97">
        <v>0</v>
      </c>
      <c r="J26" s="97">
        <v>0</v>
      </c>
      <c r="K26" s="97">
        <f t="shared" si="3"/>
        <v>0</v>
      </c>
      <c r="L26" s="97" cm="1">
        <f t="array" ref="L26">INDEX('23_24TPP_Base_Mapping'!$AC$5:$AC$322,MATCH(1,($B26='23_24TPP_Base_Mapping'!$B$5:$B$322)*($C26='23_24TPP_Base_Mapping'!$C$5:$C$322),0))</f>
        <v>0</v>
      </c>
      <c r="M26" s="98">
        <v>0</v>
      </c>
      <c r="N26" s="98">
        <v>0</v>
      </c>
      <c r="O26" s="98">
        <f t="shared" si="4"/>
        <v>0</v>
      </c>
      <c r="P26" s="98" cm="1">
        <f t="array" ref="P26">INDEX('23_24TPP_Base_Mapping'!$AP$5:$AP$322,MATCH(1,($B26='23_24TPP_Base_Mapping'!$B$5:$B$322)*($C26='23_24TPP_Base_Mapping'!$C$5:$C$322),0))</f>
        <v>0</v>
      </c>
      <c r="Q26" s="101">
        <v>0</v>
      </c>
      <c r="R26" s="101">
        <v>0</v>
      </c>
      <c r="S26" s="101">
        <f t="shared" si="5"/>
        <v>0</v>
      </c>
      <c r="T26" s="101" cm="1">
        <f t="array" ref="T26">INDEX('23_24TPP_Base_Mapping'!$BP$5:$BP$322,MATCH(1,($B26='23_24TPP_Base_Mapping'!$B$5:$B$322)*($C26='23_24TPP_Base_Mapping'!$C$5:$C$322),0))</f>
        <v>0</v>
      </c>
      <c r="U26" s="102">
        <v>0</v>
      </c>
      <c r="V26" s="102">
        <v>0</v>
      </c>
      <c r="W26" s="102">
        <f t="shared" si="0"/>
        <v>0</v>
      </c>
      <c r="X26" s="102">
        <v>0</v>
      </c>
      <c r="Y26" s="103">
        <v>0</v>
      </c>
      <c r="Z26" s="103">
        <v>0</v>
      </c>
      <c r="AA26" s="103">
        <f t="shared" si="6"/>
        <v>0</v>
      </c>
      <c r="AB26" s="103">
        <f t="shared" si="7"/>
        <v>0</v>
      </c>
      <c r="AC26" s="104">
        <f t="shared" si="8"/>
        <v>0</v>
      </c>
      <c r="AD26" s="104">
        <f t="shared" si="9"/>
        <v>0</v>
      </c>
      <c r="AE26" s="104">
        <f t="shared" si="10"/>
        <v>0</v>
      </c>
      <c r="AF26" s="104">
        <f t="shared" si="11"/>
        <v>0</v>
      </c>
      <c r="AG26" s="201">
        <f t="shared" si="1"/>
        <v>0</v>
      </c>
    </row>
    <row r="27" spans="1:33" hidden="1" x14ac:dyDescent="0.35">
      <c r="A27" t="s">
        <v>333</v>
      </c>
      <c r="B27" t="s">
        <v>281</v>
      </c>
      <c r="C27">
        <v>115</v>
      </c>
      <c r="E27" s="29">
        <v>0</v>
      </c>
      <c r="F27" s="29">
        <v>0</v>
      </c>
      <c r="G27" s="29">
        <f t="shared" si="2"/>
        <v>0</v>
      </c>
      <c r="H27" s="29" cm="1">
        <f t="array" ref="H27">INDEX('23_24TPP_Base_Mapping'!$P$5:$P$322,MATCH(1,($B27='23_24TPP_Base_Mapping'!$B$5:$B$322)*($C27='23_24TPP_Base_Mapping'!$C$5:$C$322),0))</f>
        <v>0</v>
      </c>
      <c r="I27" s="97">
        <v>0</v>
      </c>
      <c r="J27" s="97">
        <v>0</v>
      </c>
      <c r="K27" s="97">
        <f t="shared" si="3"/>
        <v>0</v>
      </c>
      <c r="L27" s="97" cm="1">
        <f t="array" ref="L27">INDEX('23_24TPP_Base_Mapping'!$AC$5:$AC$322,MATCH(1,($B27='23_24TPP_Base_Mapping'!$B$5:$B$322)*($C27='23_24TPP_Base_Mapping'!$C$5:$C$322),0))</f>
        <v>0</v>
      </c>
      <c r="M27" s="98">
        <v>0</v>
      </c>
      <c r="N27" s="98">
        <v>0</v>
      </c>
      <c r="O27" s="98">
        <f t="shared" si="4"/>
        <v>0</v>
      </c>
      <c r="P27" s="98" cm="1">
        <f t="array" ref="P27">INDEX('23_24TPP_Base_Mapping'!$AP$5:$AP$322,MATCH(1,($B27='23_24TPP_Base_Mapping'!$B$5:$B$322)*($C27='23_24TPP_Base_Mapping'!$C$5:$C$322),0))</f>
        <v>0</v>
      </c>
      <c r="Q27" s="101">
        <v>0</v>
      </c>
      <c r="R27" s="101">
        <v>0</v>
      </c>
      <c r="S27" s="101">
        <f t="shared" si="5"/>
        <v>0</v>
      </c>
      <c r="T27" s="101" cm="1">
        <f t="array" ref="T27">INDEX('23_24TPP_Base_Mapping'!$BP$5:$BP$322,MATCH(1,($B27='23_24TPP_Base_Mapping'!$B$5:$B$322)*($C27='23_24TPP_Base_Mapping'!$C$5:$C$322),0))</f>
        <v>0</v>
      </c>
      <c r="U27" s="102">
        <v>0</v>
      </c>
      <c r="V27" s="102">
        <v>0</v>
      </c>
      <c r="W27" s="102">
        <f t="shared" si="0"/>
        <v>0</v>
      </c>
      <c r="X27" s="102">
        <v>0</v>
      </c>
      <c r="Y27" s="103">
        <v>0</v>
      </c>
      <c r="Z27" s="103">
        <v>0</v>
      </c>
      <c r="AA27" s="103">
        <f t="shared" si="6"/>
        <v>0</v>
      </c>
      <c r="AB27" s="103">
        <f t="shared" si="7"/>
        <v>0</v>
      </c>
      <c r="AC27" s="104">
        <f t="shared" si="8"/>
        <v>0</v>
      </c>
      <c r="AD27" s="104">
        <f t="shared" si="9"/>
        <v>0</v>
      </c>
      <c r="AE27" s="104">
        <f t="shared" si="10"/>
        <v>0</v>
      </c>
      <c r="AF27" s="104">
        <f t="shared" si="11"/>
        <v>0</v>
      </c>
      <c r="AG27" s="201">
        <f t="shared" si="1"/>
        <v>0</v>
      </c>
    </row>
    <row r="28" spans="1:33" hidden="1" x14ac:dyDescent="0.35">
      <c r="A28" t="s">
        <v>321</v>
      </c>
      <c r="B28" t="s">
        <v>110</v>
      </c>
      <c r="C28">
        <v>115</v>
      </c>
      <c r="E28" s="29">
        <v>0</v>
      </c>
      <c r="F28" s="29">
        <v>0</v>
      </c>
      <c r="G28" s="29">
        <f t="shared" si="2"/>
        <v>0</v>
      </c>
      <c r="H28" s="29" cm="1">
        <f t="array" ref="H28">INDEX('23_24TPP_Base_Mapping'!$P$5:$P$322,MATCH(1,($B28='23_24TPP_Base_Mapping'!$B$5:$B$322)*($C28='23_24TPP_Base_Mapping'!$C$5:$C$322),0))</f>
        <v>0</v>
      </c>
      <c r="I28" s="97">
        <v>0</v>
      </c>
      <c r="J28" s="97">
        <v>0</v>
      </c>
      <c r="K28" s="97">
        <f t="shared" si="3"/>
        <v>0</v>
      </c>
      <c r="L28" s="97" cm="1">
        <f t="array" ref="L28">INDEX('23_24TPP_Base_Mapping'!$AC$5:$AC$322,MATCH(1,($B28='23_24TPP_Base_Mapping'!$B$5:$B$322)*($C28='23_24TPP_Base_Mapping'!$C$5:$C$322),0))</f>
        <v>0</v>
      </c>
      <c r="M28" s="98">
        <v>0</v>
      </c>
      <c r="N28" s="98">
        <v>0</v>
      </c>
      <c r="O28" s="98">
        <f t="shared" si="4"/>
        <v>0</v>
      </c>
      <c r="P28" s="98" cm="1">
        <f t="array" ref="P28">INDEX('23_24TPP_Base_Mapping'!$AP$5:$AP$322,MATCH(1,($B28='23_24TPP_Base_Mapping'!$B$5:$B$322)*($C28='23_24TPP_Base_Mapping'!$C$5:$C$322),0))</f>
        <v>0</v>
      </c>
      <c r="Q28" s="101">
        <v>0</v>
      </c>
      <c r="R28" s="101">
        <v>0</v>
      </c>
      <c r="S28" s="101">
        <f t="shared" si="5"/>
        <v>0</v>
      </c>
      <c r="T28" s="101" cm="1">
        <f t="array" ref="T28">INDEX('23_24TPP_Base_Mapping'!$BP$5:$BP$322,MATCH(1,($B28='23_24TPP_Base_Mapping'!$B$5:$B$322)*($C28='23_24TPP_Base_Mapping'!$C$5:$C$322),0))</f>
        <v>0</v>
      </c>
      <c r="U28" s="102">
        <v>0</v>
      </c>
      <c r="V28" s="102">
        <v>0</v>
      </c>
      <c r="W28" s="102">
        <f t="shared" si="0"/>
        <v>0</v>
      </c>
      <c r="X28" s="102">
        <v>0</v>
      </c>
      <c r="Y28" s="103">
        <v>0</v>
      </c>
      <c r="Z28" s="103">
        <v>0</v>
      </c>
      <c r="AA28" s="103">
        <f t="shared" si="6"/>
        <v>0</v>
      </c>
      <c r="AB28" s="103">
        <f t="shared" si="7"/>
        <v>0</v>
      </c>
      <c r="AC28" s="104">
        <f t="shared" si="8"/>
        <v>0</v>
      </c>
      <c r="AD28" s="104">
        <f t="shared" si="9"/>
        <v>0</v>
      </c>
      <c r="AE28" s="104">
        <f t="shared" si="10"/>
        <v>0</v>
      </c>
      <c r="AF28" s="104">
        <f t="shared" si="11"/>
        <v>0</v>
      </c>
      <c r="AG28" s="201">
        <f t="shared" si="1"/>
        <v>0</v>
      </c>
    </row>
    <row r="29" spans="1:33" hidden="1" x14ac:dyDescent="0.35">
      <c r="A29" t="s">
        <v>321</v>
      </c>
      <c r="B29" t="s">
        <v>203</v>
      </c>
      <c r="C29">
        <v>115</v>
      </c>
      <c r="E29" s="29">
        <v>0</v>
      </c>
      <c r="F29" s="29">
        <v>0</v>
      </c>
      <c r="G29" s="29">
        <f t="shared" si="2"/>
        <v>0</v>
      </c>
      <c r="H29" s="29" cm="1">
        <f t="array" ref="H29">INDEX('23_24TPP_Base_Mapping'!$P$5:$P$322,MATCH(1,($B29='23_24TPP_Base_Mapping'!$B$5:$B$322)*($C29='23_24TPP_Base_Mapping'!$C$5:$C$322),0))</f>
        <v>0</v>
      </c>
      <c r="I29" s="97">
        <v>0</v>
      </c>
      <c r="J29" s="97">
        <v>0</v>
      </c>
      <c r="K29" s="97">
        <f t="shared" si="3"/>
        <v>0</v>
      </c>
      <c r="L29" s="97" cm="1">
        <f t="array" ref="L29">INDEX('23_24TPP_Base_Mapping'!$AC$5:$AC$322,MATCH(1,($B29='23_24TPP_Base_Mapping'!$B$5:$B$322)*($C29='23_24TPP_Base_Mapping'!$C$5:$C$322),0))</f>
        <v>0</v>
      </c>
      <c r="M29" s="98">
        <v>0</v>
      </c>
      <c r="N29" s="98">
        <v>0</v>
      </c>
      <c r="O29" s="98">
        <f t="shared" si="4"/>
        <v>0</v>
      </c>
      <c r="P29" s="98" cm="1">
        <f t="array" ref="P29">INDEX('23_24TPP_Base_Mapping'!$AP$5:$AP$322,MATCH(1,($B29='23_24TPP_Base_Mapping'!$B$5:$B$322)*($C29='23_24TPP_Base_Mapping'!$C$5:$C$322),0))</f>
        <v>0</v>
      </c>
      <c r="Q29" s="101">
        <v>0</v>
      </c>
      <c r="R29" s="101">
        <v>0</v>
      </c>
      <c r="S29" s="101">
        <f t="shared" si="5"/>
        <v>0</v>
      </c>
      <c r="T29" s="101" cm="1">
        <f t="array" ref="T29">INDEX('23_24TPP_Base_Mapping'!$BP$5:$BP$322,MATCH(1,($B29='23_24TPP_Base_Mapping'!$B$5:$B$322)*($C29='23_24TPP_Base_Mapping'!$C$5:$C$322),0))</f>
        <v>0</v>
      </c>
      <c r="U29" s="102">
        <v>0</v>
      </c>
      <c r="V29" s="102">
        <v>0</v>
      </c>
      <c r="W29" s="102">
        <f t="shared" si="0"/>
        <v>0</v>
      </c>
      <c r="X29" s="102">
        <v>0</v>
      </c>
      <c r="Y29" s="103">
        <v>0</v>
      </c>
      <c r="Z29" s="103">
        <v>0</v>
      </c>
      <c r="AA29" s="103">
        <f t="shared" si="6"/>
        <v>0</v>
      </c>
      <c r="AB29" s="103">
        <f t="shared" si="7"/>
        <v>0</v>
      </c>
      <c r="AC29" s="104">
        <f t="shared" si="8"/>
        <v>0</v>
      </c>
      <c r="AD29" s="104">
        <f t="shared" si="9"/>
        <v>0</v>
      </c>
      <c r="AE29" s="104">
        <f t="shared" si="10"/>
        <v>0</v>
      </c>
      <c r="AF29" s="104">
        <f t="shared" si="11"/>
        <v>0</v>
      </c>
      <c r="AG29" s="201">
        <f t="shared" si="1"/>
        <v>0</v>
      </c>
    </row>
    <row r="30" spans="1:33" x14ac:dyDescent="0.35">
      <c r="A30" t="s">
        <v>341</v>
      </c>
      <c r="B30" t="s">
        <v>108</v>
      </c>
      <c r="C30">
        <v>230</v>
      </c>
      <c r="D30" t="str" cm="1">
        <f t="array" ref="D30">INDEX(SubList_ResAreas!$D$5:$D$332,MATCH(1,(B30=SubList_ResAreas!$B$5:$B$332)*(C30=SubList_ResAreas!$C$5:$C$332),0))</f>
        <v>Greater_Kramer</v>
      </c>
      <c r="E30" s="29">
        <v>0</v>
      </c>
      <c r="F30" s="29">
        <v>0</v>
      </c>
      <c r="G30" s="29">
        <f t="shared" si="2"/>
        <v>0</v>
      </c>
      <c r="H30" s="29" cm="1">
        <f t="array" ref="H30">INDEX('23_24TPP_Base_Mapping'!$P$5:$P$322,MATCH(1,($B30='23_24TPP_Base_Mapping'!$B$5:$B$322)*($C30='23_24TPP_Base_Mapping'!$C$5:$C$322),0))</f>
        <v>0</v>
      </c>
      <c r="I30" s="97">
        <v>0</v>
      </c>
      <c r="J30" s="97">
        <v>0</v>
      </c>
      <c r="K30" s="97">
        <f t="shared" si="3"/>
        <v>0</v>
      </c>
      <c r="L30" s="97" cm="1">
        <f t="array" ref="L30">INDEX('23_24TPP_Base_Mapping'!$AC$5:$AC$322,MATCH(1,($B30='23_24TPP_Base_Mapping'!$B$5:$B$322)*($C30='23_24TPP_Base_Mapping'!$C$5:$C$322),0))</f>
        <v>0</v>
      </c>
      <c r="M30" s="98">
        <v>200</v>
      </c>
      <c r="N30" s="98">
        <v>250</v>
      </c>
      <c r="O30" s="98">
        <f t="shared" si="4"/>
        <v>450</v>
      </c>
      <c r="P30" s="98" cm="1">
        <f t="array" ref="P30">INDEX('23_24TPP_Base_Mapping'!$AP$5:$AP$322,MATCH(1,($B30='23_24TPP_Base_Mapping'!$B$5:$B$322)*($C30='23_24TPP_Base_Mapping'!$C$5:$C$322),0))</f>
        <v>200</v>
      </c>
      <c r="Q30" s="101">
        <v>200</v>
      </c>
      <c r="R30" s="101">
        <v>250</v>
      </c>
      <c r="S30" s="101">
        <f t="shared" si="5"/>
        <v>450</v>
      </c>
      <c r="T30" s="101" cm="1">
        <f t="array" ref="T30">INDEX('23_24TPP_Base_Mapping'!$BP$5:$BP$322,MATCH(1,($B30='23_24TPP_Base_Mapping'!$B$5:$B$322)*($C30='23_24TPP_Base_Mapping'!$C$5:$C$322),0))</f>
        <v>200</v>
      </c>
      <c r="U30" s="102">
        <v>60</v>
      </c>
      <c r="V30" s="102">
        <v>140</v>
      </c>
      <c r="W30" s="102">
        <f t="shared" si="0"/>
        <v>200</v>
      </c>
      <c r="X30" s="102">
        <f>FLOOR(V30*18440/21477,1)</f>
        <v>120</v>
      </c>
      <c r="Y30" s="103">
        <v>60</v>
      </c>
      <c r="Z30" s="103">
        <v>140</v>
      </c>
      <c r="AA30" s="103">
        <f t="shared" si="6"/>
        <v>650</v>
      </c>
      <c r="AB30" s="103">
        <f t="shared" si="7"/>
        <v>320</v>
      </c>
      <c r="AC30" s="104">
        <f t="shared" si="8"/>
        <v>260</v>
      </c>
      <c r="AD30" s="104">
        <f t="shared" si="9"/>
        <v>390</v>
      </c>
      <c r="AE30" s="104">
        <f t="shared" si="10"/>
        <v>650</v>
      </c>
      <c r="AF30" s="104">
        <f t="shared" si="11"/>
        <v>320</v>
      </c>
      <c r="AG30" s="201">
        <f t="shared" si="1"/>
        <v>1</v>
      </c>
    </row>
    <row r="31" spans="1:33" x14ac:dyDescent="0.35">
      <c r="A31" t="s">
        <v>315</v>
      </c>
      <c r="B31" t="s">
        <v>142</v>
      </c>
      <c r="C31">
        <v>230</v>
      </c>
      <c r="D31" t="str" cm="1">
        <f t="array" ref="D31">INDEX(SubList_ResAreas!$D$5:$D$332,MATCH(1,(B31=SubList_ResAreas!$B$5:$B$332)*(C31=SubList_ResAreas!$C$5:$C$332),0))</f>
        <v>SPGE_Greater_Carrizo</v>
      </c>
      <c r="E31" s="29">
        <v>0</v>
      </c>
      <c r="F31" s="29">
        <v>0</v>
      </c>
      <c r="G31" s="29">
        <f t="shared" si="2"/>
        <v>0</v>
      </c>
      <c r="H31" s="29" cm="1">
        <f t="array" ref="H31">INDEX('23_24TPP_Base_Mapping'!$P$5:$P$322,MATCH(1,($B31='23_24TPP_Base_Mapping'!$B$5:$B$322)*($C31='23_24TPP_Base_Mapping'!$C$5:$C$322),0))</f>
        <v>0</v>
      </c>
      <c r="I31" s="97">
        <v>0</v>
      </c>
      <c r="J31" s="97">
        <v>0</v>
      </c>
      <c r="K31" s="97">
        <f t="shared" si="3"/>
        <v>0</v>
      </c>
      <c r="L31" s="97" cm="1">
        <f t="array" ref="L31">INDEX('23_24TPP_Base_Mapping'!$AC$5:$AC$322,MATCH(1,($B31='23_24TPP_Base_Mapping'!$B$5:$B$322)*($C31='23_24TPP_Base_Mapping'!$C$5:$C$322),0))</f>
        <v>0</v>
      </c>
      <c r="M31" s="98">
        <v>100</v>
      </c>
      <c r="N31" s="98">
        <v>0</v>
      </c>
      <c r="O31" s="98">
        <f t="shared" si="4"/>
        <v>100</v>
      </c>
      <c r="P31" s="98" cm="1">
        <f t="array" ref="P31">INDEX('23_24TPP_Base_Mapping'!$AP$5:$AP$322,MATCH(1,($B31='23_24TPP_Base_Mapping'!$B$5:$B$322)*($C31='23_24TPP_Base_Mapping'!$C$5:$C$322),0))</f>
        <v>0</v>
      </c>
      <c r="Q31" s="101">
        <v>100</v>
      </c>
      <c r="R31" s="101">
        <v>0</v>
      </c>
      <c r="S31" s="101">
        <f t="shared" si="5"/>
        <v>100</v>
      </c>
      <c r="T31" s="101" cm="1">
        <f t="array" ref="T31">INDEX('23_24TPP_Base_Mapping'!$BP$5:$BP$322,MATCH(1,($B31='23_24TPP_Base_Mapping'!$B$5:$B$322)*($C31='23_24TPP_Base_Mapping'!$C$5:$C$322),0))</f>
        <v>0</v>
      </c>
      <c r="U31" s="102">
        <v>120</v>
      </c>
      <c r="V31" s="102">
        <v>280</v>
      </c>
      <c r="W31" s="102">
        <f t="shared" si="0"/>
        <v>400</v>
      </c>
      <c r="X31" s="102">
        <f>FLOOR(V31*18440/21477,1)</f>
        <v>240</v>
      </c>
      <c r="Y31" s="103">
        <v>120</v>
      </c>
      <c r="Z31" s="103">
        <v>280</v>
      </c>
      <c r="AA31" s="103">
        <f t="shared" si="6"/>
        <v>500</v>
      </c>
      <c r="AB31" s="103">
        <f t="shared" si="7"/>
        <v>240</v>
      </c>
      <c r="AC31" s="104">
        <f t="shared" si="8"/>
        <v>220</v>
      </c>
      <c r="AD31" s="104">
        <f t="shared" si="9"/>
        <v>280</v>
      </c>
      <c r="AE31" s="104">
        <f t="shared" si="10"/>
        <v>500</v>
      </c>
      <c r="AF31" s="104">
        <f t="shared" si="11"/>
        <v>240</v>
      </c>
      <c r="AG31" s="201">
        <f t="shared" si="1"/>
        <v>1</v>
      </c>
    </row>
    <row r="32" spans="1:33" hidden="1" x14ac:dyDescent="0.35">
      <c r="A32" t="s">
        <v>315</v>
      </c>
      <c r="B32" t="s">
        <v>149</v>
      </c>
      <c r="C32">
        <v>115</v>
      </c>
      <c r="E32" s="29">
        <v>0</v>
      </c>
      <c r="F32" s="29">
        <v>0</v>
      </c>
      <c r="G32" s="29">
        <f t="shared" si="2"/>
        <v>0</v>
      </c>
      <c r="H32" s="29" cm="1">
        <f t="array" ref="H32">INDEX('23_24TPP_Base_Mapping'!$P$5:$P$322,MATCH(1,($B32='23_24TPP_Base_Mapping'!$B$5:$B$322)*($C32='23_24TPP_Base_Mapping'!$C$5:$C$322),0))</f>
        <v>0</v>
      </c>
      <c r="I32" s="97">
        <v>0</v>
      </c>
      <c r="J32" s="97">
        <v>0</v>
      </c>
      <c r="K32" s="97">
        <f t="shared" si="3"/>
        <v>0</v>
      </c>
      <c r="L32" s="97" cm="1">
        <f t="array" ref="L32">INDEX('23_24TPP_Base_Mapping'!$AC$5:$AC$322,MATCH(1,($B32='23_24TPP_Base_Mapping'!$B$5:$B$322)*($C32='23_24TPP_Base_Mapping'!$C$5:$C$322),0))</f>
        <v>0</v>
      </c>
      <c r="M32" s="98">
        <v>0</v>
      </c>
      <c r="N32" s="98">
        <v>0</v>
      </c>
      <c r="O32" s="98">
        <f t="shared" si="4"/>
        <v>0</v>
      </c>
      <c r="P32" s="98" cm="1">
        <f t="array" ref="P32">INDEX('23_24TPP_Base_Mapping'!$AP$5:$AP$322,MATCH(1,($B32='23_24TPP_Base_Mapping'!$B$5:$B$322)*($C32='23_24TPP_Base_Mapping'!$C$5:$C$322),0))</f>
        <v>0</v>
      </c>
      <c r="Q32" s="101">
        <v>0</v>
      </c>
      <c r="R32" s="101">
        <v>0</v>
      </c>
      <c r="S32" s="101">
        <f t="shared" si="5"/>
        <v>0</v>
      </c>
      <c r="T32" s="101" cm="1">
        <f t="array" ref="T32">INDEX('23_24TPP_Base_Mapping'!$BP$5:$BP$322,MATCH(1,($B32='23_24TPP_Base_Mapping'!$B$5:$B$322)*($C32='23_24TPP_Base_Mapping'!$C$5:$C$322),0))</f>
        <v>0</v>
      </c>
      <c r="U32" s="102">
        <v>0</v>
      </c>
      <c r="V32" s="102">
        <v>0</v>
      </c>
      <c r="W32" s="102">
        <f t="shared" si="0"/>
        <v>0</v>
      </c>
      <c r="X32" s="102">
        <v>0</v>
      </c>
      <c r="Y32" s="103">
        <v>0</v>
      </c>
      <c r="Z32" s="103">
        <v>0</v>
      </c>
      <c r="AA32" s="103">
        <f t="shared" si="6"/>
        <v>0</v>
      </c>
      <c r="AB32" s="103">
        <f t="shared" si="7"/>
        <v>0</v>
      </c>
      <c r="AC32" s="104">
        <f t="shared" si="8"/>
        <v>0</v>
      </c>
      <c r="AD32" s="104">
        <f t="shared" si="9"/>
        <v>0</v>
      </c>
      <c r="AE32" s="104">
        <f t="shared" si="10"/>
        <v>0</v>
      </c>
      <c r="AF32" s="104">
        <f t="shared" si="11"/>
        <v>0</v>
      </c>
      <c r="AG32" s="201">
        <f t="shared" si="1"/>
        <v>0</v>
      </c>
    </row>
    <row r="33" spans="1:33" hidden="1" x14ac:dyDescent="0.35">
      <c r="A33" t="s">
        <v>321</v>
      </c>
      <c r="B33" t="s">
        <v>186</v>
      </c>
      <c r="C33">
        <v>115</v>
      </c>
      <c r="E33" s="29">
        <v>0</v>
      </c>
      <c r="F33" s="29">
        <v>0</v>
      </c>
      <c r="G33" s="29">
        <f t="shared" si="2"/>
        <v>0</v>
      </c>
      <c r="H33" s="29" cm="1">
        <f t="array" ref="H33">INDEX('23_24TPP_Base_Mapping'!$P$5:$P$322,MATCH(1,($B33='23_24TPP_Base_Mapping'!$B$5:$B$322)*($C33='23_24TPP_Base_Mapping'!$C$5:$C$322),0))</f>
        <v>0</v>
      </c>
      <c r="I33" s="97">
        <v>0</v>
      </c>
      <c r="J33" s="97">
        <v>0</v>
      </c>
      <c r="K33" s="97">
        <f t="shared" si="3"/>
        <v>0</v>
      </c>
      <c r="L33" s="97" cm="1">
        <f t="array" ref="L33">INDEX('23_24TPP_Base_Mapping'!$AC$5:$AC$322,MATCH(1,($B33='23_24TPP_Base_Mapping'!$B$5:$B$322)*($C33='23_24TPP_Base_Mapping'!$C$5:$C$322),0))</f>
        <v>0</v>
      </c>
      <c r="M33" s="98">
        <v>0</v>
      </c>
      <c r="N33" s="98">
        <v>0</v>
      </c>
      <c r="O33" s="98">
        <f t="shared" si="4"/>
        <v>0</v>
      </c>
      <c r="P33" s="98" cm="1">
        <f t="array" ref="P33">INDEX('23_24TPP_Base_Mapping'!$AP$5:$AP$322,MATCH(1,($B33='23_24TPP_Base_Mapping'!$B$5:$B$322)*($C33='23_24TPP_Base_Mapping'!$C$5:$C$322),0))</f>
        <v>0</v>
      </c>
      <c r="Q33" s="101">
        <v>0</v>
      </c>
      <c r="R33" s="101">
        <v>0</v>
      </c>
      <c r="S33" s="101">
        <f t="shared" si="5"/>
        <v>0</v>
      </c>
      <c r="T33" s="101" cm="1">
        <f t="array" ref="T33">INDEX('23_24TPP_Base_Mapping'!$BP$5:$BP$322,MATCH(1,($B33='23_24TPP_Base_Mapping'!$B$5:$B$322)*($C33='23_24TPP_Base_Mapping'!$C$5:$C$322),0))</f>
        <v>0</v>
      </c>
      <c r="U33" s="102">
        <v>0</v>
      </c>
      <c r="V33" s="102">
        <v>0</v>
      </c>
      <c r="W33" s="102">
        <f t="shared" si="0"/>
        <v>0</v>
      </c>
      <c r="X33" s="102">
        <v>0</v>
      </c>
      <c r="Y33" s="103">
        <v>0</v>
      </c>
      <c r="Z33" s="103">
        <v>0</v>
      </c>
      <c r="AA33" s="103">
        <f t="shared" si="6"/>
        <v>0</v>
      </c>
      <c r="AB33" s="103">
        <f t="shared" si="7"/>
        <v>0</v>
      </c>
      <c r="AC33" s="104">
        <f t="shared" si="8"/>
        <v>0</v>
      </c>
      <c r="AD33" s="104">
        <f t="shared" si="9"/>
        <v>0</v>
      </c>
      <c r="AE33" s="104">
        <f t="shared" si="10"/>
        <v>0</v>
      </c>
      <c r="AF33" s="104">
        <f t="shared" si="11"/>
        <v>0</v>
      </c>
      <c r="AG33" s="201">
        <f t="shared" si="1"/>
        <v>0</v>
      </c>
    </row>
    <row r="34" spans="1:33" hidden="1" x14ac:dyDescent="0.35">
      <c r="A34" t="s">
        <v>345</v>
      </c>
      <c r="B34" t="s">
        <v>50</v>
      </c>
      <c r="C34">
        <v>230</v>
      </c>
      <c r="E34" s="29">
        <v>0</v>
      </c>
      <c r="F34" s="29">
        <v>0</v>
      </c>
      <c r="G34" s="29">
        <f t="shared" si="2"/>
        <v>0</v>
      </c>
      <c r="H34" s="29" cm="1">
        <f t="array" ref="H34">INDEX('23_24TPP_Base_Mapping'!$P$5:$P$322,MATCH(1,($B34='23_24TPP_Base_Mapping'!$B$5:$B$322)*($C34='23_24TPP_Base_Mapping'!$C$5:$C$322),0))</f>
        <v>0</v>
      </c>
      <c r="I34" s="97">
        <v>0</v>
      </c>
      <c r="J34" s="97">
        <v>0</v>
      </c>
      <c r="K34" s="97">
        <f t="shared" si="3"/>
        <v>0</v>
      </c>
      <c r="L34" s="97" cm="1">
        <f t="array" ref="L34">INDEX('23_24TPP_Base_Mapping'!$AC$5:$AC$322,MATCH(1,($B34='23_24TPP_Base_Mapping'!$B$5:$B$322)*($C34='23_24TPP_Base_Mapping'!$C$5:$C$322),0))</f>
        <v>0</v>
      </c>
      <c r="M34" s="98">
        <v>0</v>
      </c>
      <c r="N34" s="98">
        <v>0</v>
      </c>
      <c r="O34" s="98">
        <f t="shared" si="4"/>
        <v>0</v>
      </c>
      <c r="P34" s="98" cm="1">
        <f t="array" ref="P34">INDEX('23_24TPP_Base_Mapping'!$AP$5:$AP$322,MATCH(1,($B34='23_24TPP_Base_Mapping'!$B$5:$B$322)*($C34='23_24TPP_Base_Mapping'!$C$5:$C$322),0))</f>
        <v>0</v>
      </c>
      <c r="Q34" s="101">
        <v>0</v>
      </c>
      <c r="R34" s="101">
        <v>0</v>
      </c>
      <c r="S34" s="101">
        <f t="shared" si="5"/>
        <v>0</v>
      </c>
      <c r="T34" s="101" cm="1">
        <f t="array" ref="T34">INDEX('23_24TPP_Base_Mapping'!$BP$5:$BP$322,MATCH(1,($B34='23_24TPP_Base_Mapping'!$B$5:$B$322)*($C34='23_24TPP_Base_Mapping'!$C$5:$C$322),0))</f>
        <v>0</v>
      </c>
      <c r="U34" s="102">
        <v>0</v>
      </c>
      <c r="V34" s="102">
        <v>0</v>
      </c>
      <c r="W34" s="102">
        <f t="shared" si="0"/>
        <v>0</v>
      </c>
      <c r="X34" s="102">
        <v>0</v>
      </c>
      <c r="Y34" s="103">
        <v>0</v>
      </c>
      <c r="Z34" s="103">
        <v>0</v>
      </c>
      <c r="AA34" s="103">
        <f t="shared" si="6"/>
        <v>0</v>
      </c>
      <c r="AB34" s="103">
        <f t="shared" si="7"/>
        <v>0</v>
      </c>
      <c r="AC34" s="104">
        <f t="shared" si="8"/>
        <v>0</v>
      </c>
      <c r="AD34" s="104">
        <f t="shared" si="9"/>
        <v>0</v>
      </c>
      <c r="AE34" s="104">
        <f t="shared" si="10"/>
        <v>0</v>
      </c>
      <c r="AF34" s="104">
        <f t="shared" si="11"/>
        <v>0</v>
      </c>
      <c r="AG34" s="201">
        <f t="shared" si="1"/>
        <v>0</v>
      </c>
    </row>
    <row r="35" spans="1:33" x14ac:dyDescent="0.35">
      <c r="A35" t="s">
        <v>345</v>
      </c>
      <c r="B35" t="s">
        <v>50</v>
      </c>
      <c r="C35">
        <v>138</v>
      </c>
      <c r="D35" t="str" cm="1">
        <f t="array" ref="D35">INDEX(SubList_ResAreas!$D$5:$D$332,MATCH(1,(B35=SubList_ResAreas!$B$5:$B$332)*(C35=SubList_ResAreas!$C$5:$C$332),0))</f>
        <v>Greater_LA</v>
      </c>
      <c r="E35" s="29">
        <v>0</v>
      </c>
      <c r="F35" s="29">
        <v>0</v>
      </c>
      <c r="G35" s="29">
        <f t="shared" si="2"/>
        <v>0</v>
      </c>
      <c r="H35" s="29" cm="1">
        <f t="array" ref="H35">INDEX('23_24TPP_Base_Mapping'!$P$5:$P$322,MATCH(1,($B35='23_24TPP_Base_Mapping'!$B$5:$B$322)*($C35='23_24TPP_Base_Mapping'!$C$5:$C$322),0))</f>
        <v>0</v>
      </c>
      <c r="I35" s="97">
        <v>0</v>
      </c>
      <c r="J35" s="97">
        <v>0</v>
      </c>
      <c r="K35" s="97">
        <f t="shared" si="3"/>
        <v>0</v>
      </c>
      <c r="L35" s="97" cm="1">
        <f t="array" ref="L35">INDEX('23_24TPP_Base_Mapping'!$AC$5:$AC$322,MATCH(1,($B35='23_24TPP_Base_Mapping'!$B$5:$B$322)*($C35='23_24TPP_Base_Mapping'!$C$5:$C$322),0))</f>
        <v>250</v>
      </c>
      <c r="M35" s="98">
        <v>0</v>
      </c>
      <c r="N35" s="98">
        <v>0</v>
      </c>
      <c r="O35" s="98">
        <f t="shared" si="4"/>
        <v>0</v>
      </c>
      <c r="P35" s="98" cm="1">
        <f t="array" ref="P35">INDEX('23_24TPP_Base_Mapping'!$AP$5:$AP$322,MATCH(1,($B35='23_24TPP_Base_Mapping'!$B$5:$B$322)*($C35='23_24TPP_Base_Mapping'!$C$5:$C$322),0))</f>
        <v>0</v>
      </c>
      <c r="Q35" s="101">
        <v>0</v>
      </c>
      <c r="R35" s="101">
        <v>0</v>
      </c>
      <c r="S35" s="101">
        <f t="shared" si="5"/>
        <v>0</v>
      </c>
      <c r="T35" s="101" cm="1">
        <f t="array" ref="T35">INDEX('23_24TPP_Base_Mapping'!$BP$5:$BP$322,MATCH(1,($B35='23_24TPP_Base_Mapping'!$B$5:$B$322)*($C35='23_24TPP_Base_Mapping'!$C$5:$C$322),0))</f>
        <v>250</v>
      </c>
      <c r="U35" s="102">
        <v>0</v>
      </c>
      <c r="V35" s="102">
        <v>0</v>
      </c>
      <c r="W35" s="102">
        <f t="shared" si="0"/>
        <v>0</v>
      </c>
      <c r="X35" s="102">
        <v>0</v>
      </c>
      <c r="Y35" s="103">
        <v>0</v>
      </c>
      <c r="Z35" s="103">
        <v>0</v>
      </c>
      <c r="AA35" s="103">
        <f t="shared" si="6"/>
        <v>0</v>
      </c>
      <c r="AB35" s="103">
        <f t="shared" si="7"/>
        <v>250</v>
      </c>
      <c r="AC35" s="104">
        <f t="shared" si="8"/>
        <v>0</v>
      </c>
      <c r="AD35" s="104">
        <f t="shared" si="9"/>
        <v>0</v>
      </c>
      <c r="AE35" s="104">
        <f t="shared" si="10"/>
        <v>0</v>
      </c>
      <c r="AF35" s="104">
        <f t="shared" si="11"/>
        <v>250</v>
      </c>
      <c r="AG35" s="201">
        <f t="shared" si="1"/>
        <v>1</v>
      </c>
    </row>
    <row r="36" spans="1:33" x14ac:dyDescent="0.35">
      <c r="A36" t="s">
        <v>329</v>
      </c>
      <c r="B36" t="s">
        <v>176</v>
      </c>
      <c r="C36">
        <v>230</v>
      </c>
      <c r="D36" t="str" cm="1">
        <f t="array" ref="D36">INDEX(SubList_ResAreas!$D$5:$D$332,MATCH(1,(B36=SubList_ResAreas!$B$5:$B$332)*(C36=SubList_ResAreas!$C$5:$C$332),0))</f>
        <v>SouthernNV_Desert</v>
      </c>
      <c r="E36" s="29">
        <v>0</v>
      </c>
      <c r="F36" s="29">
        <v>0</v>
      </c>
      <c r="G36" s="29">
        <f t="shared" si="2"/>
        <v>0</v>
      </c>
      <c r="H36" s="29" cm="1">
        <f t="array" ref="H36">INDEX('23_24TPP_Base_Mapping'!$P$5:$P$322,MATCH(1,($B36='23_24TPP_Base_Mapping'!$B$5:$B$322)*($C36='23_24TPP_Base_Mapping'!$C$5:$C$322),0))</f>
        <v>0</v>
      </c>
      <c r="I36" s="97">
        <v>0</v>
      </c>
      <c r="J36" s="97">
        <v>0</v>
      </c>
      <c r="K36" s="97">
        <f t="shared" si="3"/>
        <v>0</v>
      </c>
      <c r="L36" s="97" cm="1">
        <f t="array" ref="L36">INDEX('23_24TPP_Base_Mapping'!$AC$5:$AC$322,MATCH(1,($B36='23_24TPP_Base_Mapping'!$B$5:$B$322)*($C36='23_24TPP_Base_Mapping'!$C$5:$C$322),0))</f>
        <v>0</v>
      </c>
      <c r="M36" s="98">
        <v>250</v>
      </c>
      <c r="N36" s="98">
        <v>215</v>
      </c>
      <c r="O36" s="98">
        <f t="shared" si="4"/>
        <v>465</v>
      </c>
      <c r="P36" s="98" cm="1">
        <f t="array" ref="P36">INDEX('23_24TPP_Base_Mapping'!$AP$5:$AP$322,MATCH(1,($B36='23_24TPP_Base_Mapping'!$B$5:$B$322)*($C36='23_24TPP_Base_Mapping'!$C$5:$C$322),0))</f>
        <v>200</v>
      </c>
      <c r="Q36" s="101">
        <v>250</v>
      </c>
      <c r="R36" s="101">
        <v>215</v>
      </c>
      <c r="S36" s="101">
        <f t="shared" si="5"/>
        <v>465</v>
      </c>
      <c r="T36" s="101" cm="1">
        <f t="array" ref="T36">INDEX('23_24TPP_Base_Mapping'!$BP$5:$BP$322,MATCH(1,($B36='23_24TPP_Base_Mapping'!$B$5:$B$322)*($C36='23_24TPP_Base_Mapping'!$C$5:$C$322),0))</f>
        <v>200</v>
      </c>
      <c r="U36" s="102">
        <v>71</v>
      </c>
      <c r="V36" s="102">
        <v>164</v>
      </c>
      <c r="W36" s="102">
        <f t="shared" si="0"/>
        <v>235</v>
      </c>
      <c r="X36" s="102">
        <f>FLOOR(V36*18440/21477,1)</f>
        <v>140</v>
      </c>
      <c r="Y36" s="103">
        <v>71</v>
      </c>
      <c r="Z36" s="103">
        <v>164</v>
      </c>
      <c r="AA36" s="103">
        <f t="shared" si="6"/>
        <v>700</v>
      </c>
      <c r="AB36" s="103">
        <f t="shared" si="7"/>
        <v>340</v>
      </c>
      <c r="AC36" s="104">
        <f t="shared" si="8"/>
        <v>321</v>
      </c>
      <c r="AD36" s="104">
        <f t="shared" si="9"/>
        <v>379</v>
      </c>
      <c r="AE36" s="104">
        <f t="shared" si="10"/>
        <v>700</v>
      </c>
      <c r="AF36" s="104">
        <f t="shared" si="11"/>
        <v>340</v>
      </c>
      <c r="AG36" s="201">
        <f t="shared" si="1"/>
        <v>1</v>
      </c>
    </row>
    <row r="37" spans="1:33" hidden="1" x14ac:dyDescent="0.35">
      <c r="A37" t="s">
        <v>333</v>
      </c>
      <c r="B37" t="s">
        <v>347</v>
      </c>
      <c r="C37">
        <v>115</v>
      </c>
      <c r="E37" s="29">
        <v>0</v>
      </c>
      <c r="F37" s="29">
        <v>0</v>
      </c>
      <c r="G37" s="29">
        <f t="shared" si="2"/>
        <v>0</v>
      </c>
      <c r="H37" s="29" cm="1">
        <f t="array" ref="H37">INDEX('23_24TPP_Base_Mapping'!$P$5:$P$322,MATCH(1,($B37='23_24TPP_Base_Mapping'!$B$5:$B$322)*($C37='23_24TPP_Base_Mapping'!$C$5:$C$322),0))</f>
        <v>0</v>
      </c>
      <c r="I37" s="97">
        <v>0</v>
      </c>
      <c r="J37" s="97">
        <v>0</v>
      </c>
      <c r="K37" s="97">
        <f t="shared" si="3"/>
        <v>0</v>
      </c>
      <c r="L37" s="97" cm="1">
        <f t="array" ref="L37">INDEX('23_24TPP_Base_Mapping'!$AC$5:$AC$322,MATCH(1,($B37='23_24TPP_Base_Mapping'!$B$5:$B$322)*($C37='23_24TPP_Base_Mapping'!$C$5:$C$322),0))</f>
        <v>0</v>
      </c>
      <c r="M37" s="98">
        <v>0</v>
      </c>
      <c r="N37" s="98">
        <v>0</v>
      </c>
      <c r="O37" s="98">
        <f t="shared" si="4"/>
        <v>0</v>
      </c>
      <c r="P37" s="98" cm="1">
        <f t="array" ref="P37">INDEX('23_24TPP_Base_Mapping'!$AP$5:$AP$322,MATCH(1,($B37='23_24TPP_Base_Mapping'!$B$5:$B$322)*($C37='23_24TPP_Base_Mapping'!$C$5:$C$322),0))</f>
        <v>0</v>
      </c>
      <c r="Q37" s="101">
        <v>0</v>
      </c>
      <c r="R37" s="101">
        <v>0</v>
      </c>
      <c r="S37" s="101">
        <f t="shared" si="5"/>
        <v>0</v>
      </c>
      <c r="T37" s="101" cm="1">
        <f t="array" ref="T37">INDEX('23_24TPP_Base_Mapping'!$BP$5:$BP$322,MATCH(1,($B37='23_24TPP_Base_Mapping'!$B$5:$B$322)*($C37='23_24TPP_Base_Mapping'!$C$5:$C$322),0))</f>
        <v>0</v>
      </c>
      <c r="U37" s="102">
        <v>0</v>
      </c>
      <c r="V37" s="102">
        <v>0</v>
      </c>
      <c r="W37" s="102">
        <f t="shared" si="0"/>
        <v>0</v>
      </c>
      <c r="X37" s="102">
        <v>0</v>
      </c>
      <c r="Y37" s="103">
        <v>0</v>
      </c>
      <c r="Z37" s="103">
        <v>0</v>
      </c>
      <c r="AA37" s="103">
        <f t="shared" si="6"/>
        <v>0</v>
      </c>
      <c r="AB37" s="103">
        <f t="shared" si="7"/>
        <v>0</v>
      </c>
      <c r="AC37" s="104">
        <f t="shared" si="8"/>
        <v>0</v>
      </c>
      <c r="AD37" s="104">
        <f t="shared" si="9"/>
        <v>0</v>
      </c>
      <c r="AE37" s="104">
        <f t="shared" si="10"/>
        <v>0</v>
      </c>
      <c r="AF37" s="104">
        <f t="shared" si="11"/>
        <v>0</v>
      </c>
      <c r="AG37" s="201">
        <f t="shared" si="1"/>
        <v>0</v>
      </c>
    </row>
    <row r="38" spans="1:33" x14ac:dyDescent="0.35">
      <c r="A38" t="s">
        <v>333</v>
      </c>
      <c r="B38" t="s">
        <v>225</v>
      </c>
      <c r="C38">
        <v>230</v>
      </c>
      <c r="D38" t="str" cm="1">
        <f t="array" ref="D38">INDEX(SubList_ResAreas!$D$5:$D$332,MATCH(1,(B38=SubList_ResAreas!$B$5:$B$332)*(C38=SubList_ResAreas!$C$5:$C$332),0))</f>
        <v>Greater_Bay</v>
      </c>
      <c r="E38" s="29">
        <v>0</v>
      </c>
      <c r="F38" s="29">
        <v>0</v>
      </c>
      <c r="G38" s="29">
        <f t="shared" si="2"/>
        <v>0</v>
      </c>
      <c r="H38" s="29" cm="1">
        <f t="array" ref="H38">INDEX('23_24TPP_Base_Mapping'!$P$5:$P$322,MATCH(1,($B38='23_24TPP_Base_Mapping'!$B$5:$B$322)*($C38='23_24TPP_Base_Mapping'!$C$5:$C$322),0))</f>
        <v>0</v>
      </c>
      <c r="I38" s="97">
        <v>0</v>
      </c>
      <c r="J38" s="97">
        <v>100</v>
      </c>
      <c r="K38" s="97">
        <f t="shared" si="3"/>
        <v>100</v>
      </c>
      <c r="L38" s="97" cm="1">
        <f t="array" ref="L38">INDEX('23_24TPP_Base_Mapping'!$AC$5:$AC$322,MATCH(1,($B38='23_24TPP_Base_Mapping'!$B$5:$B$322)*($C38='23_24TPP_Base_Mapping'!$C$5:$C$322),0))</f>
        <v>100</v>
      </c>
      <c r="M38" s="98">
        <v>0</v>
      </c>
      <c r="N38" s="98">
        <v>0</v>
      </c>
      <c r="O38" s="98">
        <f t="shared" si="4"/>
        <v>0</v>
      </c>
      <c r="P38" s="98" cm="1">
        <f t="array" ref="P38">INDEX('23_24TPP_Base_Mapping'!$AP$5:$AP$322,MATCH(1,($B38='23_24TPP_Base_Mapping'!$B$5:$B$322)*($C38='23_24TPP_Base_Mapping'!$C$5:$C$322),0))</f>
        <v>0</v>
      </c>
      <c r="Q38" s="101">
        <v>0</v>
      </c>
      <c r="R38" s="101">
        <v>100</v>
      </c>
      <c r="S38" s="101">
        <f t="shared" si="5"/>
        <v>100</v>
      </c>
      <c r="T38" s="101" cm="1">
        <f t="array" ref="T38">INDEX('23_24TPP_Base_Mapping'!$BP$5:$BP$322,MATCH(1,($B38='23_24TPP_Base_Mapping'!$B$5:$B$322)*($C38='23_24TPP_Base_Mapping'!$C$5:$C$322),0))</f>
        <v>100</v>
      </c>
      <c r="U38" s="102">
        <v>0</v>
      </c>
      <c r="V38" s="102">
        <v>0</v>
      </c>
      <c r="W38" s="102">
        <f t="shared" si="0"/>
        <v>0</v>
      </c>
      <c r="X38" s="102">
        <v>0</v>
      </c>
      <c r="Y38" s="103">
        <v>0</v>
      </c>
      <c r="Z38" s="103">
        <v>0</v>
      </c>
      <c r="AA38" s="103">
        <f t="shared" si="6"/>
        <v>100</v>
      </c>
      <c r="AB38" s="103">
        <f t="shared" si="7"/>
        <v>100</v>
      </c>
      <c r="AC38" s="104">
        <f t="shared" si="8"/>
        <v>0</v>
      </c>
      <c r="AD38" s="104">
        <f t="shared" si="9"/>
        <v>100</v>
      </c>
      <c r="AE38" s="104">
        <f t="shared" si="10"/>
        <v>100</v>
      </c>
      <c r="AF38" s="104">
        <f t="shared" si="11"/>
        <v>100</v>
      </c>
      <c r="AG38" s="201">
        <f t="shared" si="1"/>
        <v>1</v>
      </c>
    </row>
    <row r="39" spans="1:33" hidden="1" x14ac:dyDescent="0.35">
      <c r="A39" t="s">
        <v>318</v>
      </c>
      <c r="B39" t="s">
        <v>78</v>
      </c>
      <c r="C39">
        <v>230</v>
      </c>
      <c r="E39" s="29">
        <v>0</v>
      </c>
      <c r="F39" s="29">
        <v>0</v>
      </c>
      <c r="G39" s="29">
        <f t="shared" si="2"/>
        <v>0</v>
      </c>
      <c r="H39" s="29" cm="1">
        <f t="array" ref="H39">INDEX('23_24TPP_Base_Mapping'!$P$5:$P$322,MATCH(1,($B39='23_24TPP_Base_Mapping'!$B$5:$B$322)*($C39='23_24TPP_Base_Mapping'!$C$5:$C$322),0))</f>
        <v>0</v>
      </c>
      <c r="I39" s="97">
        <v>0</v>
      </c>
      <c r="J39" s="97">
        <v>0</v>
      </c>
      <c r="K39" s="97">
        <f t="shared" si="3"/>
        <v>0</v>
      </c>
      <c r="L39" s="97" cm="1">
        <f t="array" ref="L39">INDEX('23_24TPP_Base_Mapping'!$AC$5:$AC$322,MATCH(1,($B39='23_24TPP_Base_Mapping'!$B$5:$B$322)*($C39='23_24TPP_Base_Mapping'!$C$5:$C$322),0))</f>
        <v>0</v>
      </c>
      <c r="M39" s="98">
        <v>0</v>
      </c>
      <c r="N39" s="98">
        <v>0</v>
      </c>
      <c r="O39" s="98">
        <f t="shared" si="4"/>
        <v>0</v>
      </c>
      <c r="P39" s="98" cm="1">
        <f t="array" ref="P39">INDEX('23_24TPP_Base_Mapping'!$AP$5:$AP$322,MATCH(1,($B39='23_24TPP_Base_Mapping'!$B$5:$B$322)*($C39='23_24TPP_Base_Mapping'!$C$5:$C$322),0))</f>
        <v>0</v>
      </c>
      <c r="Q39" s="101">
        <v>0</v>
      </c>
      <c r="R39" s="101">
        <v>0</v>
      </c>
      <c r="S39" s="101">
        <f t="shared" si="5"/>
        <v>0</v>
      </c>
      <c r="T39" s="101" cm="1">
        <f t="array" ref="T39">INDEX('23_24TPP_Base_Mapping'!$BP$5:$BP$322,MATCH(1,($B39='23_24TPP_Base_Mapping'!$B$5:$B$322)*($C39='23_24TPP_Base_Mapping'!$C$5:$C$322),0))</f>
        <v>0</v>
      </c>
      <c r="U39" s="102">
        <v>0</v>
      </c>
      <c r="V39" s="102">
        <v>0</v>
      </c>
      <c r="W39" s="102">
        <f t="shared" si="0"/>
        <v>0</v>
      </c>
      <c r="X39" s="102">
        <v>0</v>
      </c>
      <c r="Y39" s="103">
        <v>0</v>
      </c>
      <c r="Z39" s="103">
        <v>0</v>
      </c>
      <c r="AA39" s="103">
        <f t="shared" si="6"/>
        <v>0</v>
      </c>
      <c r="AB39" s="103">
        <f t="shared" si="7"/>
        <v>0</v>
      </c>
      <c r="AC39" s="104">
        <f t="shared" si="8"/>
        <v>0</v>
      </c>
      <c r="AD39" s="104">
        <f t="shared" si="9"/>
        <v>0</v>
      </c>
      <c r="AE39" s="104">
        <f t="shared" si="10"/>
        <v>0</v>
      </c>
      <c r="AF39" s="104">
        <f t="shared" si="11"/>
        <v>0</v>
      </c>
      <c r="AG39" s="201">
        <f t="shared" si="1"/>
        <v>0</v>
      </c>
    </row>
    <row r="40" spans="1:33" hidden="1" x14ac:dyDescent="0.35">
      <c r="A40" t="s">
        <v>321</v>
      </c>
      <c r="B40" t="s">
        <v>196</v>
      </c>
      <c r="C40">
        <v>115</v>
      </c>
      <c r="E40" s="29">
        <v>0</v>
      </c>
      <c r="F40" s="29">
        <v>0</v>
      </c>
      <c r="G40" s="29">
        <f t="shared" si="2"/>
        <v>0</v>
      </c>
      <c r="H40" s="29" cm="1">
        <f t="array" ref="H40">INDEX('23_24TPP_Base_Mapping'!$P$5:$P$322,MATCH(1,($B40='23_24TPP_Base_Mapping'!$B$5:$B$322)*($C40='23_24TPP_Base_Mapping'!$C$5:$C$322),0))</f>
        <v>0</v>
      </c>
      <c r="I40" s="97">
        <v>0</v>
      </c>
      <c r="J40" s="97">
        <v>0</v>
      </c>
      <c r="K40" s="97">
        <f t="shared" si="3"/>
        <v>0</v>
      </c>
      <c r="L40" s="97" cm="1">
        <f t="array" ref="L40">INDEX('23_24TPP_Base_Mapping'!$AC$5:$AC$322,MATCH(1,($B40='23_24TPP_Base_Mapping'!$B$5:$B$322)*($C40='23_24TPP_Base_Mapping'!$C$5:$C$322),0))</f>
        <v>0</v>
      </c>
      <c r="M40" s="98">
        <v>0</v>
      </c>
      <c r="N40" s="98">
        <v>0</v>
      </c>
      <c r="O40" s="98">
        <f t="shared" si="4"/>
        <v>0</v>
      </c>
      <c r="P40" s="98" cm="1">
        <f t="array" ref="P40">INDEX('23_24TPP_Base_Mapping'!$AP$5:$AP$322,MATCH(1,($B40='23_24TPP_Base_Mapping'!$B$5:$B$322)*($C40='23_24TPP_Base_Mapping'!$C$5:$C$322),0))</f>
        <v>0</v>
      </c>
      <c r="Q40" s="101">
        <v>0</v>
      </c>
      <c r="R40" s="101">
        <v>0</v>
      </c>
      <c r="S40" s="101">
        <f t="shared" si="5"/>
        <v>0</v>
      </c>
      <c r="T40" s="101" cm="1">
        <f t="array" ref="T40">INDEX('23_24TPP_Base_Mapping'!$BP$5:$BP$322,MATCH(1,($B40='23_24TPP_Base_Mapping'!$B$5:$B$322)*($C40='23_24TPP_Base_Mapping'!$C$5:$C$322),0))</f>
        <v>0</v>
      </c>
      <c r="U40" s="102">
        <v>0</v>
      </c>
      <c r="V40" s="102">
        <v>0</v>
      </c>
      <c r="W40" s="102">
        <f t="shared" si="0"/>
        <v>0</v>
      </c>
      <c r="X40" s="102">
        <v>0</v>
      </c>
      <c r="Y40" s="103">
        <v>0</v>
      </c>
      <c r="Z40" s="103">
        <v>0</v>
      </c>
      <c r="AA40" s="103">
        <f t="shared" si="6"/>
        <v>0</v>
      </c>
      <c r="AB40" s="103">
        <f t="shared" si="7"/>
        <v>0</v>
      </c>
      <c r="AC40" s="104">
        <f t="shared" si="8"/>
        <v>0</v>
      </c>
      <c r="AD40" s="104">
        <f t="shared" si="9"/>
        <v>0</v>
      </c>
      <c r="AE40" s="104">
        <f t="shared" si="10"/>
        <v>0</v>
      </c>
      <c r="AF40" s="104">
        <f t="shared" si="11"/>
        <v>0</v>
      </c>
      <c r="AG40" s="201">
        <f t="shared" si="1"/>
        <v>0</v>
      </c>
    </row>
    <row r="41" spans="1:33" hidden="1" x14ac:dyDescent="0.35">
      <c r="A41" t="s">
        <v>318</v>
      </c>
      <c r="B41" t="s">
        <v>76</v>
      </c>
      <c r="C41">
        <v>230</v>
      </c>
      <c r="E41" s="29">
        <v>0</v>
      </c>
      <c r="F41" s="29">
        <v>0</v>
      </c>
      <c r="G41" s="29">
        <f t="shared" si="2"/>
        <v>0</v>
      </c>
      <c r="H41" s="29" cm="1">
        <f t="array" ref="H41">INDEX('23_24TPP_Base_Mapping'!$P$5:$P$322,MATCH(1,($B41='23_24TPP_Base_Mapping'!$B$5:$B$322)*($C41='23_24TPP_Base_Mapping'!$C$5:$C$322),0))</f>
        <v>0</v>
      </c>
      <c r="I41" s="97">
        <v>0</v>
      </c>
      <c r="J41" s="97">
        <v>0</v>
      </c>
      <c r="K41" s="97">
        <f t="shared" si="3"/>
        <v>0</v>
      </c>
      <c r="L41" s="97" cm="1">
        <f t="array" ref="L41">INDEX('23_24TPP_Base_Mapping'!$AC$5:$AC$322,MATCH(1,($B41='23_24TPP_Base_Mapping'!$B$5:$B$322)*($C41='23_24TPP_Base_Mapping'!$C$5:$C$322),0))</f>
        <v>0</v>
      </c>
      <c r="M41" s="98">
        <v>0</v>
      </c>
      <c r="N41" s="98">
        <v>0</v>
      </c>
      <c r="O41" s="98">
        <f t="shared" si="4"/>
        <v>0</v>
      </c>
      <c r="P41" s="98" cm="1">
        <f t="array" ref="P41">INDEX('23_24TPP_Base_Mapping'!$AP$5:$AP$322,MATCH(1,($B41='23_24TPP_Base_Mapping'!$B$5:$B$322)*($C41='23_24TPP_Base_Mapping'!$C$5:$C$322),0))</f>
        <v>0</v>
      </c>
      <c r="Q41" s="101">
        <v>0</v>
      </c>
      <c r="R41" s="101">
        <v>0</v>
      </c>
      <c r="S41" s="101">
        <f t="shared" si="5"/>
        <v>0</v>
      </c>
      <c r="T41" s="101" cm="1">
        <f t="array" ref="T41">INDEX('23_24TPP_Base_Mapping'!$BP$5:$BP$322,MATCH(1,($B41='23_24TPP_Base_Mapping'!$B$5:$B$322)*($C41='23_24TPP_Base_Mapping'!$C$5:$C$322),0))</f>
        <v>0</v>
      </c>
      <c r="U41" s="102">
        <v>0</v>
      </c>
      <c r="V41" s="102">
        <v>0</v>
      </c>
      <c r="W41" s="102">
        <f t="shared" si="0"/>
        <v>0</v>
      </c>
      <c r="X41" s="102">
        <v>0</v>
      </c>
      <c r="Y41" s="103">
        <v>0</v>
      </c>
      <c r="Z41" s="103">
        <v>0</v>
      </c>
      <c r="AA41" s="103">
        <f t="shared" si="6"/>
        <v>0</v>
      </c>
      <c r="AB41" s="103">
        <f t="shared" si="7"/>
        <v>0</v>
      </c>
      <c r="AC41" s="104">
        <f t="shared" si="8"/>
        <v>0</v>
      </c>
      <c r="AD41" s="104">
        <f t="shared" si="9"/>
        <v>0</v>
      </c>
      <c r="AE41" s="104">
        <f t="shared" si="10"/>
        <v>0</v>
      </c>
      <c r="AF41" s="104">
        <f t="shared" si="11"/>
        <v>0</v>
      </c>
      <c r="AG41" s="201">
        <f t="shared" si="1"/>
        <v>0</v>
      </c>
    </row>
    <row r="42" spans="1:33" x14ac:dyDescent="0.35">
      <c r="A42" t="s">
        <v>318</v>
      </c>
      <c r="B42" t="s">
        <v>83</v>
      </c>
      <c r="C42">
        <v>230</v>
      </c>
      <c r="D42" t="str" cm="1">
        <f t="array" ref="D42">INDEX(SubList_ResAreas!$D$5:$D$332,MATCH(1,(B42=SubList_ResAreas!$B$5:$B$332)*(C42=SubList_ResAreas!$C$5:$C$332),0))</f>
        <v>Greater_LA</v>
      </c>
      <c r="E42" s="29">
        <v>0</v>
      </c>
      <c r="F42" s="29">
        <v>0</v>
      </c>
      <c r="G42" s="29">
        <f t="shared" si="2"/>
        <v>0</v>
      </c>
      <c r="H42" s="29" cm="1">
        <f t="array" ref="H42">INDEX('23_24TPP_Base_Mapping'!$P$5:$P$322,MATCH(1,($B42='23_24TPP_Base_Mapping'!$B$5:$B$322)*($C42='23_24TPP_Base_Mapping'!$C$5:$C$322),0))</f>
        <v>0</v>
      </c>
      <c r="I42" s="97">
        <v>0</v>
      </c>
      <c r="J42" s="97">
        <v>0</v>
      </c>
      <c r="K42" s="97">
        <f t="shared" si="3"/>
        <v>0</v>
      </c>
      <c r="L42" s="97" cm="1">
        <f t="array" ref="L42">INDEX('23_24TPP_Base_Mapping'!$AC$5:$AC$322,MATCH(1,($B42='23_24TPP_Base_Mapping'!$B$5:$B$322)*($C42='23_24TPP_Base_Mapping'!$C$5:$C$322),0))</f>
        <v>20</v>
      </c>
      <c r="M42" s="98">
        <v>0</v>
      </c>
      <c r="N42" s="98">
        <v>0</v>
      </c>
      <c r="O42" s="98">
        <f t="shared" si="4"/>
        <v>0</v>
      </c>
      <c r="P42" s="98" cm="1">
        <f t="array" ref="P42">INDEX('23_24TPP_Base_Mapping'!$AP$5:$AP$322,MATCH(1,($B42='23_24TPP_Base_Mapping'!$B$5:$B$322)*($C42='23_24TPP_Base_Mapping'!$C$5:$C$322),0))</f>
        <v>0</v>
      </c>
      <c r="Q42" s="101">
        <v>0</v>
      </c>
      <c r="R42" s="101">
        <v>0</v>
      </c>
      <c r="S42" s="101">
        <f t="shared" si="5"/>
        <v>0</v>
      </c>
      <c r="T42" s="101" cm="1">
        <f t="array" ref="T42">INDEX('23_24TPP_Base_Mapping'!$BP$5:$BP$322,MATCH(1,($B42='23_24TPP_Base_Mapping'!$B$5:$B$322)*($C42='23_24TPP_Base_Mapping'!$C$5:$C$322),0))</f>
        <v>20</v>
      </c>
      <c r="U42" s="102">
        <v>0</v>
      </c>
      <c r="V42" s="102">
        <v>0</v>
      </c>
      <c r="W42" s="102">
        <f t="shared" si="0"/>
        <v>0</v>
      </c>
      <c r="X42" s="102">
        <v>0</v>
      </c>
      <c r="Y42" s="103">
        <v>0</v>
      </c>
      <c r="Z42" s="103">
        <v>0</v>
      </c>
      <c r="AA42" s="103">
        <f t="shared" si="6"/>
        <v>0</v>
      </c>
      <c r="AB42" s="103">
        <f t="shared" si="7"/>
        <v>20</v>
      </c>
      <c r="AC42" s="104">
        <f t="shared" si="8"/>
        <v>0</v>
      </c>
      <c r="AD42" s="104">
        <f t="shared" si="9"/>
        <v>0</v>
      </c>
      <c r="AE42" s="104">
        <f t="shared" si="10"/>
        <v>0</v>
      </c>
      <c r="AF42" s="104">
        <f t="shared" si="11"/>
        <v>20</v>
      </c>
      <c r="AG42" s="201">
        <f t="shared" si="1"/>
        <v>1</v>
      </c>
    </row>
    <row r="43" spans="1:33" hidden="1" x14ac:dyDescent="0.35">
      <c r="A43" t="s">
        <v>315</v>
      </c>
      <c r="B43" t="s">
        <v>163</v>
      </c>
      <c r="C43">
        <v>70</v>
      </c>
      <c r="E43" s="29">
        <v>0</v>
      </c>
      <c r="F43" s="29">
        <v>0</v>
      </c>
      <c r="G43" s="29">
        <f t="shared" si="2"/>
        <v>0</v>
      </c>
      <c r="H43" s="29" cm="1">
        <f t="array" ref="H43">INDEX('23_24TPP_Base_Mapping'!$P$5:$P$322,MATCH(1,($B43='23_24TPP_Base_Mapping'!$B$5:$B$322)*($C43='23_24TPP_Base_Mapping'!$C$5:$C$322),0))</f>
        <v>0</v>
      </c>
      <c r="I43" s="97">
        <v>0</v>
      </c>
      <c r="J43" s="97">
        <v>0</v>
      </c>
      <c r="K43" s="97">
        <f t="shared" si="3"/>
        <v>0</v>
      </c>
      <c r="L43" s="97" cm="1">
        <f t="array" ref="L43">INDEX('23_24TPP_Base_Mapping'!$AC$5:$AC$322,MATCH(1,($B43='23_24TPP_Base_Mapping'!$B$5:$B$322)*($C43='23_24TPP_Base_Mapping'!$C$5:$C$322),0))</f>
        <v>0</v>
      </c>
      <c r="M43" s="98">
        <v>0</v>
      </c>
      <c r="N43" s="98">
        <v>0</v>
      </c>
      <c r="O43" s="98">
        <f t="shared" si="4"/>
        <v>0</v>
      </c>
      <c r="P43" s="98" cm="1">
        <f t="array" ref="P43">INDEX('23_24TPP_Base_Mapping'!$AP$5:$AP$322,MATCH(1,($B43='23_24TPP_Base_Mapping'!$B$5:$B$322)*($C43='23_24TPP_Base_Mapping'!$C$5:$C$322),0))</f>
        <v>0</v>
      </c>
      <c r="Q43" s="101">
        <v>0</v>
      </c>
      <c r="R43" s="101">
        <v>0</v>
      </c>
      <c r="S43" s="101">
        <f t="shared" si="5"/>
        <v>0</v>
      </c>
      <c r="T43" s="101" cm="1">
        <f t="array" ref="T43">INDEX('23_24TPP_Base_Mapping'!$BP$5:$BP$322,MATCH(1,($B43='23_24TPP_Base_Mapping'!$B$5:$B$322)*($C43='23_24TPP_Base_Mapping'!$C$5:$C$322),0))</f>
        <v>0</v>
      </c>
      <c r="U43" s="102">
        <v>0</v>
      </c>
      <c r="V43" s="102">
        <v>0</v>
      </c>
      <c r="W43" s="102">
        <f t="shared" si="0"/>
        <v>0</v>
      </c>
      <c r="X43" s="102">
        <v>0</v>
      </c>
      <c r="Y43" s="103">
        <v>0</v>
      </c>
      <c r="Z43" s="103">
        <v>0</v>
      </c>
      <c r="AA43" s="103">
        <f t="shared" si="6"/>
        <v>0</v>
      </c>
      <c r="AB43" s="103">
        <f t="shared" si="7"/>
        <v>0</v>
      </c>
      <c r="AC43" s="104">
        <f t="shared" si="8"/>
        <v>0</v>
      </c>
      <c r="AD43" s="104">
        <f t="shared" si="9"/>
        <v>0</v>
      </c>
      <c r="AE43" s="104">
        <f t="shared" si="10"/>
        <v>0</v>
      </c>
      <c r="AF43" s="104">
        <f t="shared" si="11"/>
        <v>0</v>
      </c>
      <c r="AG43" s="201">
        <f t="shared" si="1"/>
        <v>0</v>
      </c>
    </row>
    <row r="44" spans="1:33" x14ac:dyDescent="0.35">
      <c r="A44" t="s">
        <v>348</v>
      </c>
      <c r="B44" t="s">
        <v>416</v>
      </c>
      <c r="C44">
        <v>500</v>
      </c>
      <c r="D44" t="str" cm="1">
        <f t="array" ref="D44">INDEX(SubList_ResAreas!$D$5:$D$332,MATCH(1,(B44=SubList_ResAreas!$B$5:$B$332)*(C44=SubList_ResAreas!$C$5:$C$332),0))</f>
        <v>Arizona</v>
      </c>
      <c r="E44" s="29">
        <v>0</v>
      </c>
      <c r="F44" s="29">
        <v>0</v>
      </c>
      <c r="G44" s="29">
        <f>SUM(E44:F44)</f>
        <v>0</v>
      </c>
      <c r="H44" s="29">
        <v>0</v>
      </c>
      <c r="I44" s="97">
        <v>0</v>
      </c>
      <c r="J44" s="97">
        <v>0</v>
      </c>
      <c r="K44" s="97">
        <f>SUM(I44:J44)</f>
        <v>0</v>
      </c>
      <c r="L44" s="97">
        <v>0</v>
      </c>
      <c r="M44" s="98">
        <v>0</v>
      </c>
      <c r="N44" s="98">
        <v>0</v>
      </c>
      <c r="O44" s="98">
        <f>SUM(M44:N44)</f>
        <v>0</v>
      </c>
      <c r="P44" s="98">
        <v>0</v>
      </c>
      <c r="Q44" s="101">
        <v>0</v>
      </c>
      <c r="R44" s="101">
        <v>0</v>
      </c>
      <c r="S44" s="101">
        <f>SUM(Q44:R44)</f>
        <v>0</v>
      </c>
      <c r="T44" s="101">
        <v>0</v>
      </c>
      <c r="U44" s="102">
        <v>600</v>
      </c>
      <c r="V44" s="102">
        <v>1400</v>
      </c>
      <c r="W44" s="102">
        <f>SUM(U44:V44)</f>
        <v>2000</v>
      </c>
      <c r="X44" s="102">
        <v>950</v>
      </c>
      <c r="Y44" s="103">
        <v>600</v>
      </c>
      <c r="Z44" s="103">
        <v>1400</v>
      </c>
      <c r="AA44" s="103">
        <f>K44+O44+W44</f>
        <v>2000</v>
      </c>
      <c r="AB44" s="103">
        <f>L44+P44+X44</f>
        <v>950</v>
      </c>
      <c r="AC44" s="104">
        <f>Q44+U44</f>
        <v>600</v>
      </c>
      <c r="AD44" s="104">
        <f>R44+V44</f>
        <v>1400</v>
      </c>
      <c r="AE44" s="104">
        <f>S44+W44</f>
        <v>2000</v>
      </c>
      <c r="AF44" s="104">
        <f>T44+X44</f>
        <v>950</v>
      </c>
      <c r="AG44" s="201">
        <f t="shared" si="1"/>
        <v>1</v>
      </c>
    </row>
    <row r="45" spans="1:33" hidden="1" x14ac:dyDescent="0.35">
      <c r="A45" t="s">
        <v>333</v>
      </c>
      <c r="B45" t="s">
        <v>234</v>
      </c>
      <c r="C45">
        <v>115</v>
      </c>
      <c r="E45" s="29">
        <v>0</v>
      </c>
      <c r="F45" s="29">
        <v>0</v>
      </c>
      <c r="G45" s="29">
        <f t="shared" si="2"/>
        <v>0</v>
      </c>
      <c r="H45" s="29" cm="1">
        <f t="array" ref="H45">INDEX('23_24TPP_Base_Mapping'!$P$5:$P$322,MATCH(1,($B45='23_24TPP_Base_Mapping'!$B$5:$B$322)*($C45='23_24TPP_Base_Mapping'!$C$5:$C$322),0))</f>
        <v>0</v>
      </c>
      <c r="I45" s="97">
        <v>0</v>
      </c>
      <c r="J45" s="97">
        <v>0</v>
      </c>
      <c r="K45" s="97">
        <f t="shared" si="3"/>
        <v>0</v>
      </c>
      <c r="L45" s="97" cm="1">
        <f t="array" ref="L45">INDEX('23_24TPP_Base_Mapping'!$AC$5:$AC$322,MATCH(1,($B45='23_24TPP_Base_Mapping'!$B$5:$B$322)*($C45='23_24TPP_Base_Mapping'!$C$5:$C$322),0))</f>
        <v>0</v>
      </c>
      <c r="M45" s="98">
        <v>0</v>
      </c>
      <c r="N45" s="98">
        <v>0</v>
      </c>
      <c r="O45" s="98">
        <f t="shared" si="4"/>
        <v>0</v>
      </c>
      <c r="P45" s="98" cm="1">
        <f t="array" ref="P45">INDEX('23_24TPP_Base_Mapping'!$AP$5:$AP$322,MATCH(1,($B45='23_24TPP_Base_Mapping'!$B$5:$B$322)*($C45='23_24TPP_Base_Mapping'!$C$5:$C$322),0))</f>
        <v>0</v>
      </c>
      <c r="Q45" s="101">
        <v>0</v>
      </c>
      <c r="R45" s="101">
        <v>0</v>
      </c>
      <c r="S45" s="101">
        <f t="shared" si="5"/>
        <v>0</v>
      </c>
      <c r="T45" s="101" cm="1">
        <f t="array" ref="T45">INDEX('23_24TPP_Base_Mapping'!$BP$5:$BP$322,MATCH(1,($B45='23_24TPP_Base_Mapping'!$B$5:$B$322)*($C45='23_24TPP_Base_Mapping'!$C$5:$C$322),0))</f>
        <v>0</v>
      </c>
      <c r="U45" s="102">
        <v>0</v>
      </c>
      <c r="V45" s="102">
        <v>0</v>
      </c>
      <c r="W45" s="102">
        <f t="shared" si="0"/>
        <v>0</v>
      </c>
      <c r="X45" s="102">
        <v>0</v>
      </c>
      <c r="Y45" s="103">
        <v>0</v>
      </c>
      <c r="Z45" s="103">
        <v>0</v>
      </c>
      <c r="AA45" s="103">
        <f t="shared" si="6"/>
        <v>0</v>
      </c>
      <c r="AB45" s="103">
        <f t="shared" si="7"/>
        <v>0</v>
      </c>
      <c r="AC45" s="104">
        <f t="shared" si="8"/>
        <v>0</v>
      </c>
      <c r="AD45" s="104">
        <f t="shared" si="9"/>
        <v>0</v>
      </c>
      <c r="AE45" s="104">
        <f t="shared" si="10"/>
        <v>0</v>
      </c>
      <c r="AF45" s="104">
        <f t="shared" si="11"/>
        <v>0</v>
      </c>
      <c r="AG45" s="201">
        <f t="shared" si="1"/>
        <v>0</v>
      </c>
    </row>
    <row r="46" spans="1:33" hidden="1" x14ac:dyDescent="0.35">
      <c r="A46" t="s">
        <v>333</v>
      </c>
      <c r="B46" t="s">
        <v>260</v>
      </c>
      <c r="C46">
        <v>115</v>
      </c>
      <c r="E46" s="29">
        <v>0</v>
      </c>
      <c r="F46" s="29">
        <v>0</v>
      </c>
      <c r="G46" s="29">
        <f t="shared" si="2"/>
        <v>0</v>
      </c>
      <c r="H46" s="29" cm="1">
        <f t="array" ref="H46">INDEX('23_24TPP_Base_Mapping'!$P$5:$P$322,MATCH(1,($B46='23_24TPP_Base_Mapping'!$B$5:$B$322)*($C46='23_24TPP_Base_Mapping'!$C$5:$C$322),0))</f>
        <v>0</v>
      </c>
      <c r="I46" s="97">
        <v>0</v>
      </c>
      <c r="J46" s="97">
        <v>0</v>
      </c>
      <c r="K46" s="97">
        <f t="shared" si="3"/>
        <v>0</v>
      </c>
      <c r="L46" s="97" cm="1">
        <f t="array" ref="L46">INDEX('23_24TPP_Base_Mapping'!$AC$5:$AC$322,MATCH(1,($B46='23_24TPP_Base_Mapping'!$B$5:$B$322)*($C46='23_24TPP_Base_Mapping'!$C$5:$C$322),0))</f>
        <v>0</v>
      </c>
      <c r="M46" s="98">
        <v>0</v>
      </c>
      <c r="N46" s="98">
        <v>0</v>
      </c>
      <c r="O46" s="98">
        <f t="shared" si="4"/>
        <v>0</v>
      </c>
      <c r="P46" s="98" cm="1">
        <f t="array" ref="P46">INDEX('23_24TPP_Base_Mapping'!$AP$5:$AP$322,MATCH(1,($B46='23_24TPP_Base_Mapping'!$B$5:$B$322)*($C46='23_24TPP_Base_Mapping'!$C$5:$C$322),0))</f>
        <v>0</v>
      </c>
      <c r="Q46" s="101">
        <v>0</v>
      </c>
      <c r="R46" s="101">
        <v>0</v>
      </c>
      <c r="S46" s="101">
        <f t="shared" si="5"/>
        <v>0</v>
      </c>
      <c r="T46" s="101" cm="1">
        <f t="array" ref="T46">INDEX('23_24TPP_Base_Mapping'!$BP$5:$BP$322,MATCH(1,($B46='23_24TPP_Base_Mapping'!$B$5:$B$322)*($C46='23_24TPP_Base_Mapping'!$C$5:$C$322),0))</f>
        <v>0</v>
      </c>
      <c r="U46" s="102">
        <v>0</v>
      </c>
      <c r="V46" s="102">
        <v>0</v>
      </c>
      <c r="W46" s="102">
        <f t="shared" si="0"/>
        <v>0</v>
      </c>
      <c r="X46" s="102">
        <v>0</v>
      </c>
      <c r="Y46" s="103">
        <v>0</v>
      </c>
      <c r="Z46" s="103">
        <v>0</v>
      </c>
      <c r="AA46" s="103">
        <f t="shared" si="6"/>
        <v>0</v>
      </c>
      <c r="AB46" s="103">
        <f t="shared" si="7"/>
        <v>0</v>
      </c>
      <c r="AC46" s="104">
        <f t="shared" si="8"/>
        <v>0</v>
      </c>
      <c r="AD46" s="104">
        <f t="shared" si="9"/>
        <v>0</v>
      </c>
      <c r="AE46" s="104">
        <f t="shared" si="10"/>
        <v>0</v>
      </c>
      <c r="AF46" s="104">
        <f t="shared" si="11"/>
        <v>0</v>
      </c>
      <c r="AG46" s="201">
        <f t="shared" si="1"/>
        <v>0</v>
      </c>
    </row>
    <row r="47" spans="1:33" x14ac:dyDescent="0.35">
      <c r="A47" t="s">
        <v>321</v>
      </c>
      <c r="B47" t="s">
        <v>180</v>
      </c>
      <c r="C47">
        <v>230</v>
      </c>
      <c r="D47" t="str" cm="1">
        <f t="array" ref="D47">INDEX(SubList_ResAreas!$D$5:$D$332,MATCH(1,(B47=SubList_ResAreas!$B$5:$B$332)*(C47=SubList_ResAreas!$C$5:$C$332),0))</f>
        <v>SPGE_Westlands_Fresno</v>
      </c>
      <c r="E47" s="29">
        <v>0</v>
      </c>
      <c r="F47" s="29">
        <v>0</v>
      </c>
      <c r="G47" s="29">
        <f t="shared" si="2"/>
        <v>0</v>
      </c>
      <c r="H47" s="29" cm="1">
        <f t="array" ref="H47">INDEX('23_24TPP_Base_Mapping'!$P$5:$P$322,MATCH(1,($B47='23_24TPP_Base_Mapping'!$B$5:$B$322)*($C47='23_24TPP_Base_Mapping'!$C$5:$C$322),0))</f>
        <v>0</v>
      </c>
      <c r="I47" s="97">
        <v>0</v>
      </c>
      <c r="J47" s="97">
        <v>0</v>
      </c>
      <c r="K47" s="97">
        <f t="shared" si="3"/>
        <v>0</v>
      </c>
      <c r="L47" s="97" cm="1">
        <f t="array" ref="L47">INDEX('23_24TPP_Base_Mapping'!$AC$5:$AC$322,MATCH(1,($B47='23_24TPP_Base_Mapping'!$B$5:$B$322)*($C47='23_24TPP_Base_Mapping'!$C$5:$C$322),0))</f>
        <v>6</v>
      </c>
      <c r="M47" s="98">
        <v>0</v>
      </c>
      <c r="N47" s="98">
        <v>0</v>
      </c>
      <c r="O47" s="98">
        <f t="shared" si="4"/>
        <v>0</v>
      </c>
      <c r="P47" s="98" cm="1">
        <f t="array" ref="P47">INDEX('23_24TPP_Base_Mapping'!$AP$5:$AP$322,MATCH(1,($B47='23_24TPP_Base_Mapping'!$B$5:$B$322)*($C47='23_24TPP_Base_Mapping'!$C$5:$C$322),0))</f>
        <v>0</v>
      </c>
      <c r="Q47" s="101">
        <v>0</v>
      </c>
      <c r="R47" s="101">
        <v>0</v>
      </c>
      <c r="S47" s="101">
        <f t="shared" si="5"/>
        <v>0</v>
      </c>
      <c r="T47" s="101" cm="1">
        <f t="array" ref="T47">INDEX('23_24TPP_Base_Mapping'!$BP$5:$BP$322,MATCH(1,($B47='23_24TPP_Base_Mapping'!$B$5:$B$322)*($C47='23_24TPP_Base_Mapping'!$C$5:$C$322),0))</f>
        <v>6</v>
      </c>
      <c r="U47" s="102">
        <v>150</v>
      </c>
      <c r="V47" s="102">
        <v>350</v>
      </c>
      <c r="W47" s="102">
        <f t="shared" si="0"/>
        <v>500</v>
      </c>
      <c r="X47" s="102">
        <f>FLOOR(V47*18440/21477,1)</f>
        <v>300</v>
      </c>
      <c r="Y47" s="103">
        <v>150</v>
      </c>
      <c r="Z47" s="103">
        <v>350</v>
      </c>
      <c r="AA47" s="103">
        <f t="shared" si="6"/>
        <v>500</v>
      </c>
      <c r="AB47" s="103">
        <f t="shared" si="7"/>
        <v>306</v>
      </c>
      <c r="AC47" s="104">
        <f t="shared" si="8"/>
        <v>150</v>
      </c>
      <c r="AD47" s="104">
        <f t="shared" si="9"/>
        <v>350</v>
      </c>
      <c r="AE47" s="104">
        <f t="shared" si="10"/>
        <v>500</v>
      </c>
      <c r="AF47" s="104">
        <f t="shared" si="11"/>
        <v>306</v>
      </c>
      <c r="AG47" s="201">
        <f t="shared" si="1"/>
        <v>1</v>
      </c>
    </row>
    <row r="48" spans="1:33" x14ac:dyDescent="0.35">
      <c r="A48" t="s">
        <v>348</v>
      </c>
      <c r="B48" t="s">
        <v>52</v>
      </c>
      <c r="C48">
        <v>500</v>
      </c>
      <c r="D48" t="str" cm="1">
        <f t="array" ref="D48">INDEX(SubList_ResAreas!$D$5:$D$332,MATCH(1,(B48=SubList_ResAreas!$B$5:$B$332)*(C48=SubList_ResAreas!$C$5:$C$332),0))</f>
        <v>Riverside</v>
      </c>
      <c r="E48" s="29">
        <v>0</v>
      </c>
      <c r="F48" s="29">
        <v>0</v>
      </c>
      <c r="G48" s="29">
        <f t="shared" si="2"/>
        <v>0</v>
      </c>
      <c r="H48" s="29" cm="1">
        <f t="array" ref="H48">INDEX('23_24TPP_Base_Mapping'!$P$5:$P$322,MATCH(1,($B48='23_24TPP_Base_Mapping'!$B$5:$B$322)*($C48='23_24TPP_Base_Mapping'!$C$5:$C$322),0))</f>
        <v>0</v>
      </c>
      <c r="I48" s="97">
        <v>0</v>
      </c>
      <c r="J48" s="97">
        <v>0</v>
      </c>
      <c r="K48" s="97">
        <f t="shared" si="3"/>
        <v>0</v>
      </c>
      <c r="L48" s="97" cm="1">
        <f t="array" ref="L48">INDEX('23_24TPP_Base_Mapping'!$AC$5:$AC$322,MATCH(1,($B48='23_24TPP_Base_Mapping'!$B$5:$B$322)*($C48='23_24TPP_Base_Mapping'!$C$5:$C$322),0))</f>
        <v>0</v>
      </c>
      <c r="M48" s="98">
        <v>334.69650000000001</v>
      </c>
      <c r="N48" s="98">
        <v>165.30349999999953</v>
      </c>
      <c r="O48" s="98">
        <f t="shared" si="4"/>
        <v>499.99999999999955</v>
      </c>
      <c r="P48" s="98" cm="1">
        <f t="array" ref="P48">INDEX('23_24TPP_Base_Mapping'!$AP$5:$AP$322,MATCH(1,($B48='23_24TPP_Base_Mapping'!$B$5:$B$322)*($C48='23_24TPP_Base_Mapping'!$C$5:$C$322),0))</f>
        <v>0</v>
      </c>
      <c r="Q48" s="101">
        <v>334.69650000000001</v>
      </c>
      <c r="R48" s="101">
        <v>165.30349999999953</v>
      </c>
      <c r="S48" s="101">
        <f t="shared" si="5"/>
        <v>499.99999999999955</v>
      </c>
      <c r="T48" s="101" cm="1">
        <f t="array" ref="T48">INDEX('23_24TPP_Base_Mapping'!$BP$5:$BP$322,MATCH(1,($B48='23_24TPP_Base_Mapping'!$B$5:$B$322)*($C48='23_24TPP_Base_Mapping'!$C$5:$C$322),0))</f>
        <v>0</v>
      </c>
      <c r="U48" s="102">
        <v>0</v>
      </c>
      <c r="V48" s="102">
        <v>0</v>
      </c>
      <c r="W48" s="102">
        <f t="shared" si="0"/>
        <v>0</v>
      </c>
      <c r="X48" s="102">
        <v>0</v>
      </c>
      <c r="Y48" s="103">
        <v>0</v>
      </c>
      <c r="Z48" s="103">
        <v>0</v>
      </c>
      <c r="AA48" s="103">
        <f t="shared" si="6"/>
        <v>499.99999999999955</v>
      </c>
      <c r="AB48" s="103">
        <f t="shared" si="7"/>
        <v>0</v>
      </c>
      <c r="AC48" s="104">
        <f t="shared" si="8"/>
        <v>334.69650000000001</v>
      </c>
      <c r="AD48" s="104">
        <f t="shared" si="9"/>
        <v>165.30349999999953</v>
      </c>
      <c r="AE48" s="104">
        <f t="shared" si="10"/>
        <v>499.99999999999955</v>
      </c>
      <c r="AF48" s="104">
        <f t="shared" si="11"/>
        <v>0</v>
      </c>
      <c r="AG48" s="201">
        <f t="shared" si="1"/>
        <v>1</v>
      </c>
    </row>
    <row r="49" spans="1:33" x14ac:dyDescent="0.35">
      <c r="A49" t="s">
        <v>348</v>
      </c>
      <c r="B49" t="s">
        <v>52</v>
      </c>
      <c r="C49">
        <v>230</v>
      </c>
      <c r="D49" t="str" cm="1">
        <f t="array" ref="D49">INDEX(SubList_ResAreas!$D$5:$D$332,MATCH(1,(B49=SubList_ResAreas!$B$5:$B$332)*(C49=SubList_ResAreas!$C$5:$C$332),0))</f>
        <v>Riverside</v>
      </c>
      <c r="E49" s="29">
        <v>310.53999999999996</v>
      </c>
      <c r="F49" s="29">
        <v>339.46000000000004</v>
      </c>
      <c r="G49" s="29">
        <f t="shared" si="2"/>
        <v>650</v>
      </c>
      <c r="H49" s="29" cm="1">
        <f t="array" ref="H49">INDEX('23_24TPP_Base_Mapping'!$P$5:$P$322,MATCH(1,($B49='23_24TPP_Base_Mapping'!$B$5:$B$322)*($C49='23_24TPP_Base_Mapping'!$C$5:$C$322),0))</f>
        <v>820.35</v>
      </c>
      <c r="I49" s="97">
        <v>373.59999999999997</v>
      </c>
      <c r="J49" s="97">
        <v>500</v>
      </c>
      <c r="K49" s="97">
        <f t="shared" si="3"/>
        <v>873.59999999999991</v>
      </c>
      <c r="L49" s="97" cm="1">
        <f t="array" ref="L49">INDEX('23_24TPP_Base_Mapping'!$AC$5:$AC$322,MATCH(1,($B49='23_24TPP_Base_Mapping'!$B$5:$B$322)*($C49='23_24TPP_Base_Mapping'!$C$5:$C$322),0))</f>
        <v>666</v>
      </c>
      <c r="M49" s="98">
        <v>195.46000000000004</v>
      </c>
      <c r="N49" s="98">
        <v>794.84</v>
      </c>
      <c r="O49" s="98">
        <f t="shared" si="4"/>
        <v>990.30000000000007</v>
      </c>
      <c r="P49" s="98" cm="1">
        <f t="array" ref="P49">INDEX('23_24TPP_Base_Mapping'!$AP$5:$AP$322,MATCH(1,($B49='23_24TPP_Base_Mapping'!$B$5:$B$322)*($C49='23_24TPP_Base_Mapping'!$C$5:$C$322),0))</f>
        <v>85.47</v>
      </c>
      <c r="Q49" s="101">
        <v>879.59999999999991</v>
      </c>
      <c r="R49" s="101">
        <v>1634.3000000000002</v>
      </c>
      <c r="S49" s="101">
        <f t="shared" si="5"/>
        <v>2513.9</v>
      </c>
      <c r="T49" s="101" cm="1">
        <f t="array" ref="T49">INDEX('23_24TPP_Base_Mapping'!$BP$5:$BP$322,MATCH(1,($B49='23_24TPP_Base_Mapping'!$B$5:$B$322)*($C49='23_24TPP_Base_Mapping'!$C$5:$C$322),0))</f>
        <v>1571.8200000000002</v>
      </c>
      <c r="U49" s="102">
        <v>0</v>
      </c>
      <c r="V49" s="102">
        <v>0</v>
      </c>
      <c r="W49" s="102">
        <f t="shared" si="0"/>
        <v>0</v>
      </c>
      <c r="X49" s="102">
        <v>0</v>
      </c>
      <c r="Y49" s="103">
        <v>0</v>
      </c>
      <c r="Z49" s="103">
        <v>0</v>
      </c>
      <c r="AA49" s="103">
        <f t="shared" si="6"/>
        <v>1863.9</v>
      </c>
      <c r="AB49" s="103">
        <f t="shared" si="7"/>
        <v>751.47</v>
      </c>
      <c r="AC49" s="104">
        <f t="shared" si="8"/>
        <v>879.59999999999991</v>
      </c>
      <c r="AD49" s="104">
        <f t="shared" si="9"/>
        <v>1634.3000000000002</v>
      </c>
      <c r="AE49" s="104">
        <f t="shared" si="10"/>
        <v>2513.9</v>
      </c>
      <c r="AF49" s="104">
        <f t="shared" si="11"/>
        <v>1571.8200000000002</v>
      </c>
      <c r="AG49" s="201">
        <f t="shared" si="1"/>
        <v>1</v>
      </c>
    </row>
    <row r="50" spans="1:33" hidden="1" x14ac:dyDescent="0.35">
      <c r="A50" t="s">
        <v>315</v>
      </c>
      <c r="B50" t="s">
        <v>147</v>
      </c>
      <c r="C50">
        <v>115</v>
      </c>
      <c r="E50" s="29">
        <v>0</v>
      </c>
      <c r="F50" s="29">
        <v>0</v>
      </c>
      <c r="G50" s="29">
        <f t="shared" si="2"/>
        <v>0</v>
      </c>
      <c r="H50" s="29" cm="1">
        <f t="array" ref="H50">INDEX('23_24TPP_Base_Mapping'!$P$5:$P$322,MATCH(1,($B50='23_24TPP_Base_Mapping'!$B$5:$B$322)*($C50='23_24TPP_Base_Mapping'!$C$5:$C$322),0))</f>
        <v>0</v>
      </c>
      <c r="I50" s="97">
        <v>0</v>
      </c>
      <c r="J50" s="97">
        <v>0</v>
      </c>
      <c r="K50" s="97">
        <f t="shared" si="3"/>
        <v>0</v>
      </c>
      <c r="L50" s="97" cm="1">
        <f t="array" ref="L50">INDEX('23_24TPP_Base_Mapping'!$AC$5:$AC$322,MATCH(1,($B50='23_24TPP_Base_Mapping'!$B$5:$B$322)*($C50='23_24TPP_Base_Mapping'!$C$5:$C$322),0))</f>
        <v>0</v>
      </c>
      <c r="M50" s="98">
        <v>0</v>
      </c>
      <c r="N50" s="98">
        <v>0</v>
      </c>
      <c r="O50" s="98">
        <f t="shared" si="4"/>
        <v>0</v>
      </c>
      <c r="P50" s="98" cm="1">
        <f t="array" ref="P50">INDEX('23_24TPP_Base_Mapping'!$AP$5:$AP$322,MATCH(1,($B50='23_24TPP_Base_Mapping'!$B$5:$B$322)*($C50='23_24TPP_Base_Mapping'!$C$5:$C$322),0))</f>
        <v>0</v>
      </c>
      <c r="Q50" s="101">
        <v>0</v>
      </c>
      <c r="R50" s="101">
        <v>0</v>
      </c>
      <c r="S50" s="101">
        <f t="shared" si="5"/>
        <v>0</v>
      </c>
      <c r="T50" s="101" cm="1">
        <f t="array" ref="T50">INDEX('23_24TPP_Base_Mapping'!$BP$5:$BP$322,MATCH(1,($B50='23_24TPP_Base_Mapping'!$B$5:$B$322)*($C50='23_24TPP_Base_Mapping'!$C$5:$C$322),0))</f>
        <v>0</v>
      </c>
      <c r="U50" s="102">
        <v>0</v>
      </c>
      <c r="V50" s="102">
        <v>0</v>
      </c>
      <c r="W50" s="102">
        <f t="shared" si="0"/>
        <v>0</v>
      </c>
      <c r="X50" s="102">
        <v>0</v>
      </c>
      <c r="Y50" s="103">
        <v>0</v>
      </c>
      <c r="Z50" s="103">
        <v>0</v>
      </c>
      <c r="AA50" s="103">
        <f t="shared" si="6"/>
        <v>0</v>
      </c>
      <c r="AB50" s="103">
        <f t="shared" si="7"/>
        <v>0</v>
      </c>
      <c r="AC50" s="104">
        <f t="shared" si="8"/>
        <v>0</v>
      </c>
      <c r="AD50" s="104">
        <f t="shared" si="9"/>
        <v>0</v>
      </c>
      <c r="AE50" s="104">
        <f t="shared" si="10"/>
        <v>0</v>
      </c>
      <c r="AF50" s="104">
        <f t="shared" si="11"/>
        <v>0</v>
      </c>
      <c r="AG50" s="201">
        <f t="shared" si="1"/>
        <v>0</v>
      </c>
    </row>
    <row r="51" spans="1:33" hidden="1" x14ac:dyDescent="0.35">
      <c r="A51" t="s">
        <v>333</v>
      </c>
      <c r="B51" t="s">
        <v>238</v>
      </c>
      <c r="C51">
        <v>230</v>
      </c>
      <c r="E51" s="29">
        <v>0</v>
      </c>
      <c r="F51" s="29">
        <v>0</v>
      </c>
      <c r="G51" s="29">
        <f t="shared" si="2"/>
        <v>0</v>
      </c>
      <c r="H51" s="29" cm="1">
        <f t="array" ref="H51">INDEX('23_24TPP_Base_Mapping'!$P$5:$P$322,MATCH(1,($B51='23_24TPP_Base_Mapping'!$B$5:$B$322)*($C51='23_24TPP_Base_Mapping'!$C$5:$C$322),0))</f>
        <v>0</v>
      </c>
      <c r="I51" s="97">
        <v>0</v>
      </c>
      <c r="J51" s="97">
        <v>0</v>
      </c>
      <c r="K51" s="97">
        <f t="shared" si="3"/>
        <v>0</v>
      </c>
      <c r="L51" s="97" cm="1">
        <f t="array" ref="L51">INDEX('23_24TPP_Base_Mapping'!$AC$5:$AC$322,MATCH(1,($B51='23_24TPP_Base_Mapping'!$B$5:$B$322)*($C51='23_24TPP_Base_Mapping'!$C$5:$C$322),0))</f>
        <v>0</v>
      </c>
      <c r="M51" s="98">
        <v>0</v>
      </c>
      <c r="N51" s="98">
        <v>0</v>
      </c>
      <c r="O51" s="98">
        <f t="shared" si="4"/>
        <v>0</v>
      </c>
      <c r="P51" s="98" cm="1">
        <f t="array" ref="P51">INDEX('23_24TPP_Base_Mapping'!$AP$5:$AP$322,MATCH(1,($B51='23_24TPP_Base_Mapping'!$B$5:$B$322)*($C51='23_24TPP_Base_Mapping'!$C$5:$C$322),0))</f>
        <v>0</v>
      </c>
      <c r="Q51" s="101">
        <v>0</v>
      </c>
      <c r="R51" s="101">
        <v>0</v>
      </c>
      <c r="S51" s="101">
        <f t="shared" si="5"/>
        <v>0</v>
      </c>
      <c r="T51" s="101" cm="1">
        <f t="array" ref="T51">INDEX('23_24TPP_Base_Mapping'!$BP$5:$BP$322,MATCH(1,($B51='23_24TPP_Base_Mapping'!$B$5:$B$322)*($C51='23_24TPP_Base_Mapping'!$C$5:$C$322),0))</f>
        <v>0</v>
      </c>
      <c r="U51" s="102">
        <v>0</v>
      </c>
      <c r="V51" s="102">
        <v>0</v>
      </c>
      <c r="W51" s="102">
        <f t="shared" si="0"/>
        <v>0</v>
      </c>
      <c r="X51" s="102">
        <v>0</v>
      </c>
      <c r="Y51" s="103">
        <v>0</v>
      </c>
      <c r="Z51" s="103">
        <v>0</v>
      </c>
      <c r="AA51" s="103">
        <f t="shared" si="6"/>
        <v>0</v>
      </c>
      <c r="AB51" s="103">
        <f t="shared" si="7"/>
        <v>0</v>
      </c>
      <c r="AC51" s="104">
        <f t="shared" si="8"/>
        <v>0</v>
      </c>
      <c r="AD51" s="104">
        <f t="shared" si="9"/>
        <v>0</v>
      </c>
      <c r="AE51" s="104">
        <f t="shared" si="10"/>
        <v>0</v>
      </c>
      <c r="AF51" s="104">
        <f t="shared" si="11"/>
        <v>0</v>
      </c>
      <c r="AG51" s="201">
        <f t="shared" si="1"/>
        <v>0</v>
      </c>
    </row>
    <row r="52" spans="1:33" hidden="1" x14ac:dyDescent="0.35">
      <c r="A52" t="s">
        <v>341</v>
      </c>
      <c r="B52" t="s">
        <v>218</v>
      </c>
      <c r="C52">
        <v>115</v>
      </c>
      <c r="E52" s="29">
        <v>0</v>
      </c>
      <c r="F52" s="29">
        <v>0</v>
      </c>
      <c r="G52" s="29">
        <f t="shared" si="2"/>
        <v>0</v>
      </c>
      <c r="H52" s="29" cm="1">
        <f t="array" ref="H52">INDEX('23_24TPP_Base_Mapping'!$P$5:$P$322,MATCH(1,($B52='23_24TPP_Base_Mapping'!$B$5:$B$322)*($C52='23_24TPP_Base_Mapping'!$C$5:$C$322),0))</f>
        <v>0</v>
      </c>
      <c r="I52" s="97">
        <v>0</v>
      </c>
      <c r="J52" s="97">
        <v>0</v>
      </c>
      <c r="K52" s="97">
        <f t="shared" si="3"/>
        <v>0</v>
      </c>
      <c r="L52" s="97" cm="1">
        <f t="array" ref="L52">INDEX('23_24TPP_Base_Mapping'!$AC$5:$AC$322,MATCH(1,($B52='23_24TPP_Base_Mapping'!$B$5:$B$322)*($C52='23_24TPP_Base_Mapping'!$C$5:$C$322),0))</f>
        <v>0</v>
      </c>
      <c r="M52" s="98">
        <v>0</v>
      </c>
      <c r="N52" s="98">
        <v>0</v>
      </c>
      <c r="O52" s="98">
        <f t="shared" si="4"/>
        <v>0</v>
      </c>
      <c r="P52" s="98" cm="1">
        <f t="array" ref="P52">INDEX('23_24TPP_Base_Mapping'!$AP$5:$AP$322,MATCH(1,($B52='23_24TPP_Base_Mapping'!$B$5:$B$322)*($C52='23_24TPP_Base_Mapping'!$C$5:$C$322),0))</f>
        <v>0</v>
      </c>
      <c r="Q52" s="101">
        <v>0</v>
      </c>
      <c r="R52" s="101">
        <v>0</v>
      </c>
      <c r="S52" s="101">
        <f t="shared" si="5"/>
        <v>0</v>
      </c>
      <c r="T52" s="101" cm="1">
        <f t="array" ref="T52">INDEX('23_24TPP_Base_Mapping'!$BP$5:$BP$322,MATCH(1,($B52='23_24TPP_Base_Mapping'!$B$5:$B$322)*($C52='23_24TPP_Base_Mapping'!$C$5:$C$322),0))</f>
        <v>0</v>
      </c>
      <c r="U52" s="102">
        <v>0</v>
      </c>
      <c r="V52" s="102">
        <v>0</v>
      </c>
      <c r="W52" s="102">
        <f t="shared" si="0"/>
        <v>0</v>
      </c>
      <c r="X52" s="102">
        <v>0</v>
      </c>
      <c r="Y52" s="103">
        <v>0</v>
      </c>
      <c r="Z52" s="103">
        <v>0</v>
      </c>
      <c r="AA52" s="103">
        <f t="shared" si="6"/>
        <v>0</v>
      </c>
      <c r="AB52" s="103">
        <f t="shared" si="7"/>
        <v>0</v>
      </c>
      <c r="AC52" s="104">
        <f t="shared" si="8"/>
        <v>0</v>
      </c>
      <c r="AD52" s="104">
        <f t="shared" si="9"/>
        <v>0</v>
      </c>
      <c r="AE52" s="104">
        <f t="shared" si="10"/>
        <v>0</v>
      </c>
      <c r="AF52" s="104">
        <f t="shared" si="11"/>
        <v>0</v>
      </c>
      <c r="AG52" s="201">
        <f t="shared" si="1"/>
        <v>0</v>
      </c>
    </row>
    <row r="53" spans="1:33" x14ac:dyDescent="0.35">
      <c r="A53" t="s">
        <v>341</v>
      </c>
      <c r="B53" t="s">
        <v>117</v>
      </c>
      <c r="C53">
        <v>230</v>
      </c>
      <c r="D53" t="str" cm="1">
        <f t="array" ref="D53">INDEX(SubList_ResAreas!$D$5:$D$332,MATCH(1,(B53=SubList_ResAreas!$B$5:$B$332)*(C53=SubList_ResAreas!$C$5:$C$332),0))</f>
        <v>Greater_Kramer</v>
      </c>
      <c r="E53" s="29">
        <v>0</v>
      </c>
      <c r="F53" s="29">
        <v>0</v>
      </c>
      <c r="G53" s="29">
        <f t="shared" si="2"/>
        <v>0</v>
      </c>
      <c r="H53" s="29" cm="1">
        <f t="array" ref="H53">INDEX('23_24TPP_Base_Mapping'!$P$5:$P$322,MATCH(1,($B53='23_24TPP_Base_Mapping'!$B$5:$B$322)*($C53='23_24TPP_Base_Mapping'!$C$5:$C$322),0))</f>
        <v>0</v>
      </c>
      <c r="I53" s="97">
        <v>0</v>
      </c>
      <c r="J53" s="97">
        <v>0</v>
      </c>
      <c r="K53" s="97">
        <f t="shared" si="3"/>
        <v>0</v>
      </c>
      <c r="L53" s="97" cm="1">
        <f t="array" ref="L53">INDEX('23_24TPP_Base_Mapping'!$AC$5:$AC$322,MATCH(1,($B53='23_24TPP_Base_Mapping'!$B$5:$B$322)*($C53='23_24TPP_Base_Mapping'!$C$5:$C$322),0))</f>
        <v>0</v>
      </c>
      <c r="M53" s="98">
        <v>0</v>
      </c>
      <c r="N53" s="98">
        <v>0</v>
      </c>
      <c r="O53" s="98">
        <f t="shared" si="4"/>
        <v>0</v>
      </c>
      <c r="P53" s="98" cm="1">
        <f t="array" ref="P53">INDEX('23_24TPP_Base_Mapping'!$AP$5:$AP$322,MATCH(1,($B53='23_24TPP_Base_Mapping'!$B$5:$B$322)*($C53='23_24TPP_Base_Mapping'!$C$5:$C$322),0))</f>
        <v>0</v>
      </c>
      <c r="Q53" s="101">
        <v>0</v>
      </c>
      <c r="R53" s="101">
        <v>0</v>
      </c>
      <c r="S53" s="101">
        <f t="shared" si="5"/>
        <v>0</v>
      </c>
      <c r="T53" s="101" cm="1">
        <f t="array" ref="T53">INDEX('23_24TPP_Base_Mapping'!$BP$5:$BP$322,MATCH(1,($B53='23_24TPP_Base_Mapping'!$B$5:$B$322)*($C53='23_24TPP_Base_Mapping'!$C$5:$C$322),0))</f>
        <v>0</v>
      </c>
      <c r="U53" s="102">
        <v>15</v>
      </c>
      <c r="V53" s="102">
        <v>35</v>
      </c>
      <c r="W53" s="102">
        <f t="shared" si="0"/>
        <v>50</v>
      </c>
      <c r="X53" s="102">
        <f>FLOOR(V53*18440/21477,1)</f>
        <v>30</v>
      </c>
      <c r="Y53" s="103">
        <v>15</v>
      </c>
      <c r="Z53" s="103">
        <v>35</v>
      </c>
      <c r="AA53" s="103">
        <f t="shared" si="6"/>
        <v>50</v>
      </c>
      <c r="AB53" s="103">
        <f t="shared" si="7"/>
        <v>30</v>
      </c>
      <c r="AC53" s="104">
        <f t="shared" si="8"/>
        <v>15</v>
      </c>
      <c r="AD53" s="104">
        <f t="shared" si="9"/>
        <v>35</v>
      </c>
      <c r="AE53" s="104">
        <f t="shared" si="10"/>
        <v>50</v>
      </c>
      <c r="AF53" s="104">
        <f t="shared" si="11"/>
        <v>30</v>
      </c>
      <c r="AG53" s="201">
        <f t="shared" si="1"/>
        <v>1</v>
      </c>
    </row>
    <row r="54" spans="1:33" x14ac:dyDescent="0.35">
      <c r="A54" t="s">
        <v>341</v>
      </c>
      <c r="B54" t="s">
        <v>117</v>
      </c>
      <c r="C54">
        <v>115</v>
      </c>
      <c r="D54" t="str" cm="1">
        <f t="array" ref="D54">INDEX(SubList_ResAreas!$D$5:$D$332,MATCH(1,(B54=SubList_ResAreas!$B$5:$B$332)*(C54=SubList_ResAreas!$C$5:$C$332),0))</f>
        <v>Greater_Kramer</v>
      </c>
      <c r="E54" s="29">
        <v>0</v>
      </c>
      <c r="F54" s="29">
        <v>0</v>
      </c>
      <c r="G54" s="29">
        <f t="shared" si="2"/>
        <v>0</v>
      </c>
      <c r="H54" s="29" cm="1">
        <f t="array" ref="H54">INDEX('23_24TPP_Base_Mapping'!$P$5:$P$322,MATCH(1,($B54='23_24TPP_Base_Mapping'!$B$5:$B$322)*($C54='23_24TPP_Base_Mapping'!$C$5:$C$322),0))</f>
        <v>0</v>
      </c>
      <c r="I54" s="97">
        <v>0</v>
      </c>
      <c r="J54" s="97">
        <v>0</v>
      </c>
      <c r="K54" s="97">
        <f t="shared" si="3"/>
        <v>0</v>
      </c>
      <c r="L54" s="97" cm="1">
        <f t="array" ref="L54">INDEX('23_24TPP_Base_Mapping'!$AC$5:$AC$322,MATCH(1,($B54='23_24TPP_Base_Mapping'!$B$5:$B$322)*($C54='23_24TPP_Base_Mapping'!$C$5:$C$322),0))</f>
        <v>0</v>
      </c>
      <c r="M54" s="98">
        <v>150</v>
      </c>
      <c r="N54" s="98">
        <v>199.96</v>
      </c>
      <c r="O54" s="98">
        <f t="shared" si="4"/>
        <v>349.96000000000004</v>
      </c>
      <c r="P54" s="98" cm="1">
        <f t="array" ref="P54">INDEX('23_24TPP_Base_Mapping'!$AP$5:$AP$322,MATCH(1,($B54='23_24TPP_Base_Mapping'!$B$5:$B$322)*($C54='23_24TPP_Base_Mapping'!$C$5:$C$322),0))</f>
        <v>104</v>
      </c>
      <c r="Q54" s="101">
        <v>150</v>
      </c>
      <c r="R54" s="101">
        <v>199.96</v>
      </c>
      <c r="S54" s="101">
        <f t="shared" si="5"/>
        <v>349.96000000000004</v>
      </c>
      <c r="T54" s="101" cm="1">
        <f t="array" ref="T54">INDEX('23_24TPP_Base_Mapping'!$BP$5:$BP$322,MATCH(1,($B54='23_24TPP_Base_Mapping'!$B$5:$B$322)*($C54='23_24TPP_Base_Mapping'!$C$5:$C$322),0))</f>
        <v>104</v>
      </c>
      <c r="U54" s="102">
        <v>0</v>
      </c>
      <c r="V54" s="102">
        <v>0</v>
      </c>
      <c r="W54" s="102">
        <f t="shared" si="0"/>
        <v>0</v>
      </c>
      <c r="X54" s="102">
        <v>0</v>
      </c>
      <c r="Y54" s="103">
        <v>0</v>
      </c>
      <c r="Z54" s="103">
        <v>0</v>
      </c>
      <c r="AA54" s="103">
        <f t="shared" si="6"/>
        <v>349.96000000000004</v>
      </c>
      <c r="AB54" s="103">
        <f t="shared" si="7"/>
        <v>104</v>
      </c>
      <c r="AC54" s="104">
        <f t="shared" si="8"/>
        <v>150</v>
      </c>
      <c r="AD54" s="104">
        <f t="shared" si="9"/>
        <v>199.96</v>
      </c>
      <c r="AE54" s="104">
        <f t="shared" si="10"/>
        <v>349.96000000000004</v>
      </c>
      <c r="AF54" s="104">
        <f t="shared" si="11"/>
        <v>104</v>
      </c>
      <c r="AG54" s="201">
        <f t="shared" si="1"/>
        <v>1</v>
      </c>
    </row>
    <row r="55" spans="1:33" hidden="1" x14ac:dyDescent="0.35">
      <c r="A55" t="s">
        <v>315</v>
      </c>
      <c r="B55" t="s">
        <v>174</v>
      </c>
      <c r="C55">
        <v>115</v>
      </c>
      <c r="E55" s="29">
        <v>0</v>
      </c>
      <c r="F55" s="29">
        <v>0</v>
      </c>
      <c r="G55" s="29">
        <f t="shared" si="2"/>
        <v>0</v>
      </c>
      <c r="H55" s="29" cm="1">
        <f t="array" ref="H55">INDEX('23_24TPP_Base_Mapping'!$P$5:$P$322,MATCH(1,($B55='23_24TPP_Base_Mapping'!$B$5:$B$322)*($C55='23_24TPP_Base_Mapping'!$C$5:$C$322),0))</f>
        <v>0</v>
      </c>
      <c r="I55" s="97">
        <v>0</v>
      </c>
      <c r="J55" s="97">
        <v>0</v>
      </c>
      <c r="K55" s="97">
        <f t="shared" si="3"/>
        <v>0</v>
      </c>
      <c r="L55" s="97" cm="1">
        <f t="array" ref="L55">INDEX('23_24TPP_Base_Mapping'!$AC$5:$AC$322,MATCH(1,($B55='23_24TPP_Base_Mapping'!$B$5:$B$322)*($C55='23_24TPP_Base_Mapping'!$C$5:$C$322),0))</f>
        <v>0</v>
      </c>
      <c r="M55" s="98">
        <v>0</v>
      </c>
      <c r="N55" s="98">
        <v>0</v>
      </c>
      <c r="O55" s="98">
        <f t="shared" si="4"/>
        <v>0</v>
      </c>
      <c r="P55" s="98" cm="1">
        <f t="array" ref="P55">INDEX('23_24TPP_Base_Mapping'!$AP$5:$AP$322,MATCH(1,($B55='23_24TPP_Base_Mapping'!$B$5:$B$322)*($C55='23_24TPP_Base_Mapping'!$C$5:$C$322),0))</f>
        <v>0</v>
      </c>
      <c r="Q55" s="101">
        <v>0</v>
      </c>
      <c r="R55" s="101">
        <v>0</v>
      </c>
      <c r="S55" s="101">
        <f t="shared" si="5"/>
        <v>0</v>
      </c>
      <c r="T55" s="101" cm="1">
        <f t="array" ref="T55">INDEX('23_24TPP_Base_Mapping'!$BP$5:$BP$322,MATCH(1,($B55='23_24TPP_Base_Mapping'!$B$5:$B$322)*($C55='23_24TPP_Base_Mapping'!$C$5:$C$322),0))</f>
        <v>0</v>
      </c>
      <c r="U55" s="102">
        <v>0</v>
      </c>
      <c r="V55" s="102">
        <v>0</v>
      </c>
      <c r="W55" s="102">
        <f t="shared" si="0"/>
        <v>0</v>
      </c>
      <c r="X55" s="102">
        <v>0</v>
      </c>
      <c r="Y55" s="103">
        <v>0</v>
      </c>
      <c r="Z55" s="103">
        <v>0</v>
      </c>
      <c r="AA55" s="103">
        <f t="shared" si="6"/>
        <v>0</v>
      </c>
      <c r="AB55" s="103">
        <f t="shared" si="7"/>
        <v>0</v>
      </c>
      <c r="AC55" s="104">
        <f t="shared" si="8"/>
        <v>0</v>
      </c>
      <c r="AD55" s="104">
        <f t="shared" si="9"/>
        <v>0</v>
      </c>
      <c r="AE55" s="104">
        <f t="shared" si="10"/>
        <v>0</v>
      </c>
      <c r="AF55" s="104">
        <f t="shared" si="11"/>
        <v>0</v>
      </c>
      <c r="AG55" s="201">
        <f t="shared" si="1"/>
        <v>0</v>
      </c>
    </row>
    <row r="56" spans="1:33" x14ac:dyDescent="0.35">
      <c r="A56" t="s">
        <v>333</v>
      </c>
      <c r="B56" t="s">
        <v>266</v>
      </c>
      <c r="C56">
        <v>115</v>
      </c>
      <c r="D56" t="str" cm="1">
        <f t="array" ref="D56">INDEX(SubList_ResAreas!$D$5:$D$332,MATCH(1,(B56=SubList_ResAreas!$B$5:$B$332)*(C56=SubList_ResAreas!$C$5:$C$332),0))</f>
        <v>Northern_CA</v>
      </c>
      <c r="E56" s="29">
        <v>0</v>
      </c>
      <c r="F56" s="29">
        <v>0</v>
      </c>
      <c r="G56" s="29">
        <f t="shared" si="2"/>
        <v>0</v>
      </c>
      <c r="H56" s="29" cm="1">
        <f t="array" ref="H56">INDEX('23_24TPP_Base_Mapping'!$P$5:$P$322,MATCH(1,($B56='23_24TPP_Base_Mapping'!$B$5:$B$322)*($C56='23_24TPP_Base_Mapping'!$C$5:$C$322),0))</f>
        <v>0</v>
      </c>
      <c r="I56" s="97">
        <v>0</v>
      </c>
      <c r="J56" s="97">
        <v>0</v>
      </c>
      <c r="K56" s="97">
        <f t="shared" si="3"/>
        <v>0</v>
      </c>
      <c r="L56" s="97" cm="1">
        <f t="array" ref="L56">INDEX('23_24TPP_Base_Mapping'!$AC$5:$AC$322,MATCH(1,($B56='23_24TPP_Base_Mapping'!$B$5:$B$322)*($C56='23_24TPP_Base_Mapping'!$C$5:$C$322),0))</f>
        <v>0</v>
      </c>
      <c r="M56" s="98">
        <v>0</v>
      </c>
      <c r="N56" s="98">
        <v>230</v>
      </c>
      <c r="O56" s="98">
        <f t="shared" si="4"/>
        <v>230</v>
      </c>
      <c r="P56" s="98" cm="1">
        <f t="array" ref="P56">INDEX('23_24TPP_Base_Mapping'!$AP$5:$AP$322,MATCH(1,($B56='23_24TPP_Base_Mapping'!$B$5:$B$322)*($C56='23_24TPP_Base_Mapping'!$C$5:$C$322),0))</f>
        <v>150</v>
      </c>
      <c r="Q56" s="101">
        <v>0</v>
      </c>
      <c r="R56" s="101">
        <v>230</v>
      </c>
      <c r="S56" s="101">
        <f t="shared" si="5"/>
        <v>230</v>
      </c>
      <c r="T56" s="101" cm="1">
        <f t="array" ref="T56">INDEX('23_24TPP_Base_Mapping'!$BP$5:$BP$322,MATCH(1,($B56='23_24TPP_Base_Mapping'!$B$5:$B$322)*($C56='23_24TPP_Base_Mapping'!$C$5:$C$322),0))</f>
        <v>150</v>
      </c>
      <c r="U56" s="102">
        <v>0</v>
      </c>
      <c r="V56" s="102">
        <v>0</v>
      </c>
      <c r="W56" s="102">
        <f t="shared" si="0"/>
        <v>0</v>
      </c>
      <c r="X56" s="102">
        <v>0</v>
      </c>
      <c r="Y56" s="103">
        <v>0</v>
      </c>
      <c r="Z56" s="103">
        <v>0</v>
      </c>
      <c r="AA56" s="103">
        <f t="shared" si="6"/>
        <v>230</v>
      </c>
      <c r="AB56" s="103">
        <f t="shared" si="7"/>
        <v>150</v>
      </c>
      <c r="AC56" s="104">
        <f t="shared" si="8"/>
        <v>0</v>
      </c>
      <c r="AD56" s="104">
        <f t="shared" si="9"/>
        <v>230</v>
      </c>
      <c r="AE56" s="104">
        <f t="shared" si="10"/>
        <v>230</v>
      </c>
      <c r="AF56" s="104">
        <f t="shared" si="11"/>
        <v>150</v>
      </c>
      <c r="AG56" s="201">
        <f t="shared" si="1"/>
        <v>1</v>
      </c>
    </row>
    <row r="57" spans="1:33" x14ac:dyDescent="0.35">
      <c r="A57" t="s">
        <v>333</v>
      </c>
      <c r="B57" t="s">
        <v>278</v>
      </c>
      <c r="C57">
        <v>230</v>
      </c>
      <c r="D57" t="str" cm="1">
        <f t="array" ref="D57">INDEX(SubList_ResAreas!$D$5:$D$332,MATCH(1,(B57=SubList_ResAreas!$B$5:$B$332)*(C57=SubList_ResAreas!$C$5:$C$332),0))</f>
        <v>Northern_CA</v>
      </c>
      <c r="E57" s="29">
        <v>0</v>
      </c>
      <c r="F57" s="29">
        <v>0</v>
      </c>
      <c r="G57" s="29">
        <f t="shared" si="2"/>
        <v>0</v>
      </c>
      <c r="H57" s="29" cm="1">
        <f t="array" ref="H57">INDEX('23_24TPP_Base_Mapping'!$P$5:$P$322,MATCH(1,($B57='23_24TPP_Base_Mapping'!$B$5:$B$322)*($C57='23_24TPP_Base_Mapping'!$C$5:$C$322),0))</f>
        <v>0</v>
      </c>
      <c r="I57" s="97">
        <v>0</v>
      </c>
      <c r="J57" s="97">
        <v>0</v>
      </c>
      <c r="K57" s="97">
        <f t="shared" si="3"/>
        <v>0</v>
      </c>
      <c r="L57" s="97" cm="1">
        <f t="array" ref="L57">INDEX('23_24TPP_Base_Mapping'!$AC$5:$AC$322,MATCH(1,($B57='23_24TPP_Base_Mapping'!$B$5:$B$322)*($C57='23_24TPP_Base_Mapping'!$C$5:$C$322),0))</f>
        <v>0</v>
      </c>
      <c r="M57" s="98">
        <v>75</v>
      </c>
      <c r="N57" s="98">
        <v>0</v>
      </c>
      <c r="O57" s="98">
        <f t="shared" si="4"/>
        <v>75</v>
      </c>
      <c r="P57" s="98" cm="1">
        <f t="array" ref="P57">INDEX('23_24TPP_Base_Mapping'!$AP$5:$AP$322,MATCH(1,($B57='23_24TPP_Base_Mapping'!$B$5:$B$322)*($C57='23_24TPP_Base_Mapping'!$C$5:$C$322),0))</f>
        <v>0</v>
      </c>
      <c r="Q57" s="101">
        <v>75</v>
      </c>
      <c r="R57" s="101">
        <v>0</v>
      </c>
      <c r="S57" s="101">
        <f t="shared" si="5"/>
        <v>75</v>
      </c>
      <c r="T57" s="101" cm="1">
        <f t="array" ref="T57">INDEX('23_24TPP_Base_Mapping'!$BP$5:$BP$322,MATCH(1,($B57='23_24TPP_Base_Mapping'!$B$5:$B$322)*($C57='23_24TPP_Base_Mapping'!$C$5:$C$322),0))</f>
        <v>0</v>
      </c>
      <c r="U57" s="102">
        <v>60</v>
      </c>
      <c r="V57" s="102">
        <v>140</v>
      </c>
      <c r="W57" s="102">
        <f t="shared" si="0"/>
        <v>200</v>
      </c>
      <c r="X57" s="102">
        <f>FLOOR(V57*18440/21477,1)</f>
        <v>120</v>
      </c>
      <c r="Y57" s="103">
        <v>60</v>
      </c>
      <c r="Z57" s="103">
        <v>140</v>
      </c>
      <c r="AA57" s="103">
        <f t="shared" si="6"/>
        <v>275</v>
      </c>
      <c r="AB57" s="103">
        <f t="shared" si="7"/>
        <v>120</v>
      </c>
      <c r="AC57" s="104">
        <f t="shared" si="8"/>
        <v>135</v>
      </c>
      <c r="AD57" s="104">
        <f t="shared" si="9"/>
        <v>140</v>
      </c>
      <c r="AE57" s="104">
        <f t="shared" si="10"/>
        <v>275</v>
      </c>
      <c r="AF57" s="104">
        <f t="shared" si="11"/>
        <v>120</v>
      </c>
      <c r="AG57" s="201">
        <f t="shared" si="1"/>
        <v>1</v>
      </c>
    </row>
    <row r="58" spans="1:33" hidden="1" x14ac:dyDescent="0.35">
      <c r="A58" t="s">
        <v>321</v>
      </c>
      <c r="B58" t="s">
        <v>284</v>
      </c>
      <c r="C58">
        <v>230</v>
      </c>
      <c r="E58" s="29">
        <v>0</v>
      </c>
      <c r="F58" s="29">
        <v>0</v>
      </c>
      <c r="G58" s="29">
        <f t="shared" si="2"/>
        <v>0</v>
      </c>
      <c r="H58" s="29" cm="1">
        <f t="array" ref="H58">INDEX('23_24TPP_Base_Mapping'!$P$5:$P$322,MATCH(1,($B58='23_24TPP_Base_Mapping'!$B$5:$B$322)*($C58='23_24TPP_Base_Mapping'!$C$5:$C$322),0))</f>
        <v>0</v>
      </c>
      <c r="I58" s="97">
        <v>0</v>
      </c>
      <c r="J58" s="97">
        <v>0</v>
      </c>
      <c r="K58" s="97">
        <f t="shared" si="3"/>
        <v>0</v>
      </c>
      <c r="L58" s="97" cm="1">
        <f t="array" ref="L58">INDEX('23_24TPP_Base_Mapping'!$AC$5:$AC$322,MATCH(1,($B58='23_24TPP_Base_Mapping'!$B$5:$B$322)*($C58='23_24TPP_Base_Mapping'!$C$5:$C$322),0))</f>
        <v>0</v>
      </c>
      <c r="M58" s="98">
        <v>0</v>
      </c>
      <c r="N58" s="98">
        <v>0</v>
      </c>
      <c r="O58" s="98">
        <f t="shared" si="4"/>
        <v>0</v>
      </c>
      <c r="P58" s="98" cm="1">
        <f t="array" ref="P58">INDEX('23_24TPP_Base_Mapping'!$AP$5:$AP$322,MATCH(1,($B58='23_24TPP_Base_Mapping'!$B$5:$B$322)*($C58='23_24TPP_Base_Mapping'!$C$5:$C$322),0))</f>
        <v>0</v>
      </c>
      <c r="Q58" s="101">
        <v>0</v>
      </c>
      <c r="R58" s="101">
        <v>0</v>
      </c>
      <c r="S58" s="101">
        <f t="shared" si="5"/>
        <v>0</v>
      </c>
      <c r="T58" s="101" cm="1">
        <f t="array" ref="T58">INDEX('23_24TPP_Base_Mapping'!$BP$5:$BP$322,MATCH(1,($B58='23_24TPP_Base_Mapping'!$B$5:$B$322)*($C58='23_24TPP_Base_Mapping'!$C$5:$C$322),0))</f>
        <v>0</v>
      </c>
      <c r="U58" s="102">
        <v>0</v>
      </c>
      <c r="V58" s="102">
        <v>0</v>
      </c>
      <c r="W58" s="102">
        <f t="shared" si="0"/>
        <v>0</v>
      </c>
      <c r="X58" s="102">
        <v>0</v>
      </c>
      <c r="Y58" s="103">
        <v>0</v>
      </c>
      <c r="Z58" s="103">
        <v>0</v>
      </c>
      <c r="AA58" s="103">
        <f t="shared" si="6"/>
        <v>0</v>
      </c>
      <c r="AB58" s="103">
        <f t="shared" si="7"/>
        <v>0</v>
      </c>
      <c r="AC58" s="104">
        <f t="shared" si="8"/>
        <v>0</v>
      </c>
      <c r="AD58" s="104">
        <f t="shared" si="9"/>
        <v>0</v>
      </c>
      <c r="AE58" s="104">
        <f t="shared" si="10"/>
        <v>0</v>
      </c>
      <c r="AF58" s="104">
        <f t="shared" si="11"/>
        <v>0</v>
      </c>
      <c r="AG58" s="201">
        <f t="shared" si="1"/>
        <v>0</v>
      </c>
    </row>
    <row r="59" spans="1:33" x14ac:dyDescent="0.35">
      <c r="A59" t="s">
        <v>333</v>
      </c>
      <c r="B59" t="s">
        <v>236</v>
      </c>
      <c r="C59">
        <v>115</v>
      </c>
      <c r="D59" t="str" cm="1">
        <f t="array" ref="D59">INDEX(SubList_ResAreas!$D$5:$D$332,MATCH(1,(B59=SubList_ResAreas!$B$5:$B$332)*(C59=SubList_ResAreas!$C$5:$C$332),0))</f>
        <v>Central_Valley_LosBanos</v>
      </c>
      <c r="E59" s="29">
        <v>0</v>
      </c>
      <c r="F59" s="29">
        <v>0</v>
      </c>
      <c r="G59" s="29">
        <f t="shared" si="2"/>
        <v>0</v>
      </c>
      <c r="H59" s="29" cm="1">
        <f t="array" ref="H59">INDEX('23_24TPP_Base_Mapping'!$P$5:$P$322,MATCH(1,($B59='23_24TPP_Base_Mapping'!$B$5:$B$322)*($C59='23_24TPP_Base_Mapping'!$C$5:$C$322),0))</f>
        <v>0</v>
      </c>
      <c r="I59" s="97">
        <v>0</v>
      </c>
      <c r="J59" s="97">
        <v>0</v>
      </c>
      <c r="K59" s="97">
        <f t="shared" si="3"/>
        <v>0</v>
      </c>
      <c r="L59" s="97" cm="1">
        <f t="array" ref="L59">INDEX('23_24TPP_Base_Mapping'!$AC$5:$AC$322,MATCH(1,($B59='23_24TPP_Base_Mapping'!$B$5:$B$322)*($C59='23_24TPP_Base_Mapping'!$C$5:$C$322),0))</f>
        <v>10</v>
      </c>
      <c r="M59" s="98">
        <v>0</v>
      </c>
      <c r="N59" s="98">
        <v>0</v>
      </c>
      <c r="O59" s="98">
        <f t="shared" si="4"/>
        <v>0</v>
      </c>
      <c r="P59" s="98" cm="1">
        <f t="array" ref="P59">INDEX('23_24TPP_Base_Mapping'!$AP$5:$AP$322,MATCH(1,($B59='23_24TPP_Base_Mapping'!$B$5:$B$322)*($C59='23_24TPP_Base_Mapping'!$C$5:$C$322),0))</f>
        <v>0</v>
      </c>
      <c r="Q59" s="101">
        <v>0</v>
      </c>
      <c r="R59" s="101">
        <v>0</v>
      </c>
      <c r="S59" s="101">
        <f t="shared" si="5"/>
        <v>0</v>
      </c>
      <c r="T59" s="101" cm="1">
        <f t="array" ref="T59">INDEX('23_24TPP_Base_Mapping'!$BP$5:$BP$322,MATCH(1,($B59='23_24TPP_Base_Mapping'!$B$5:$B$322)*($C59='23_24TPP_Base_Mapping'!$C$5:$C$322),0))</f>
        <v>10</v>
      </c>
      <c r="U59" s="102">
        <v>0</v>
      </c>
      <c r="V59" s="102">
        <v>0</v>
      </c>
      <c r="W59" s="102">
        <f t="shared" si="0"/>
        <v>0</v>
      </c>
      <c r="X59" s="102">
        <v>0</v>
      </c>
      <c r="Y59" s="103">
        <v>0</v>
      </c>
      <c r="Z59" s="103">
        <v>0</v>
      </c>
      <c r="AA59" s="103">
        <f t="shared" si="6"/>
        <v>0</v>
      </c>
      <c r="AB59" s="103">
        <f t="shared" si="7"/>
        <v>10</v>
      </c>
      <c r="AC59" s="104">
        <f t="shared" si="8"/>
        <v>0</v>
      </c>
      <c r="AD59" s="104">
        <f t="shared" si="9"/>
        <v>0</v>
      </c>
      <c r="AE59" s="104">
        <f t="shared" si="10"/>
        <v>0</v>
      </c>
      <c r="AF59" s="104">
        <f t="shared" si="11"/>
        <v>10</v>
      </c>
      <c r="AG59" s="201">
        <f t="shared" si="1"/>
        <v>1</v>
      </c>
    </row>
    <row r="60" spans="1:33" hidden="1" x14ac:dyDescent="0.35">
      <c r="A60" t="s">
        <v>321</v>
      </c>
      <c r="B60" t="s">
        <v>211</v>
      </c>
      <c r="C60">
        <v>115</v>
      </c>
      <c r="E60" s="29">
        <v>0</v>
      </c>
      <c r="F60" s="29">
        <v>0</v>
      </c>
      <c r="G60" s="29">
        <f t="shared" si="2"/>
        <v>0</v>
      </c>
      <c r="H60" s="29" cm="1">
        <f t="array" ref="H60">INDEX('23_24TPP_Base_Mapping'!$P$5:$P$322,MATCH(1,($B60='23_24TPP_Base_Mapping'!$B$5:$B$322)*($C60='23_24TPP_Base_Mapping'!$C$5:$C$322),0))</f>
        <v>0</v>
      </c>
      <c r="I60" s="97">
        <v>0</v>
      </c>
      <c r="J60" s="97">
        <v>0</v>
      </c>
      <c r="K60" s="97">
        <f t="shared" si="3"/>
        <v>0</v>
      </c>
      <c r="L60" s="97" cm="1">
        <f t="array" ref="L60">INDEX('23_24TPP_Base_Mapping'!$AC$5:$AC$322,MATCH(1,($B60='23_24TPP_Base_Mapping'!$B$5:$B$322)*($C60='23_24TPP_Base_Mapping'!$C$5:$C$322),0))</f>
        <v>0</v>
      </c>
      <c r="M60" s="98">
        <v>0</v>
      </c>
      <c r="N60" s="98">
        <v>0</v>
      </c>
      <c r="O60" s="98">
        <f t="shared" si="4"/>
        <v>0</v>
      </c>
      <c r="P60" s="98" cm="1">
        <f t="array" ref="P60">INDEX('23_24TPP_Base_Mapping'!$AP$5:$AP$322,MATCH(1,($B60='23_24TPP_Base_Mapping'!$B$5:$B$322)*($C60='23_24TPP_Base_Mapping'!$C$5:$C$322),0))</f>
        <v>0</v>
      </c>
      <c r="Q60" s="101">
        <v>0</v>
      </c>
      <c r="R60" s="101">
        <v>0</v>
      </c>
      <c r="S60" s="101">
        <f t="shared" si="5"/>
        <v>0</v>
      </c>
      <c r="T60" s="101" cm="1">
        <f t="array" ref="T60">INDEX('23_24TPP_Base_Mapping'!$BP$5:$BP$322,MATCH(1,($B60='23_24TPP_Base_Mapping'!$B$5:$B$322)*($C60='23_24TPP_Base_Mapping'!$C$5:$C$322),0))</f>
        <v>0</v>
      </c>
      <c r="U60" s="102">
        <v>0</v>
      </c>
      <c r="V60" s="102">
        <v>0</v>
      </c>
      <c r="W60" s="102">
        <f t="shared" si="0"/>
        <v>0</v>
      </c>
      <c r="X60" s="102">
        <v>0</v>
      </c>
      <c r="Y60" s="103">
        <v>0</v>
      </c>
      <c r="Z60" s="103">
        <v>0</v>
      </c>
      <c r="AA60" s="103">
        <f t="shared" si="6"/>
        <v>0</v>
      </c>
      <c r="AB60" s="103">
        <f t="shared" si="7"/>
        <v>0</v>
      </c>
      <c r="AC60" s="104">
        <f t="shared" si="8"/>
        <v>0</v>
      </c>
      <c r="AD60" s="104">
        <f t="shared" si="9"/>
        <v>0</v>
      </c>
      <c r="AE60" s="104">
        <f t="shared" si="10"/>
        <v>0</v>
      </c>
      <c r="AF60" s="104">
        <f t="shared" si="11"/>
        <v>0</v>
      </c>
      <c r="AG60" s="201">
        <f t="shared" si="1"/>
        <v>0</v>
      </c>
    </row>
    <row r="61" spans="1:33" hidden="1" x14ac:dyDescent="0.35">
      <c r="A61" t="s">
        <v>333</v>
      </c>
      <c r="B61" t="s">
        <v>254</v>
      </c>
      <c r="C61">
        <v>115</v>
      </c>
      <c r="E61" s="29">
        <v>0</v>
      </c>
      <c r="F61" s="29">
        <v>0</v>
      </c>
      <c r="G61" s="29">
        <f t="shared" si="2"/>
        <v>0</v>
      </c>
      <c r="H61" s="29" cm="1">
        <f t="array" ref="H61">INDEX('23_24TPP_Base_Mapping'!$P$5:$P$322,MATCH(1,($B61='23_24TPP_Base_Mapping'!$B$5:$B$322)*($C61='23_24TPP_Base_Mapping'!$C$5:$C$322),0))</f>
        <v>0</v>
      </c>
      <c r="I61" s="97">
        <v>0</v>
      </c>
      <c r="J61" s="97">
        <v>0</v>
      </c>
      <c r="K61" s="97">
        <f t="shared" si="3"/>
        <v>0</v>
      </c>
      <c r="L61" s="97" cm="1">
        <f t="array" ref="L61">INDEX('23_24TPP_Base_Mapping'!$AC$5:$AC$322,MATCH(1,($B61='23_24TPP_Base_Mapping'!$B$5:$B$322)*($C61='23_24TPP_Base_Mapping'!$C$5:$C$322),0))</f>
        <v>0</v>
      </c>
      <c r="M61" s="98">
        <v>0</v>
      </c>
      <c r="N61" s="98">
        <v>0</v>
      </c>
      <c r="O61" s="98">
        <f t="shared" si="4"/>
        <v>0</v>
      </c>
      <c r="P61" s="98" cm="1">
        <f t="array" ref="P61">INDEX('23_24TPP_Base_Mapping'!$AP$5:$AP$322,MATCH(1,($B61='23_24TPP_Base_Mapping'!$B$5:$B$322)*($C61='23_24TPP_Base_Mapping'!$C$5:$C$322),0))</f>
        <v>0</v>
      </c>
      <c r="Q61" s="101">
        <v>0</v>
      </c>
      <c r="R61" s="101">
        <v>0</v>
      </c>
      <c r="S61" s="101">
        <f t="shared" si="5"/>
        <v>0</v>
      </c>
      <c r="T61" s="101" cm="1">
        <f t="array" ref="T61">INDEX('23_24TPP_Base_Mapping'!$BP$5:$BP$322,MATCH(1,($B61='23_24TPP_Base_Mapping'!$B$5:$B$322)*($C61='23_24TPP_Base_Mapping'!$C$5:$C$322),0))</f>
        <v>0</v>
      </c>
      <c r="U61" s="102">
        <v>0</v>
      </c>
      <c r="V61" s="102">
        <v>0</v>
      </c>
      <c r="W61" s="102">
        <f t="shared" si="0"/>
        <v>0</v>
      </c>
      <c r="X61" s="102">
        <v>0</v>
      </c>
      <c r="Y61" s="103">
        <v>0</v>
      </c>
      <c r="Z61" s="103">
        <v>0</v>
      </c>
      <c r="AA61" s="103">
        <f t="shared" si="6"/>
        <v>0</v>
      </c>
      <c r="AB61" s="103">
        <f t="shared" si="7"/>
        <v>0</v>
      </c>
      <c r="AC61" s="104">
        <f t="shared" si="8"/>
        <v>0</v>
      </c>
      <c r="AD61" s="104">
        <f t="shared" si="9"/>
        <v>0</v>
      </c>
      <c r="AE61" s="104">
        <f t="shared" si="10"/>
        <v>0</v>
      </c>
      <c r="AF61" s="104">
        <f t="shared" si="11"/>
        <v>0</v>
      </c>
      <c r="AG61" s="201">
        <f t="shared" si="1"/>
        <v>0</v>
      </c>
    </row>
    <row r="62" spans="1:33" hidden="1" x14ac:dyDescent="0.35">
      <c r="A62" t="s">
        <v>318</v>
      </c>
      <c r="B62" t="s">
        <v>70</v>
      </c>
      <c r="C62">
        <v>230</v>
      </c>
      <c r="E62" s="29">
        <v>0</v>
      </c>
      <c r="F62" s="29">
        <v>0</v>
      </c>
      <c r="G62" s="29">
        <f t="shared" si="2"/>
        <v>0</v>
      </c>
      <c r="H62" s="29" cm="1">
        <f t="array" ref="H62">INDEX('23_24TPP_Base_Mapping'!$P$5:$P$322,MATCH(1,($B62='23_24TPP_Base_Mapping'!$B$5:$B$322)*($C62='23_24TPP_Base_Mapping'!$C$5:$C$322),0))</f>
        <v>0</v>
      </c>
      <c r="I62" s="97">
        <v>0</v>
      </c>
      <c r="J62" s="97">
        <v>0</v>
      </c>
      <c r="K62" s="97">
        <f t="shared" si="3"/>
        <v>0</v>
      </c>
      <c r="L62" s="97" cm="1">
        <f t="array" ref="L62">INDEX('23_24TPP_Base_Mapping'!$AC$5:$AC$322,MATCH(1,($B62='23_24TPP_Base_Mapping'!$B$5:$B$322)*($C62='23_24TPP_Base_Mapping'!$C$5:$C$322),0))</f>
        <v>0</v>
      </c>
      <c r="M62" s="98">
        <v>0</v>
      </c>
      <c r="N62" s="98">
        <v>0</v>
      </c>
      <c r="O62" s="98">
        <f t="shared" si="4"/>
        <v>0</v>
      </c>
      <c r="P62" s="98" cm="1">
        <f t="array" ref="P62">INDEX('23_24TPP_Base_Mapping'!$AP$5:$AP$322,MATCH(1,($B62='23_24TPP_Base_Mapping'!$B$5:$B$322)*($C62='23_24TPP_Base_Mapping'!$C$5:$C$322),0))</f>
        <v>0</v>
      </c>
      <c r="Q62" s="101">
        <v>0</v>
      </c>
      <c r="R62" s="101">
        <v>0</v>
      </c>
      <c r="S62" s="101">
        <f t="shared" si="5"/>
        <v>0</v>
      </c>
      <c r="T62" s="101" cm="1">
        <f t="array" ref="T62">INDEX('23_24TPP_Base_Mapping'!$BP$5:$BP$322,MATCH(1,($B62='23_24TPP_Base_Mapping'!$B$5:$B$322)*($C62='23_24TPP_Base_Mapping'!$C$5:$C$322),0))</f>
        <v>0</v>
      </c>
      <c r="U62" s="102">
        <v>0</v>
      </c>
      <c r="V62" s="102">
        <v>0</v>
      </c>
      <c r="W62" s="102">
        <f t="shared" si="0"/>
        <v>0</v>
      </c>
      <c r="X62" s="102">
        <v>0</v>
      </c>
      <c r="Y62" s="103">
        <v>0</v>
      </c>
      <c r="Z62" s="103">
        <v>0</v>
      </c>
      <c r="AA62" s="103">
        <f t="shared" si="6"/>
        <v>0</v>
      </c>
      <c r="AB62" s="103">
        <f t="shared" si="7"/>
        <v>0</v>
      </c>
      <c r="AC62" s="104">
        <f t="shared" si="8"/>
        <v>0</v>
      </c>
      <c r="AD62" s="104">
        <f t="shared" si="9"/>
        <v>0</v>
      </c>
      <c r="AE62" s="104">
        <f t="shared" si="10"/>
        <v>0</v>
      </c>
      <c r="AF62" s="104">
        <f t="shared" si="11"/>
        <v>0</v>
      </c>
      <c r="AG62" s="201">
        <f t="shared" si="1"/>
        <v>0</v>
      </c>
    </row>
    <row r="63" spans="1:33" x14ac:dyDescent="0.35">
      <c r="A63" t="s">
        <v>348</v>
      </c>
      <c r="B63" t="s">
        <v>49</v>
      </c>
      <c r="C63">
        <v>500</v>
      </c>
      <c r="D63" t="str" cm="1">
        <f t="array" ref="D63">INDEX(SubList_ResAreas!$D$5:$D$332,MATCH(1,(B63=SubList_ResAreas!$B$5:$B$332)*(C63=SubList_ResAreas!$C$5:$C$332),0))</f>
        <v>Arizona</v>
      </c>
      <c r="E63" s="29">
        <v>0</v>
      </c>
      <c r="F63" s="29">
        <v>0</v>
      </c>
      <c r="G63" s="29">
        <f t="shared" si="2"/>
        <v>0</v>
      </c>
      <c r="H63" s="29" cm="1">
        <f t="array" ref="H63">INDEX('23_24TPP_Base_Mapping'!$P$5:$P$322,MATCH(1,($B63='23_24TPP_Base_Mapping'!$B$5:$B$322)*($C63='23_24TPP_Base_Mapping'!$C$5:$C$322),0))</f>
        <v>0</v>
      </c>
      <c r="I63" s="97">
        <v>350</v>
      </c>
      <c r="J63" s="97">
        <v>0</v>
      </c>
      <c r="K63" s="97">
        <f t="shared" si="3"/>
        <v>350</v>
      </c>
      <c r="L63" s="97" cm="1">
        <f t="array" ref="L63">INDEX('23_24TPP_Base_Mapping'!$AC$5:$AC$322,MATCH(1,($B63='23_24TPP_Base_Mapping'!$B$5:$B$322)*($C63='23_24TPP_Base_Mapping'!$C$5:$C$322),0))</f>
        <v>0</v>
      </c>
      <c r="M63" s="98">
        <v>650</v>
      </c>
      <c r="N63" s="98">
        <v>2000</v>
      </c>
      <c r="O63" s="98">
        <f t="shared" si="4"/>
        <v>2650</v>
      </c>
      <c r="P63" s="98" cm="1">
        <f t="array" ref="P63">INDEX('23_24TPP_Base_Mapping'!$AP$5:$AP$322,MATCH(1,($B63='23_24TPP_Base_Mapping'!$B$5:$B$322)*($C63='23_24TPP_Base_Mapping'!$C$5:$C$322),0))</f>
        <v>1041.9789999999998</v>
      </c>
      <c r="Q63" s="101">
        <v>1000</v>
      </c>
      <c r="R63" s="101">
        <v>2000</v>
      </c>
      <c r="S63" s="101">
        <f t="shared" si="5"/>
        <v>3000</v>
      </c>
      <c r="T63" s="101" cm="1">
        <f t="array" ref="T63">INDEX('23_24TPP_Base_Mapping'!$BP$5:$BP$322,MATCH(1,($B63='23_24TPP_Base_Mapping'!$B$5:$B$322)*($C63='23_24TPP_Base_Mapping'!$C$5:$C$322),0))</f>
        <v>1041.9789999999998</v>
      </c>
      <c r="U63" s="102">
        <v>-600</v>
      </c>
      <c r="V63" s="102">
        <v>-1400</v>
      </c>
      <c r="W63" s="102">
        <f t="shared" si="0"/>
        <v>-2000</v>
      </c>
      <c r="X63" s="102">
        <v>-500</v>
      </c>
      <c r="Y63" s="103">
        <v>-600</v>
      </c>
      <c r="Z63" s="103">
        <v>-1400</v>
      </c>
      <c r="AA63" s="103">
        <f t="shared" si="6"/>
        <v>1000</v>
      </c>
      <c r="AB63" s="103">
        <f t="shared" si="7"/>
        <v>541.97899999999981</v>
      </c>
      <c r="AC63" s="104">
        <f t="shared" si="8"/>
        <v>400</v>
      </c>
      <c r="AD63" s="104">
        <f t="shared" si="9"/>
        <v>600</v>
      </c>
      <c r="AE63" s="104">
        <f t="shared" si="10"/>
        <v>1000</v>
      </c>
      <c r="AF63" s="104">
        <f t="shared" si="11"/>
        <v>541.97899999999981</v>
      </c>
      <c r="AG63" s="201">
        <f t="shared" si="1"/>
        <v>1</v>
      </c>
    </row>
    <row r="64" spans="1:33" x14ac:dyDescent="0.35">
      <c r="A64" t="s">
        <v>333</v>
      </c>
      <c r="B64" t="s">
        <v>272</v>
      </c>
      <c r="C64">
        <v>230</v>
      </c>
      <c r="D64" t="str" cm="1">
        <f t="array" ref="D64">INDEX(SubList_ResAreas!$D$5:$D$332,MATCH(1,(B64=SubList_ResAreas!$B$5:$B$332)*(C64=SubList_ResAreas!$C$5:$C$332),0))</f>
        <v>Northern_CA</v>
      </c>
      <c r="E64" s="29">
        <v>0</v>
      </c>
      <c r="F64" s="29">
        <v>0</v>
      </c>
      <c r="G64" s="29">
        <f t="shared" si="2"/>
        <v>0</v>
      </c>
      <c r="H64" s="29" cm="1">
        <f t="array" ref="H64">INDEX('23_24TPP_Base_Mapping'!$P$5:$P$322,MATCH(1,($B64='23_24TPP_Base_Mapping'!$B$5:$B$322)*($C64='23_24TPP_Base_Mapping'!$C$5:$C$322),0))</f>
        <v>0</v>
      </c>
      <c r="I64" s="97">
        <v>0</v>
      </c>
      <c r="J64" s="97">
        <v>0</v>
      </c>
      <c r="K64" s="97">
        <f t="shared" si="3"/>
        <v>0</v>
      </c>
      <c r="L64" s="97" cm="1">
        <f t="array" ref="L64">INDEX('23_24TPP_Base_Mapping'!$AC$5:$AC$322,MATCH(1,($B64='23_24TPP_Base_Mapping'!$B$5:$B$322)*($C64='23_24TPP_Base_Mapping'!$C$5:$C$322),0))</f>
        <v>0</v>
      </c>
      <c r="M64" s="98">
        <v>75</v>
      </c>
      <c r="N64" s="98">
        <v>385</v>
      </c>
      <c r="O64" s="98">
        <f t="shared" si="4"/>
        <v>460</v>
      </c>
      <c r="P64" s="98" cm="1">
        <f t="array" ref="P64">INDEX('23_24TPP_Base_Mapping'!$AP$5:$AP$322,MATCH(1,($B64='23_24TPP_Base_Mapping'!$B$5:$B$322)*($C64='23_24TPP_Base_Mapping'!$C$5:$C$322),0))</f>
        <v>80</v>
      </c>
      <c r="Q64" s="101">
        <v>75</v>
      </c>
      <c r="R64" s="101">
        <v>385</v>
      </c>
      <c r="S64" s="101">
        <f t="shared" si="5"/>
        <v>460</v>
      </c>
      <c r="T64" s="101" cm="1">
        <f t="array" ref="T64">INDEX('23_24TPP_Base_Mapping'!$BP$5:$BP$322,MATCH(1,($B64='23_24TPP_Base_Mapping'!$B$5:$B$322)*($C64='23_24TPP_Base_Mapping'!$C$5:$C$322),0))</f>
        <v>80</v>
      </c>
      <c r="U64" s="102">
        <v>57</v>
      </c>
      <c r="V64" s="102">
        <v>133</v>
      </c>
      <c r="W64" s="102">
        <f t="shared" si="0"/>
        <v>190</v>
      </c>
      <c r="X64" s="102">
        <f>FLOOR(V64*18440/21477,1)</f>
        <v>114</v>
      </c>
      <c r="Y64" s="103">
        <v>57</v>
      </c>
      <c r="Z64" s="103">
        <v>133</v>
      </c>
      <c r="AA64" s="103">
        <f t="shared" si="6"/>
        <v>650</v>
      </c>
      <c r="AB64" s="103">
        <f t="shared" si="7"/>
        <v>194</v>
      </c>
      <c r="AC64" s="104">
        <f t="shared" si="8"/>
        <v>132</v>
      </c>
      <c r="AD64" s="104">
        <f t="shared" si="9"/>
        <v>518</v>
      </c>
      <c r="AE64" s="104">
        <f t="shared" si="10"/>
        <v>650</v>
      </c>
      <c r="AF64" s="104">
        <f t="shared" si="11"/>
        <v>194</v>
      </c>
      <c r="AG64" s="201">
        <f t="shared" si="1"/>
        <v>1</v>
      </c>
    </row>
    <row r="65" spans="1:33" hidden="1" x14ac:dyDescent="0.35">
      <c r="A65" t="s">
        <v>333</v>
      </c>
      <c r="B65" t="s">
        <v>230</v>
      </c>
      <c r="C65">
        <v>230</v>
      </c>
      <c r="E65" s="29">
        <v>0</v>
      </c>
      <c r="F65" s="29">
        <v>0</v>
      </c>
      <c r="G65" s="29">
        <f t="shared" si="2"/>
        <v>0</v>
      </c>
      <c r="H65" s="29" cm="1">
        <f t="array" ref="H65">INDEX('23_24TPP_Base_Mapping'!$P$5:$P$322,MATCH(1,($B65='23_24TPP_Base_Mapping'!$B$5:$B$322)*($C65='23_24TPP_Base_Mapping'!$C$5:$C$322),0))</f>
        <v>0</v>
      </c>
      <c r="I65" s="97">
        <v>0</v>
      </c>
      <c r="J65" s="97">
        <v>0</v>
      </c>
      <c r="K65" s="97">
        <f t="shared" si="3"/>
        <v>0</v>
      </c>
      <c r="L65" s="97" cm="1">
        <f t="array" ref="L65">INDEX('23_24TPP_Base_Mapping'!$AC$5:$AC$322,MATCH(1,($B65='23_24TPP_Base_Mapping'!$B$5:$B$322)*($C65='23_24TPP_Base_Mapping'!$C$5:$C$322),0))</f>
        <v>0</v>
      </c>
      <c r="M65" s="98">
        <v>0</v>
      </c>
      <c r="N65" s="98">
        <v>0</v>
      </c>
      <c r="O65" s="98">
        <f t="shared" si="4"/>
        <v>0</v>
      </c>
      <c r="P65" s="98" cm="1">
        <f t="array" ref="P65">INDEX('23_24TPP_Base_Mapping'!$AP$5:$AP$322,MATCH(1,($B65='23_24TPP_Base_Mapping'!$B$5:$B$322)*($C65='23_24TPP_Base_Mapping'!$C$5:$C$322),0))</f>
        <v>0</v>
      </c>
      <c r="Q65" s="101">
        <v>0</v>
      </c>
      <c r="R65" s="101">
        <v>0</v>
      </c>
      <c r="S65" s="101">
        <f t="shared" si="5"/>
        <v>0</v>
      </c>
      <c r="T65" s="101" cm="1">
        <f t="array" ref="T65">INDEX('23_24TPP_Base_Mapping'!$BP$5:$BP$322,MATCH(1,($B65='23_24TPP_Base_Mapping'!$B$5:$B$322)*($C65='23_24TPP_Base_Mapping'!$C$5:$C$322),0))</f>
        <v>0</v>
      </c>
      <c r="U65" s="102">
        <v>0</v>
      </c>
      <c r="V65" s="102">
        <v>0</v>
      </c>
      <c r="W65" s="102">
        <f t="shared" si="0"/>
        <v>0</v>
      </c>
      <c r="X65" s="102">
        <v>0</v>
      </c>
      <c r="Y65" s="103">
        <v>0</v>
      </c>
      <c r="Z65" s="103">
        <v>0</v>
      </c>
      <c r="AA65" s="103">
        <f t="shared" si="6"/>
        <v>0</v>
      </c>
      <c r="AB65" s="103">
        <f t="shared" si="7"/>
        <v>0</v>
      </c>
      <c r="AC65" s="104">
        <f t="shared" si="8"/>
        <v>0</v>
      </c>
      <c r="AD65" s="104">
        <f t="shared" si="9"/>
        <v>0</v>
      </c>
      <c r="AE65" s="104">
        <f t="shared" si="10"/>
        <v>0</v>
      </c>
      <c r="AF65" s="104">
        <f t="shared" si="11"/>
        <v>0</v>
      </c>
      <c r="AG65" s="201">
        <f t="shared" si="1"/>
        <v>0</v>
      </c>
    </row>
    <row r="66" spans="1:33" x14ac:dyDescent="0.35">
      <c r="A66" t="s">
        <v>329</v>
      </c>
      <c r="B66" t="s">
        <v>184</v>
      </c>
      <c r="C66">
        <v>230</v>
      </c>
      <c r="D66" t="str" cm="1">
        <f t="array" ref="D66">INDEX(SubList_ResAreas!$D$5:$D$332,MATCH(1,(B66=SubList_ResAreas!$B$5:$B$332)*(C66=SubList_ResAreas!$C$5:$C$332),0))</f>
        <v>SouthernNV_Desert</v>
      </c>
      <c r="E66" s="29">
        <v>0</v>
      </c>
      <c r="F66" s="29">
        <v>0</v>
      </c>
      <c r="G66" s="29">
        <f t="shared" si="2"/>
        <v>0</v>
      </c>
      <c r="H66" s="29" cm="1">
        <f t="array" ref="H66">INDEX('23_24TPP_Base_Mapping'!$P$5:$P$322,MATCH(1,($B66='23_24TPP_Base_Mapping'!$B$5:$B$322)*($C66='23_24TPP_Base_Mapping'!$C$5:$C$322),0))</f>
        <v>0</v>
      </c>
      <c r="I66" s="97">
        <v>0</v>
      </c>
      <c r="J66" s="97">
        <v>0</v>
      </c>
      <c r="K66" s="97">
        <f t="shared" si="3"/>
        <v>0</v>
      </c>
      <c r="L66" s="97" cm="1">
        <f t="array" ref="L66">INDEX('23_24TPP_Base_Mapping'!$AC$5:$AC$322,MATCH(1,($B66='23_24TPP_Base_Mapping'!$B$5:$B$322)*($C66='23_24TPP_Base_Mapping'!$C$5:$C$322),0))</f>
        <v>0</v>
      </c>
      <c r="M66" s="98">
        <v>100</v>
      </c>
      <c r="N66" s="98">
        <v>50</v>
      </c>
      <c r="O66" s="98">
        <f t="shared" si="4"/>
        <v>150</v>
      </c>
      <c r="P66" s="98" cm="1">
        <f t="array" ref="P66">INDEX('23_24TPP_Base_Mapping'!$AP$5:$AP$322,MATCH(1,($B66='23_24TPP_Base_Mapping'!$B$5:$B$322)*($C66='23_24TPP_Base_Mapping'!$C$5:$C$322),0))</f>
        <v>40</v>
      </c>
      <c r="Q66" s="101">
        <v>100</v>
      </c>
      <c r="R66" s="101">
        <v>50</v>
      </c>
      <c r="S66" s="101">
        <f t="shared" si="5"/>
        <v>150</v>
      </c>
      <c r="T66" s="101" cm="1">
        <f t="array" ref="T66">INDEX('23_24TPP_Base_Mapping'!$BP$5:$BP$322,MATCH(1,($B66='23_24TPP_Base_Mapping'!$B$5:$B$322)*($C66='23_24TPP_Base_Mapping'!$C$5:$C$322),0))</f>
        <v>40</v>
      </c>
      <c r="U66" s="102">
        <v>0</v>
      </c>
      <c r="V66" s="102">
        <v>0</v>
      </c>
      <c r="W66" s="102">
        <f t="shared" si="0"/>
        <v>0</v>
      </c>
      <c r="X66" s="102">
        <v>0</v>
      </c>
      <c r="Y66" s="103">
        <v>0</v>
      </c>
      <c r="Z66" s="103">
        <v>0</v>
      </c>
      <c r="AA66" s="103">
        <f t="shared" si="6"/>
        <v>150</v>
      </c>
      <c r="AB66" s="103">
        <f t="shared" si="7"/>
        <v>40</v>
      </c>
      <c r="AC66" s="104">
        <f t="shared" si="8"/>
        <v>100</v>
      </c>
      <c r="AD66" s="104">
        <f t="shared" si="9"/>
        <v>50</v>
      </c>
      <c r="AE66" s="104">
        <f t="shared" si="10"/>
        <v>150</v>
      </c>
      <c r="AF66" s="104">
        <f t="shared" si="11"/>
        <v>40</v>
      </c>
      <c r="AG66" s="201">
        <f t="shared" si="1"/>
        <v>1</v>
      </c>
    </row>
    <row r="67" spans="1:33" hidden="1" x14ac:dyDescent="0.35">
      <c r="A67" t="s">
        <v>348</v>
      </c>
      <c r="B67" t="s">
        <v>79</v>
      </c>
      <c r="C67">
        <v>500</v>
      </c>
      <c r="E67" s="29">
        <v>0</v>
      </c>
      <c r="F67" s="29">
        <v>0</v>
      </c>
      <c r="G67" s="29">
        <f t="shared" si="2"/>
        <v>0</v>
      </c>
      <c r="H67" s="29" cm="1">
        <f t="array" ref="H67">INDEX('23_24TPP_Base_Mapping'!$P$5:$P$322,MATCH(1,($B67='23_24TPP_Base_Mapping'!$B$5:$B$322)*($C67='23_24TPP_Base_Mapping'!$C$5:$C$322),0))</f>
        <v>0</v>
      </c>
      <c r="I67" s="97">
        <v>0</v>
      </c>
      <c r="J67" s="97">
        <v>0</v>
      </c>
      <c r="K67" s="97">
        <f t="shared" si="3"/>
        <v>0</v>
      </c>
      <c r="L67" s="97" cm="1">
        <f t="array" ref="L67">INDEX('23_24TPP_Base_Mapping'!$AC$5:$AC$322,MATCH(1,($B67='23_24TPP_Base_Mapping'!$B$5:$B$322)*($C67='23_24TPP_Base_Mapping'!$C$5:$C$322),0))</f>
        <v>0</v>
      </c>
      <c r="M67" s="98">
        <v>0</v>
      </c>
      <c r="N67" s="98">
        <v>0</v>
      </c>
      <c r="O67" s="98">
        <f t="shared" si="4"/>
        <v>0</v>
      </c>
      <c r="P67" s="98" cm="1">
        <f t="array" ref="P67">INDEX('23_24TPP_Base_Mapping'!$AP$5:$AP$322,MATCH(1,($B67='23_24TPP_Base_Mapping'!$B$5:$B$322)*($C67='23_24TPP_Base_Mapping'!$C$5:$C$322),0))</f>
        <v>0</v>
      </c>
      <c r="Q67" s="101">
        <v>0</v>
      </c>
      <c r="R67" s="101">
        <v>0</v>
      </c>
      <c r="S67" s="101">
        <f t="shared" si="5"/>
        <v>0</v>
      </c>
      <c r="T67" s="101" cm="1">
        <f t="array" ref="T67">INDEX('23_24TPP_Base_Mapping'!$BP$5:$BP$322,MATCH(1,($B67='23_24TPP_Base_Mapping'!$B$5:$B$322)*($C67='23_24TPP_Base_Mapping'!$C$5:$C$322),0))</f>
        <v>0</v>
      </c>
      <c r="U67" s="102">
        <v>0</v>
      </c>
      <c r="V67" s="102">
        <v>0</v>
      </c>
      <c r="W67" s="102">
        <f t="shared" si="0"/>
        <v>0</v>
      </c>
      <c r="X67" s="102">
        <v>0</v>
      </c>
      <c r="Y67" s="103">
        <v>0</v>
      </c>
      <c r="Z67" s="103">
        <v>0</v>
      </c>
      <c r="AA67" s="103">
        <f t="shared" si="6"/>
        <v>0</v>
      </c>
      <c r="AB67" s="103">
        <f t="shared" si="7"/>
        <v>0</v>
      </c>
      <c r="AC67" s="104">
        <f t="shared" si="8"/>
        <v>0</v>
      </c>
      <c r="AD67" s="104">
        <f t="shared" si="9"/>
        <v>0</v>
      </c>
      <c r="AE67" s="104">
        <f t="shared" si="10"/>
        <v>0</v>
      </c>
      <c r="AF67" s="104">
        <f t="shared" si="11"/>
        <v>0</v>
      </c>
      <c r="AG67" s="201">
        <f t="shared" si="1"/>
        <v>0</v>
      </c>
    </row>
    <row r="68" spans="1:33" x14ac:dyDescent="0.35">
      <c r="A68" t="s">
        <v>348</v>
      </c>
      <c r="B68" t="s">
        <v>79</v>
      </c>
      <c r="C68">
        <v>230</v>
      </c>
      <c r="D68" t="str" cm="1">
        <f t="array" ref="D68">INDEX(SubList_ResAreas!$D$5:$D$332,MATCH(1,(B68=SubList_ResAreas!$B$5:$B$332)*(C68=SubList_ResAreas!$C$5:$C$332),0))</f>
        <v>Riverside</v>
      </c>
      <c r="E68" s="29">
        <v>0</v>
      </c>
      <c r="F68" s="29">
        <v>0</v>
      </c>
      <c r="G68" s="29">
        <f t="shared" si="2"/>
        <v>0</v>
      </c>
      <c r="H68" s="29" cm="1">
        <f t="array" ref="H68">INDEX('23_24TPP_Base_Mapping'!$P$5:$P$322,MATCH(1,($B68='23_24TPP_Base_Mapping'!$B$5:$B$322)*($C68='23_24TPP_Base_Mapping'!$C$5:$C$322),0))</f>
        <v>3</v>
      </c>
      <c r="I68" s="97">
        <v>0</v>
      </c>
      <c r="J68" s="97">
        <v>0</v>
      </c>
      <c r="K68" s="97">
        <f t="shared" si="3"/>
        <v>0</v>
      </c>
      <c r="L68" s="97" cm="1">
        <f t="array" ref="L68">INDEX('23_24TPP_Base_Mapping'!$AC$5:$AC$322,MATCH(1,($B68='23_24TPP_Base_Mapping'!$B$5:$B$322)*($C68='23_24TPP_Base_Mapping'!$C$5:$C$322),0))</f>
        <v>400</v>
      </c>
      <c r="M68" s="98">
        <v>150</v>
      </c>
      <c r="N68" s="98">
        <v>425</v>
      </c>
      <c r="O68" s="98">
        <f t="shared" si="4"/>
        <v>575</v>
      </c>
      <c r="P68" s="98" cm="1">
        <f t="array" ref="P68">INDEX('23_24TPP_Base_Mapping'!$AP$5:$AP$322,MATCH(1,($B68='23_24TPP_Base_Mapping'!$B$5:$B$322)*($C68='23_24TPP_Base_Mapping'!$C$5:$C$322),0))</f>
        <v>45</v>
      </c>
      <c r="Q68" s="101">
        <v>150</v>
      </c>
      <c r="R68" s="101">
        <v>425</v>
      </c>
      <c r="S68" s="101">
        <f t="shared" si="5"/>
        <v>575</v>
      </c>
      <c r="T68" s="101" cm="1">
        <f t="array" ref="T68">INDEX('23_24TPP_Base_Mapping'!$BP$5:$BP$322,MATCH(1,($B68='23_24TPP_Base_Mapping'!$B$5:$B$322)*($C68='23_24TPP_Base_Mapping'!$C$5:$C$322),0))</f>
        <v>448</v>
      </c>
      <c r="U68" s="102">
        <v>0</v>
      </c>
      <c r="V68" s="102">
        <v>0</v>
      </c>
      <c r="W68" s="102">
        <f t="shared" si="0"/>
        <v>0</v>
      </c>
      <c r="X68" s="102">
        <v>0</v>
      </c>
      <c r="Y68" s="103">
        <v>0</v>
      </c>
      <c r="Z68" s="103">
        <v>0</v>
      </c>
      <c r="AA68" s="103">
        <f t="shared" si="6"/>
        <v>575</v>
      </c>
      <c r="AB68" s="103">
        <f t="shared" si="7"/>
        <v>445</v>
      </c>
      <c r="AC68" s="104">
        <f t="shared" si="8"/>
        <v>150</v>
      </c>
      <c r="AD68" s="104">
        <f t="shared" si="9"/>
        <v>425</v>
      </c>
      <c r="AE68" s="104">
        <f t="shared" si="10"/>
        <v>575</v>
      </c>
      <c r="AF68" s="104">
        <f t="shared" si="11"/>
        <v>448</v>
      </c>
      <c r="AG68" s="201">
        <f t="shared" si="1"/>
        <v>1</v>
      </c>
    </row>
    <row r="69" spans="1:33" hidden="1" x14ac:dyDescent="0.35">
      <c r="A69" t="s">
        <v>315</v>
      </c>
      <c r="B69" t="s">
        <v>128</v>
      </c>
      <c r="C69">
        <v>230</v>
      </c>
      <c r="E69" s="29">
        <v>0</v>
      </c>
      <c r="F69" s="29">
        <v>0</v>
      </c>
      <c r="G69" s="29">
        <f t="shared" si="2"/>
        <v>0</v>
      </c>
      <c r="H69" s="29" cm="1">
        <f t="array" ref="H69">INDEX('23_24TPP_Base_Mapping'!$P$5:$P$322,MATCH(1,($B69='23_24TPP_Base_Mapping'!$B$5:$B$322)*($C69='23_24TPP_Base_Mapping'!$C$5:$C$322),0))</f>
        <v>0</v>
      </c>
      <c r="I69" s="97">
        <v>0</v>
      </c>
      <c r="J69" s="97">
        <v>0</v>
      </c>
      <c r="K69" s="97">
        <f t="shared" si="3"/>
        <v>0</v>
      </c>
      <c r="L69" s="97" cm="1">
        <f t="array" ref="L69">INDEX('23_24TPP_Base_Mapping'!$AC$5:$AC$322,MATCH(1,($B69='23_24TPP_Base_Mapping'!$B$5:$B$322)*($C69='23_24TPP_Base_Mapping'!$C$5:$C$322),0))</f>
        <v>0</v>
      </c>
      <c r="M69" s="98">
        <v>0</v>
      </c>
      <c r="N69" s="98">
        <v>0</v>
      </c>
      <c r="O69" s="98">
        <f t="shared" si="4"/>
        <v>0</v>
      </c>
      <c r="P69" s="98" cm="1">
        <f t="array" ref="P69">INDEX('23_24TPP_Base_Mapping'!$AP$5:$AP$322,MATCH(1,($B69='23_24TPP_Base_Mapping'!$B$5:$B$322)*($C69='23_24TPP_Base_Mapping'!$C$5:$C$322),0))</f>
        <v>0</v>
      </c>
      <c r="Q69" s="101">
        <v>0</v>
      </c>
      <c r="R69" s="101">
        <v>0</v>
      </c>
      <c r="S69" s="101">
        <f t="shared" si="5"/>
        <v>0</v>
      </c>
      <c r="T69" s="101" cm="1">
        <f t="array" ref="T69">INDEX('23_24TPP_Base_Mapping'!$BP$5:$BP$322,MATCH(1,($B69='23_24TPP_Base_Mapping'!$B$5:$B$322)*($C69='23_24TPP_Base_Mapping'!$C$5:$C$322),0))</f>
        <v>0</v>
      </c>
      <c r="U69" s="102">
        <v>0</v>
      </c>
      <c r="V69" s="102">
        <v>0</v>
      </c>
      <c r="W69" s="102">
        <f t="shared" ref="W69:W80" si="12">SUM(U69:V69)</f>
        <v>0</v>
      </c>
      <c r="X69" s="102">
        <v>0</v>
      </c>
      <c r="Y69" s="103">
        <v>0</v>
      </c>
      <c r="Z69" s="103">
        <v>0</v>
      </c>
      <c r="AA69" s="103">
        <f t="shared" si="6"/>
        <v>0</v>
      </c>
      <c r="AB69" s="103">
        <f t="shared" si="7"/>
        <v>0</v>
      </c>
      <c r="AC69" s="104">
        <f t="shared" si="8"/>
        <v>0</v>
      </c>
      <c r="AD69" s="104">
        <f t="shared" si="9"/>
        <v>0</v>
      </c>
      <c r="AE69" s="104">
        <f t="shared" si="10"/>
        <v>0</v>
      </c>
      <c r="AF69" s="104">
        <f t="shared" si="11"/>
        <v>0</v>
      </c>
      <c r="AG69" s="201">
        <f t="shared" ref="AG69:AG132" si="13">IF((AF69+AE69)&gt;0,1,0)</f>
        <v>0</v>
      </c>
    </row>
    <row r="70" spans="1:33" hidden="1" x14ac:dyDescent="0.35">
      <c r="A70" t="s">
        <v>359</v>
      </c>
      <c r="B70" t="s">
        <v>128</v>
      </c>
      <c r="C70">
        <v>500</v>
      </c>
      <c r="E70" s="29">
        <v>0</v>
      </c>
      <c r="F70" s="29">
        <v>0</v>
      </c>
      <c r="G70" s="29">
        <f t="shared" si="2"/>
        <v>0</v>
      </c>
      <c r="H70" s="29" cm="1">
        <f t="array" ref="H70">INDEX('23_24TPP_Base_Mapping'!$P$5:$P$322,MATCH(1,($B70='23_24TPP_Base_Mapping'!$B$5:$B$322)*($C70='23_24TPP_Base_Mapping'!$C$5:$C$322),0))</f>
        <v>0</v>
      </c>
      <c r="I70" s="97">
        <v>0</v>
      </c>
      <c r="J70" s="97">
        <v>0</v>
      </c>
      <c r="K70" s="97">
        <f t="shared" si="3"/>
        <v>0</v>
      </c>
      <c r="L70" s="97" cm="1">
        <f t="array" ref="L70">INDEX('23_24TPP_Base_Mapping'!$AC$5:$AC$322,MATCH(1,($B70='23_24TPP_Base_Mapping'!$B$5:$B$322)*($C70='23_24TPP_Base_Mapping'!$C$5:$C$322),0))</f>
        <v>0</v>
      </c>
      <c r="M70" s="98">
        <v>0</v>
      </c>
      <c r="N70" s="98">
        <v>0</v>
      </c>
      <c r="O70" s="98">
        <f t="shared" si="4"/>
        <v>0</v>
      </c>
      <c r="P70" s="98" cm="1">
        <f t="array" ref="P70">INDEX('23_24TPP_Base_Mapping'!$AP$5:$AP$322,MATCH(1,($B70='23_24TPP_Base_Mapping'!$B$5:$B$322)*($C70='23_24TPP_Base_Mapping'!$C$5:$C$322),0))</f>
        <v>0</v>
      </c>
      <c r="Q70" s="101">
        <v>0</v>
      </c>
      <c r="R70" s="101">
        <v>0</v>
      </c>
      <c r="S70" s="101">
        <f t="shared" si="5"/>
        <v>0</v>
      </c>
      <c r="T70" s="101" cm="1">
        <f t="array" ref="T70">INDEX('23_24TPP_Base_Mapping'!$BP$5:$BP$322,MATCH(1,($B70='23_24TPP_Base_Mapping'!$B$5:$B$322)*($C70='23_24TPP_Base_Mapping'!$C$5:$C$322),0))</f>
        <v>0</v>
      </c>
      <c r="U70" s="102">
        <v>0</v>
      </c>
      <c r="V70" s="102">
        <v>0</v>
      </c>
      <c r="W70" s="102">
        <f t="shared" si="12"/>
        <v>0</v>
      </c>
      <c r="X70" s="102">
        <v>0</v>
      </c>
      <c r="Y70" s="103">
        <v>0</v>
      </c>
      <c r="Z70" s="103">
        <v>0</v>
      </c>
      <c r="AA70" s="103">
        <f t="shared" ref="AA70:AA133" si="14">K70+O70+W70</f>
        <v>0</v>
      </c>
      <c r="AB70" s="103">
        <f t="shared" ref="AB70:AB133" si="15">L70+P70+X70</f>
        <v>0</v>
      </c>
      <c r="AC70" s="104">
        <f t="shared" ref="AC70:AC133" si="16">Q70+U70</f>
        <v>0</v>
      </c>
      <c r="AD70" s="104">
        <f t="shared" ref="AD70:AD133" si="17">R70+V70</f>
        <v>0</v>
      </c>
      <c r="AE70" s="104">
        <f t="shared" ref="AE70:AE133" si="18">S70+W70</f>
        <v>0</v>
      </c>
      <c r="AF70" s="104">
        <f t="shared" ref="AF70:AF133" si="19">T70+X70</f>
        <v>0</v>
      </c>
      <c r="AG70" s="201">
        <f t="shared" si="13"/>
        <v>0</v>
      </c>
    </row>
    <row r="71" spans="1:33" hidden="1" x14ac:dyDescent="0.35">
      <c r="A71" t="s">
        <v>333</v>
      </c>
      <c r="B71" t="s">
        <v>246</v>
      </c>
      <c r="C71">
        <v>115</v>
      </c>
      <c r="E71" s="29">
        <v>0</v>
      </c>
      <c r="F71" s="29">
        <v>0</v>
      </c>
      <c r="G71" s="29">
        <f t="shared" si="2"/>
        <v>0</v>
      </c>
      <c r="H71" s="29" cm="1">
        <f t="array" ref="H71">INDEX('23_24TPP_Base_Mapping'!$P$5:$P$322,MATCH(1,($B71='23_24TPP_Base_Mapping'!$B$5:$B$322)*($C71='23_24TPP_Base_Mapping'!$C$5:$C$322),0))</f>
        <v>0</v>
      </c>
      <c r="I71" s="97">
        <v>0</v>
      </c>
      <c r="J71" s="97">
        <v>0</v>
      </c>
      <c r="K71" s="97">
        <f t="shared" si="3"/>
        <v>0</v>
      </c>
      <c r="L71" s="97" cm="1">
        <f t="array" ref="L71">INDEX('23_24TPP_Base_Mapping'!$AC$5:$AC$322,MATCH(1,($B71='23_24TPP_Base_Mapping'!$B$5:$B$322)*($C71='23_24TPP_Base_Mapping'!$C$5:$C$322),0))</f>
        <v>0</v>
      </c>
      <c r="M71" s="98">
        <v>0</v>
      </c>
      <c r="N71" s="98">
        <v>0</v>
      </c>
      <c r="O71" s="98">
        <f t="shared" si="4"/>
        <v>0</v>
      </c>
      <c r="P71" s="98" cm="1">
        <f t="array" ref="P71">INDEX('23_24TPP_Base_Mapping'!$AP$5:$AP$322,MATCH(1,($B71='23_24TPP_Base_Mapping'!$B$5:$B$322)*($C71='23_24TPP_Base_Mapping'!$C$5:$C$322),0))</f>
        <v>0</v>
      </c>
      <c r="Q71" s="101">
        <v>0</v>
      </c>
      <c r="R71" s="101">
        <v>0</v>
      </c>
      <c r="S71" s="101">
        <f t="shared" si="5"/>
        <v>0</v>
      </c>
      <c r="T71" s="101" cm="1">
        <f t="array" ref="T71">INDEX('23_24TPP_Base_Mapping'!$BP$5:$BP$322,MATCH(1,($B71='23_24TPP_Base_Mapping'!$B$5:$B$322)*($C71='23_24TPP_Base_Mapping'!$C$5:$C$322),0))</f>
        <v>0</v>
      </c>
      <c r="U71" s="102">
        <v>0</v>
      </c>
      <c r="V71" s="102">
        <v>0</v>
      </c>
      <c r="W71" s="102">
        <f t="shared" si="12"/>
        <v>0</v>
      </c>
      <c r="X71" s="102">
        <v>0</v>
      </c>
      <c r="Y71" s="103">
        <v>0</v>
      </c>
      <c r="Z71" s="103">
        <v>0</v>
      </c>
      <c r="AA71" s="103">
        <f t="shared" si="14"/>
        <v>0</v>
      </c>
      <c r="AB71" s="103">
        <f t="shared" si="15"/>
        <v>0</v>
      </c>
      <c r="AC71" s="104">
        <f t="shared" si="16"/>
        <v>0</v>
      </c>
      <c r="AD71" s="104">
        <f t="shared" si="17"/>
        <v>0</v>
      </c>
      <c r="AE71" s="104">
        <f t="shared" si="18"/>
        <v>0</v>
      </c>
      <c r="AF71" s="104">
        <f t="shared" si="19"/>
        <v>0</v>
      </c>
      <c r="AG71" s="201">
        <f t="shared" si="13"/>
        <v>0</v>
      </c>
    </row>
    <row r="72" spans="1:33" hidden="1" x14ac:dyDescent="0.35">
      <c r="A72" t="s">
        <v>322</v>
      </c>
      <c r="B72" t="s">
        <v>262</v>
      </c>
      <c r="C72">
        <v>230</v>
      </c>
      <c r="E72" s="29">
        <v>0</v>
      </c>
      <c r="F72" s="29">
        <v>0</v>
      </c>
      <c r="G72" s="29">
        <f t="shared" ref="G72:G138" si="20">SUM(E72:F72)</f>
        <v>0</v>
      </c>
      <c r="H72" s="29" cm="1">
        <f t="array" ref="H72">INDEX('23_24TPP_Base_Mapping'!$P$5:$P$322,MATCH(1,($B72='23_24TPP_Base_Mapping'!$B$5:$B$322)*($C72='23_24TPP_Base_Mapping'!$C$5:$C$322),0))</f>
        <v>0</v>
      </c>
      <c r="I72" s="97">
        <v>0</v>
      </c>
      <c r="J72" s="97">
        <v>0</v>
      </c>
      <c r="K72" s="97">
        <f t="shared" ref="K72:K138" si="21">SUM(I72:J72)</f>
        <v>0</v>
      </c>
      <c r="L72" s="97" cm="1">
        <f t="array" ref="L72">INDEX('23_24TPP_Base_Mapping'!$AC$5:$AC$322,MATCH(1,($B72='23_24TPP_Base_Mapping'!$B$5:$B$322)*($C72='23_24TPP_Base_Mapping'!$C$5:$C$322),0))</f>
        <v>0</v>
      </c>
      <c r="M72" s="98">
        <v>0</v>
      </c>
      <c r="N72" s="98">
        <v>0</v>
      </c>
      <c r="O72" s="98">
        <f t="shared" ref="O72:O138" si="22">SUM(M72:N72)</f>
        <v>0</v>
      </c>
      <c r="P72" s="98" cm="1">
        <f t="array" ref="P72">INDEX('23_24TPP_Base_Mapping'!$AP$5:$AP$322,MATCH(1,($B72='23_24TPP_Base_Mapping'!$B$5:$B$322)*($C72='23_24TPP_Base_Mapping'!$C$5:$C$322),0))</f>
        <v>0</v>
      </c>
      <c r="Q72" s="101">
        <v>0</v>
      </c>
      <c r="R72" s="101">
        <v>0</v>
      </c>
      <c r="S72" s="101">
        <f t="shared" ref="S72:S138" si="23">SUM(Q72:R72)</f>
        <v>0</v>
      </c>
      <c r="T72" s="101" cm="1">
        <f t="array" ref="T72">INDEX('23_24TPP_Base_Mapping'!$BP$5:$BP$322,MATCH(1,($B72='23_24TPP_Base_Mapping'!$B$5:$B$322)*($C72='23_24TPP_Base_Mapping'!$C$5:$C$322),0))</f>
        <v>0</v>
      </c>
      <c r="U72" s="102">
        <v>0</v>
      </c>
      <c r="V72" s="102">
        <v>0</v>
      </c>
      <c r="W72" s="102">
        <f t="shared" si="12"/>
        <v>0</v>
      </c>
      <c r="X72" s="102">
        <v>0</v>
      </c>
      <c r="Y72" s="103">
        <v>0</v>
      </c>
      <c r="Z72" s="103">
        <v>0</v>
      </c>
      <c r="AA72" s="103">
        <f t="shared" si="14"/>
        <v>0</v>
      </c>
      <c r="AB72" s="103">
        <f t="shared" si="15"/>
        <v>0</v>
      </c>
      <c r="AC72" s="104">
        <f t="shared" si="16"/>
        <v>0</v>
      </c>
      <c r="AD72" s="104">
        <f t="shared" si="17"/>
        <v>0</v>
      </c>
      <c r="AE72" s="104">
        <f t="shared" si="18"/>
        <v>0</v>
      </c>
      <c r="AF72" s="104">
        <f t="shared" si="19"/>
        <v>0</v>
      </c>
      <c r="AG72" s="201">
        <f t="shared" si="13"/>
        <v>0</v>
      </c>
    </row>
    <row r="73" spans="1:33" hidden="1" x14ac:dyDescent="0.35">
      <c r="A73" t="s">
        <v>333</v>
      </c>
      <c r="B73" t="s">
        <v>262</v>
      </c>
      <c r="C73">
        <v>115</v>
      </c>
      <c r="E73" s="29">
        <v>0</v>
      </c>
      <c r="F73" s="29">
        <v>0</v>
      </c>
      <c r="G73" s="29">
        <f t="shared" si="20"/>
        <v>0</v>
      </c>
      <c r="H73" s="29" cm="1">
        <f t="array" ref="H73">INDEX('23_24TPP_Base_Mapping'!$P$5:$P$322,MATCH(1,($B73='23_24TPP_Base_Mapping'!$B$5:$B$322)*($C73='23_24TPP_Base_Mapping'!$C$5:$C$322),0))</f>
        <v>0</v>
      </c>
      <c r="I73" s="97">
        <v>0</v>
      </c>
      <c r="J73" s="97">
        <v>0</v>
      </c>
      <c r="K73" s="97">
        <f t="shared" si="21"/>
        <v>0</v>
      </c>
      <c r="L73" s="97" cm="1">
        <f t="array" ref="L73">INDEX('23_24TPP_Base_Mapping'!$AC$5:$AC$322,MATCH(1,($B73='23_24TPP_Base_Mapping'!$B$5:$B$322)*($C73='23_24TPP_Base_Mapping'!$C$5:$C$322),0))</f>
        <v>0</v>
      </c>
      <c r="M73" s="98">
        <v>0</v>
      </c>
      <c r="N73" s="98">
        <v>0</v>
      </c>
      <c r="O73" s="98">
        <f t="shared" si="22"/>
        <v>0</v>
      </c>
      <c r="P73" s="98" cm="1">
        <f t="array" ref="P73">INDEX('23_24TPP_Base_Mapping'!$AP$5:$AP$322,MATCH(1,($B73='23_24TPP_Base_Mapping'!$B$5:$B$322)*($C73='23_24TPP_Base_Mapping'!$C$5:$C$322),0))</f>
        <v>0</v>
      </c>
      <c r="Q73" s="101">
        <v>0</v>
      </c>
      <c r="R73" s="101">
        <v>0</v>
      </c>
      <c r="S73" s="101">
        <f t="shared" si="23"/>
        <v>0</v>
      </c>
      <c r="T73" s="101" cm="1">
        <f t="array" ref="T73">INDEX('23_24TPP_Base_Mapping'!$BP$5:$BP$322,MATCH(1,($B73='23_24TPP_Base_Mapping'!$B$5:$B$322)*($C73='23_24TPP_Base_Mapping'!$C$5:$C$322),0))</f>
        <v>0</v>
      </c>
      <c r="U73" s="102">
        <v>0</v>
      </c>
      <c r="V73" s="102">
        <v>0</v>
      </c>
      <c r="W73" s="102">
        <f t="shared" si="12"/>
        <v>0</v>
      </c>
      <c r="X73" s="102">
        <v>0</v>
      </c>
      <c r="Y73" s="103">
        <v>0</v>
      </c>
      <c r="Z73" s="103">
        <v>0</v>
      </c>
      <c r="AA73" s="103">
        <f t="shared" si="14"/>
        <v>0</v>
      </c>
      <c r="AB73" s="103">
        <f t="shared" si="15"/>
        <v>0</v>
      </c>
      <c r="AC73" s="104">
        <f t="shared" si="16"/>
        <v>0</v>
      </c>
      <c r="AD73" s="104">
        <f t="shared" si="17"/>
        <v>0</v>
      </c>
      <c r="AE73" s="104">
        <f t="shared" si="18"/>
        <v>0</v>
      </c>
      <c r="AF73" s="104">
        <f t="shared" si="19"/>
        <v>0</v>
      </c>
      <c r="AG73" s="201">
        <f t="shared" si="13"/>
        <v>0</v>
      </c>
    </row>
    <row r="74" spans="1:33" hidden="1" x14ac:dyDescent="0.35">
      <c r="A74" t="s">
        <v>333</v>
      </c>
      <c r="B74" t="s">
        <v>267</v>
      </c>
      <c r="C74">
        <v>115</v>
      </c>
      <c r="E74" s="29">
        <v>0</v>
      </c>
      <c r="F74" s="29">
        <v>0</v>
      </c>
      <c r="G74" s="29">
        <f t="shared" si="20"/>
        <v>0</v>
      </c>
      <c r="H74" s="29" cm="1">
        <f t="array" ref="H74">INDEX('23_24TPP_Base_Mapping'!$P$5:$P$322,MATCH(1,($B74='23_24TPP_Base_Mapping'!$B$5:$B$322)*($C74='23_24TPP_Base_Mapping'!$C$5:$C$322),0))</f>
        <v>0</v>
      </c>
      <c r="I74" s="97">
        <v>0</v>
      </c>
      <c r="J74" s="97">
        <v>0</v>
      </c>
      <c r="K74" s="97">
        <f t="shared" si="21"/>
        <v>0</v>
      </c>
      <c r="L74" s="97" cm="1">
        <f t="array" ref="L74">INDEX('23_24TPP_Base_Mapping'!$AC$5:$AC$322,MATCH(1,($B74='23_24TPP_Base_Mapping'!$B$5:$B$322)*($C74='23_24TPP_Base_Mapping'!$C$5:$C$322),0))</f>
        <v>0</v>
      </c>
      <c r="M74" s="98">
        <v>0</v>
      </c>
      <c r="N74" s="98">
        <v>0</v>
      </c>
      <c r="O74" s="98">
        <f t="shared" si="22"/>
        <v>0</v>
      </c>
      <c r="P74" s="98" cm="1">
        <f t="array" ref="P74">INDEX('23_24TPP_Base_Mapping'!$AP$5:$AP$322,MATCH(1,($B74='23_24TPP_Base_Mapping'!$B$5:$B$322)*($C74='23_24TPP_Base_Mapping'!$C$5:$C$322),0))</f>
        <v>0</v>
      </c>
      <c r="Q74" s="101">
        <v>0</v>
      </c>
      <c r="R74" s="101">
        <v>0</v>
      </c>
      <c r="S74" s="101">
        <f t="shared" si="23"/>
        <v>0</v>
      </c>
      <c r="T74" s="101" cm="1">
        <f t="array" ref="T74">INDEX('23_24TPP_Base_Mapping'!$BP$5:$BP$322,MATCH(1,($B74='23_24TPP_Base_Mapping'!$B$5:$B$322)*($C74='23_24TPP_Base_Mapping'!$C$5:$C$322),0))</f>
        <v>0</v>
      </c>
      <c r="U74" s="102">
        <v>0</v>
      </c>
      <c r="V74" s="102">
        <v>0</v>
      </c>
      <c r="W74" s="102">
        <f t="shared" si="12"/>
        <v>0</v>
      </c>
      <c r="X74" s="102">
        <v>0</v>
      </c>
      <c r="Y74" s="103">
        <v>0</v>
      </c>
      <c r="Z74" s="103">
        <v>0</v>
      </c>
      <c r="AA74" s="103">
        <f t="shared" si="14"/>
        <v>0</v>
      </c>
      <c r="AB74" s="103">
        <f t="shared" si="15"/>
        <v>0</v>
      </c>
      <c r="AC74" s="104">
        <f t="shared" si="16"/>
        <v>0</v>
      </c>
      <c r="AD74" s="104">
        <f t="shared" si="17"/>
        <v>0</v>
      </c>
      <c r="AE74" s="104">
        <f t="shared" si="18"/>
        <v>0</v>
      </c>
      <c r="AF74" s="104">
        <f t="shared" si="19"/>
        <v>0</v>
      </c>
      <c r="AG74" s="201">
        <f t="shared" si="13"/>
        <v>0</v>
      </c>
    </row>
    <row r="75" spans="1:33" hidden="1" x14ac:dyDescent="0.35">
      <c r="A75" t="s">
        <v>326</v>
      </c>
      <c r="B75" t="s">
        <v>24</v>
      </c>
      <c r="C75">
        <v>500</v>
      </c>
      <c r="E75" s="29">
        <v>0</v>
      </c>
      <c r="F75" s="29">
        <v>0</v>
      </c>
      <c r="G75" s="29">
        <f t="shared" si="20"/>
        <v>0</v>
      </c>
      <c r="H75" s="29" cm="1">
        <f t="array" ref="H75">INDEX('23_24TPP_Base_Mapping'!$P$5:$P$322,MATCH(1,($B75='23_24TPP_Base_Mapping'!$B$5:$B$322)*($C75='23_24TPP_Base_Mapping'!$C$5:$C$322),0))</f>
        <v>0</v>
      </c>
      <c r="I75" s="97">
        <v>0</v>
      </c>
      <c r="J75" s="97">
        <v>0</v>
      </c>
      <c r="K75" s="97">
        <f t="shared" si="21"/>
        <v>0</v>
      </c>
      <c r="L75" s="97" cm="1">
        <f t="array" ref="L75">INDEX('23_24TPP_Base_Mapping'!$AC$5:$AC$322,MATCH(1,($B75='23_24TPP_Base_Mapping'!$B$5:$B$322)*($C75='23_24TPP_Base_Mapping'!$C$5:$C$322),0))</f>
        <v>0</v>
      </c>
      <c r="M75" s="98">
        <v>0</v>
      </c>
      <c r="N75" s="98">
        <v>0</v>
      </c>
      <c r="O75" s="98">
        <f t="shared" si="22"/>
        <v>0</v>
      </c>
      <c r="P75" s="98" cm="1">
        <f t="array" ref="P75">INDEX('23_24TPP_Base_Mapping'!$AP$5:$AP$322,MATCH(1,($B75='23_24TPP_Base_Mapping'!$B$5:$B$322)*($C75='23_24TPP_Base_Mapping'!$C$5:$C$322),0))</f>
        <v>0</v>
      </c>
      <c r="Q75" s="101">
        <v>0</v>
      </c>
      <c r="R75" s="101">
        <v>0</v>
      </c>
      <c r="S75" s="101">
        <f t="shared" si="23"/>
        <v>0</v>
      </c>
      <c r="T75" s="101" cm="1">
        <f t="array" ref="T75">INDEX('23_24TPP_Base_Mapping'!$BP$5:$BP$322,MATCH(1,($B75='23_24TPP_Base_Mapping'!$B$5:$B$322)*($C75='23_24TPP_Base_Mapping'!$C$5:$C$322),0))</f>
        <v>0</v>
      </c>
      <c r="U75" s="102">
        <v>0</v>
      </c>
      <c r="V75" s="102">
        <v>0</v>
      </c>
      <c r="W75" s="102">
        <f t="shared" si="12"/>
        <v>0</v>
      </c>
      <c r="X75" s="102">
        <v>0</v>
      </c>
      <c r="Y75" s="103">
        <v>0</v>
      </c>
      <c r="Z75" s="103">
        <v>0</v>
      </c>
      <c r="AA75" s="103">
        <f t="shared" si="14"/>
        <v>0</v>
      </c>
      <c r="AB75" s="103">
        <f t="shared" si="15"/>
        <v>0</v>
      </c>
      <c r="AC75" s="104">
        <f t="shared" si="16"/>
        <v>0</v>
      </c>
      <c r="AD75" s="104">
        <f t="shared" si="17"/>
        <v>0</v>
      </c>
      <c r="AE75" s="104">
        <f t="shared" si="18"/>
        <v>0</v>
      </c>
      <c r="AF75" s="104">
        <f t="shared" si="19"/>
        <v>0</v>
      </c>
      <c r="AG75" s="201">
        <f t="shared" si="13"/>
        <v>0</v>
      </c>
    </row>
    <row r="76" spans="1:33" x14ac:dyDescent="0.35">
      <c r="A76" t="s">
        <v>326</v>
      </c>
      <c r="B76" t="s">
        <v>24</v>
      </c>
      <c r="C76">
        <v>230</v>
      </c>
      <c r="D76" t="str" cm="1">
        <f t="array" ref="D76">INDEX(SubList_ResAreas!$D$5:$D$332,MATCH(1,(B76=SubList_ResAreas!$B$5:$B$332)*(C76=SubList_ResAreas!$C$5:$C$332),0))</f>
        <v>Greater_Imperial</v>
      </c>
      <c r="E76" s="29">
        <v>0</v>
      </c>
      <c r="F76" s="29">
        <v>0</v>
      </c>
      <c r="G76" s="29">
        <f t="shared" si="20"/>
        <v>0</v>
      </c>
      <c r="H76" s="29" cm="1">
        <f t="array" ref="H76">INDEX('23_24TPP_Base_Mapping'!$P$5:$P$322,MATCH(1,($B76='23_24TPP_Base_Mapping'!$B$5:$B$322)*($C76='23_24TPP_Base_Mapping'!$C$5:$C$322),0))</f>
        <v>0</v>
      </c>
      <c r="I76" s="97">
        <v>0</v>
      </c>
      <c r="J76" s="97">
        <v>0</v>
      </c>
      <c r="K76" s="97">
        <f t="shared" si="21"/>
        <v>0</v>
      </c>
      <c r="L76" s="97" cm="1">
        <f t="array" ref="L76">INDEX('23_24TPP_Base_Mapping'!$AC$5:$AC$322,MATCH(1,($B76='23_24TPP_Base_Mapping'!$B$5:$B$322)*($C76='23_24TPP_Base_Mapping'!$C$5:$C$322),0))</f>
        <v>0</v>
      </c>
      <c r="M76" s="98">
        <v>0</v>
      </c>
      <c r="N76" s="98">
        <v>0</v>
      </c>
      <c r="O76" s="98">
        <f t="shared" si="22"/>
        <v>0</v>
      </c>
      <c r="P76" s="98" cm="1">
        <f t="array" ref="P76">INDEX('23_24TPP_Base_Mapping'!$AP$5:$AP$322,MATCH(1,($B76='23_24TPP_Base_Mapping'!$B$5:$B$322)*($C76='23_24TPP_Base_Mapping'!$C$5:$C$322),0))</f>
        <v>0</v>
      </c>
      <c r="Q76" s="101">
        <v>0</v>
      </c>
      <c r="R76" s="101">
        <v>0</v>
      </c>
      <c r="S76" s="101">
        <f t="shared" si="23"/>
        <v>0</v>
      </c>
      <c r="T76" s="101" cm="1">
        <f t="array" ref="T76">INDEX('23_24TPP_Base_Mapping'!$BP$5:$BP$322,MATCH(1,($B76='23_24TPP_Base_Mapping'!$B$5:$B$322)*($C76='23_24TPP_Base_Mapping'!$C$5:$C$322),0))</f>
        <v>0</v>
      </c>
      <c r="U76" s="102">
        <v>44</v>
      </c>
      <c r="V76" s="102">
        <v>101</v>
      </c>
      <c r="W76" s="102">
        <f t="shared" si="12"/>
        <v>145</v>
      </c>
      <c r="X76" s="102">
        <f>FLOOR(V76*18440/21477,1)</f>
        <v>86</v>
      </c>
      <c r="Y76" s="103">
        <v>44</v>
      </c>
      <c r="Z76" s="103">
        <v>101</v>
      </c>
      <c r="AA76" s="103">
        <f t="shared" si="14"/>
        <v>145</v>
      </c>
      <c r="AB76" s="103">
        <f t="shared" si="15"/>
        <v>86</v>
      </c>
      <c r="AC76" s="104">
        <f t="shared" si="16"/>
        <v>44</v>
      </c>
      <c r="AD76" s="104">
        <f t="shared" si="17"/>
        <v>101</v>
      </c>
      <c r="AE76" s="104">
        <f t="shared" si="18"/>
        <v>145</v>
      </c>
      <c r="AF76" s="104">
        <f t="shared" si="19"/>
        <v>86</v>
      </c>
      <c r="AG76" s="201">
        <f t="shared" si="13"/>
        <v>1</v>
      </c>
    </row>
    <row r="77" spans="1:33" x14ac:dyDescent="0.35">
      <c r="A77" t="s">
        <v>326</v>
      </c>
      <c r="B77" t="s">
        <v>24</v>
      </c>
      <c r="C77">
        <v>115</v>
      </c>
      <c r="D77" t="str" cm="1">
        <f t="array" ref="D77">INDEX(SubList_ResAreas!$D$5:$D$332,MATCH(1,(B77=SubList_ResAreas!$B$5:$B$332)*(C77=SubList_ResAreas!$C$5:$C$332),0))</f>
        <v>Greater_Imperial</v>
      </c>
      <c r="E77" s="29">
        <v>0</v>
      </c>
      <c r="F77" s="29">
        <v>0</v>
      </c>
      <c r="G77" s="29">
        <f t="shared" si="20"/>
        <v>0</v>
      </c>
      <c r="H77" s="29" cm="1">
        <f t="array" ref="H77">INDEX('23_24TPP_Base_Mapping'!$P$5:$P$322,MATCH(1,($B77='23_24TPP_Base_Mapping'!$B$5:$B$322)*($C77='23_24TPP_Base_Mapping'!$C$5:$C$322),0))</f>
        <v>0</v>
      </c>
      <c r="I77" s="97">
        <v>0</v>
      </c>
      <c r="J77" s="97">
        <v>110</v>
      </c>
      <c r="K77" s="97">
        <f t="shared" si="21"/>
        <v>110</v>
      </c>
      <c r="L77" s="97" cm="1">
        <f t="array" ref="L77">INDEX('23_24TPP_Base_Mapping'!$AC$5:$AC$322,MATCH(1,($B77='23_24TPP_Base_Mapping'!$B$5:$B$322)*($C77='23_24TPP_Base_Mapping'!$C$5:$C$322),0))</f>
        <v>97.4</v>
      </c>
      <c r="M77" s="98">
        <v>0</v>
      </c>
      <c r="N77" s="98">
        <v>70</v>
      </c>
      <c r="O77" s="98">
        <f t="shared" si="22"/>
        <v>70</v>
      </c>
      <c r="P77" s="98" cm="1">
        <f t="array" ref="P77">INDEX('23_24TPP_Base_Mapping'!$AP$5:$AP$322,MATCH(1,($B77='23_24TPP_Base_Mapping'!$B$5:$B$322)*($C77='23_24TPP_Base_Mapping'!$C$5:$C$322),0))</f>
        <v>10.100000000000001</v>
      </c>
      <c r="Q77" s="101">
        <v>0</v>
      </c>
      <c r="R77" s="101">
        <v>180</v>
      </c>
      <c r="S77" s="101">
        <f t="shared" si="23"/>
        <v>180</v>
      </c>
      <c r="T77" s="101" cm="1">
        <f t="array" ref="T77">INDEX('23_24TPP_Base_Mapping'!$BP$5:$BP$322,MATCH(1,($B77='23_24TPP_Base_Mapping'!$B$5:$B$322)*($C77='23_24TPP_Base_Mapping'!$C$5:$C$322),0))</f>
        <v>107.5</v>
      </c>
      <c r="U77" s="102">
        <v>0</v>
      </c>
      <c r="V77" s="102">
        <v>0</v>
      </c>
      <c r="W77" s="102">
        <f t="shared" si="12"/>
        <v>0</v>
      </c>
      <c r="X77" s="102">
        <v>0</v>
      </c>
      <c r="Y77" s="103">
        <v>0</v>
      </c>
      <c r="Z77" s="103">
        <v>0</v>
      </c>
      <c r="AA77" s="103">
        <f t="shared" si="14"/>
        <v>180</v>
      </c>
      <c r="AB77" s="103">
        <f t="shared" si="15"/>
        <v>107.5</v>
      </c>
      <c r="AC77" s="104">
        <f t="shared" si="16"/>
        <v>0</v>
      </c>
      <c r="AD77" s="104">
        <f t="shared" si="17"/>
        <v>180</v>
      </c>
      <c r="AE77" s="104">
        <f t="shared" si="18"/>
        <v>180</v>
      </c>
      <c r="AF77" s="104">
        <f t="shared" si="19"/>
        <v>107.5</v>
      </c>
      <c r="AG77" s="201">
        <f t="shared" si="13"/>
        <v>1</v>
      </c>
    </row>
    <row r="78" spans="1:33" x14ac:dyDescent="0.35">
      <c r="A78" t="s">
        <v>333</v>
      </c>
      <c r="B78" t="s">
        <v>415</v>
      </c>
      <c r="C78">
        <v>230</v>
      </c>
      <c r="D78" t="str" cm="1">
        <f t="array" ref="D78">INDEX(SubList_ResAreas!$D$5:$D$332,MATCH(1,(B78=SubList_ResAreas!$B$5:$B$332)*(C78=SubList_ResAreas!$C$5:$C$332),0))</f>
        <v>Central_Valley_LosBanos</v>
      </c>
      <c r="E78" s="29">
        <v>0</v>
      </c>
      <c r="F78" s="29">
        <v>0</v>
      </c>
      <c r="G78" s="29">
        <f>SUM(E78:F78)</f>
        <v>0</v>
      </c>
      <c r="H78" s="29">
        <v>0</v>
      </c>
      <c r="I78" s="97">
        <v>0</v>
      </c>
      <c r="J78" s="97">
        <v>0</v>
      </c>
      <c r="K78" s="97">
        <f t="shared" si="21"/>
        <v>0</v>
      </c>
      <c r="L78" s="97">
        <v>0</v>
      </c>
      <c r="M78" s="98">
        <v>0</v>
      </c>
      <c r="N78" s="98">
        <v>0</v>
      </c>
      <c r="O78" s="98">
        <f t="shared" si="22"/>
        <v>0</v>
      </c>
      <c r="P78" s="98">
        <v>0</v>
      </c>
      <c r="Q78" s="101">
        <v>0</v>
      </c>
      <c r="R78" s="101">
        <v>0</v>
      </c>
      <c r="S78" s="101">
        <f t="shared" si="23"/>
        <v>0</v>
      </c>
      <c r="T78" s="101">
        <v>0</v>
      </c>
      <c r="U78" s="102">
        <v>90</v>
      </c>
      <c r="V78" s="102">
        <v>210</v>
      </c>
      <c r="W78" s="102">
        <f t="shared" si="12"/>
        <v>300</v>
      </c>
      <c r="X78" s="102">
        <f>FLOOR(V78*18440/21477,1)</f>
        <v>180</v>
      </c>
      <c r="Y78" s="103">
        <v>90</v>
      </c>
      <c r="Z78" s="103">
        <v>210</v>
      </c>
      <c r="AA78" s="103">
        <f t="shared" si="14"/>
        <v>300</v>
      </c>
      <c r="AB78" s="103">
        <f t="shared" si="15"/>
        <v>180</v>
      </c>
      <c r="AC78" s="104">
        <f t="shared" si="16"/>
        <v>90</v>
      </c>
      <c r="AD78" s="104">
        <f t="shared" si="17"/>
        <v>210</v>
      </c>
      <c r="AE78" s="104">
        <f t="shared" si="18"/>
        <v>300</v>
      </c>
      <c r="AF78" s="104">
        <f t="shared" si="19"/>
        <v>180</v>
      </c>
      <c r="AG78" s="201">
        <f t="shared" si="13"/>
        <v>1</v>
      </c>
    </row>
    <row r="79" spans="1:33" x14ac:dyDescent="0.35">
      <c r="A79" t="s">
        <v>348</v>
      </c>
      <c r="B79" t="s">
        <v>81</v>
      </c>
      <c r="C79">
        <v>230</v>
      </c>
      <c r="D79" t="str" cm="1">
        <f t="array" ref="D79">INDEX(SubList_ResAreas!$D$5:$D$332,MATCH(1,(B79=SubList_ResAreas!$B$5:$B$332)*(C79=SubList_ResAreas!$C$5:$C$332),0))</f>
        <v>Riverside</v>
      </c>
      <c r="E79" s="29">
        <v>0</v>
      </c>
      <c r="F79" s="29">
        <v>0</v>
      </c>
      <c r="G79" s="29">
        <f t="shared" si="20"/>
        <v>0</v>
      </c>
      <c r="H79" s="29" cm="1">
        <f t="array" ref="H79">INDEX('23_24TPP_Base_Mapping'!$P$5:$P$322,MATCH(1,($B79='23_24TPP_Base_Mapping'!$B$5:$B$322)*($C79='23_24TPP_Base_Mapping'!$C$5:$C$322),0))</f>
        <v>0</v>
      </c>
      <c r="I79" s="97">
        <v>0</v>
      </c>
      <c r="J79" s="97">
        <v>0</v>
      </c>
      <c r="K79" s="97">
        <f t="shared" si="21"/>
        <v>0</v>
      </c>
      <c r="L79" s="97" cm="1">
        <f t="array" ref="L79">INDEX('23_24TPP_Base_Mapping'!$AC$5:$AC$322,MATCH(1,($B79='23_24TPP_Base_Mapping'!$B$5:$B$322)*($C79='23_24TPP_Base_Mapping'!$C$5:$C$322),0))</f>
        <v>165</v>
      </c>
      <c r="M79" s="98">
        <v>0</v>
      </c>
      <c r="N79" s="98">
        <v>0</v>
      </c>
      <c r="O79" s="98">
        <f t="shared" si="22"/>
        <v>0</v>
      </c>
      <c r="P79" s="98" cm="1">
        <f t="array" ref="P79">INDEX('23_24TPP_Base_Mapping'!$AP$5:$AP$322,MATCH(1,($B79='23_24TPP_Base_Mapping'!$B$5:$B$322)*($C79='23_24TPP_Base_Mapping'!$C$5:$C$322),0))</f>
        <v>0</v>
      </c>
      <c r="Q79" s="101">
        <v>0</v>
      </c>
      <c r="R79" s="101">
        <v>0</v>
      </c>
      <c r="S79" s="101">
        <f t="shared" si="23"/>
        <v>0</v>
      </c>
      <c r="T79" s="101" cm="1">
        <f t="array" ref="T79">INDEX('23_24TPP_Base_Mapping'!$BP$5:$BP$322,MATCH(1,($B79='23_24TPP_Base_Mapping'!$B$5:$B$322)*($C79='23_24TPP_Base_Mapping'!$C$5:$C$322),0))</f>
        <v>165</v>
      </c>
      <c r="U79" s="102">
        <v>0</v>
      </c>
      <c r="V79" s="102">
        <v>0</v>
      </c>
      <c r="W79" s="102">
        <f t="shared" si="12"/>
        <v>0</v>
      </c>
      <c r="X79" s="102">
        <v>0</v>
      </c>
      <c r="Y79" s="103">
        <v>0</v>
      </c>
      <c r="Z79" s="103">
        <v>0</v>
      </c>
      <c r="AA79" s="103">
        <f t="shared" si="14"/>
        <v>0</v>
      </c>
      <c r="AB79" s="103">
        <f t="shared" si="15"/>
        <v>165</v>
      </c>
      <c r="AC79" s="104">
        <f t="shared" si="16"/>
        <v>0</v>
      </c>
      <c r="AD79" s="104">
        <f t="shared" si="17"/>
        <v>0</v>
      </c>
      <c r="AE79" s="104">
        <f t="shared" si="18"/>
        <v>0</v>
      </c>
      <c r="AF79" s="104">
        <f t="shared" si="19"/>
        <v>165</v>
      </c>
      <c r="AG79" s="201">
        <f t="shared" si="13"/>
        <v>1</v>
      </c>
    </row>
    <row r="80" spans="1:33" x14ac:dyDescent="0.35">
      <c r="A80" t="s">
        <v>403</v>
      </c>
      <c r="B80" t="s">
        <v>405</v>
      </c>
      <c r="C80">
        <v>230</v>
      </c>
      <c r="D80" t="str" cm="1">
        <f t="array" ref="D80">INDEX(SubList_ResAreas!$D$5:$D$332,MATCH(1,(B80=SubList_ResAreas!$B$5:$B$332)*(C80=SubList_ResAreas!$C$5:$C$332),0))</f>
        <v>Greater_Imperial</v>
      </c>
      <c r="E80" s="29">
        <v>0</v>
      </c>
      <c r="F80" s="29">
        <v>0</v>
      </c>
      <c r="G80" s="29">
        <f t="shared" si="20"/>
        <v>0</v>
      </c>
      <c r="H80" s="29">
        <v>0</v>
      </c>
      <c r="I80" s="97">
        <v>0</v>
      </c>
      <c r="J80" s="97">
        <v>0</v>
      </c>
      <c r="K80" s="97">
        <f t="shared" si="21"/>
        <v>0</v>
      </c>
      <c r="L80" s="97">
        <v>0</v>
      </c>
      <c r="M80" s="98">
        <v>0</v>
      </c>
      <c r="N80" s="98">
        <v>0</v>
      </c>
      <c r="O80" s="98">
        <f t="shared" si="22"/>
        <v>0</v>
      </c>
      <c r="P80" s="98">
        <v>0</v>
      </c>
      <c r="Q80" s="101">
        <v>0</v>
      </c>
      <c r="R80" s="101">
        <v>0</v>
      </c>
      <c r="S80" s="101">
        <f t="shared" si="23"/>
        <v>0</v>
      </c>
      <c r="T80" s="101">
        <v>0</v>
      </c>
      <c r="U80" s="102">
        <v>300</v>
      </c>
      <c r="V80" s="102">
        <v>700</v>
      </c>
      <c r="W80" s="102">
        <f t="shared" si="12"/>
        <v>1000</v>
      </c>
      <c r="X80" s="102">
        <f>FLOOR(V80*18440/21477,1)</f>
        <v>601</v>
      </c>
      <c r="Y80" s="103">
        <v>300</v>
      </c>
      <c r="Z80" s="103">
        <v>700</v>
      </c>
      <c r="AA80" s="103">
        <f t="shared" si="14"/>
        <v>1000</v>
      </c>
      <c r="AB80" s="103">
        <f t="shared" si="15"/>
        <v>601</v>
      </c>
      <c r="AC80" s="104">
        <f t="shared" si="16"/>
        <v>300</v>
      </c>
      <c r="AD80" s="104">
        <f t="shared" si="17"/>
        <v>700</v>
      </c>
      <c r="AE80" s="104">
        <f t="shared" si="18"/>
        <v>1000</v>
      </c>
      <c r="AF80" s="104">
        <f t="shared" si="19"/>
        <v>601</v>
      </c>
      <c r="AG80" s="201">
        <f t="shared" si="13"/>
        <v>1</v>
      </c>
    </row>
    <row r="81" spans="1:33" hidden="1" x14ac:dyDescent="0.35">
      <c r="A81" t="s">
        <v>318</v>
      </c>
      <c r="B81" t="s">
        <v>75</v>
      </c>
      <c r="C81">
        <v>230</v>
      </c>
      <c r="E81" s="29">
        <v>0</v>
      </c>
      <c r="F81" s="29">
        <v>0</v>
      </c>
      <c r="G81" s="29">
        <f t="shared" si="20"/>
        <v>0</v>
      </c>
      <c r="H81" s="29" cm="1">
        <f t="array" ref="H81">INDEX('23_24TPP_Base_Mapping'!$P$5:$P$322,MATCH(1,($B81='23_24TPP_Base_Mapping'!$B$5:$B$322)*($C81='23_24TPP_Base_Mapping'!$C$5:$C$322),0))</f>
        <v>0</v>
      </c>
      <c r="I81" s="97">
        <v>0</v>
      </c>
      <c r="J81" s="97">
        <v>0</v>
      </c>
      <c r="K81" s="97">
        <f t="shared" si="21"/>
        <v>0</v>
      </c>
      <c r="L81" s="97" cm="1">
        <f t="array" ref="L81">INDEX('23_24TPP_Base_Mapping'!$AC$5:$AC$322,MATCH(1,($B81='23_24TPP_Base_Mapping'!$B$5:$B$322)*($C81='23_24TPP_Base_Mapping'!$C$5:$C$322),0))</f>
        <v>0</v>
      </c>
      <c r="M81" s="98">
        <v>0</v>
      </c>
      <c r="N81" s="98">
        <v>0</v>
      </c>
      <c r="O81" s="98">
        <f t="shared" si="22"/>
        <v>0</v>
      </c>
      <c r="P81" s="98" cm="1">
        <f t="array" ref="P81">INDEX('23_24TPP_Base_Mapping'!$AP$5:$AP$322,MATCH(1,($B81='23_24TPP_Base_Mapping'!$B$5:$B$322)*($C81='23_24TPP_Base_Mapping'!$C$5:$C$322),0))</f>
        <v>0</v>
      </c>
      <c r="Q81" s="101">
        <v>0</v>
      </c>
      <c r="R81" s="101">
        <v>0</v>
      </c>
      <c r="S81" s="101">
        <f t="shared" si="23"/>
        <v>0</v>
      </c>
      <c r="T81" s="101" cm="1">
        <f t="array" ref="T81">INDEX('23_24TPP_Base_Mapping'!$BP$5:$BP$322,MATCH(1,($B81='23_24TPP_Base_Mapping'!$B$5:$B$322)*($C81='23_24TPP_Base_Mapping'!$C$5:$C$322),0))</f>
        <v>0</v>
      </c>
      <c r="U81" s="102">
        <v>0</v>
      </c>
      <c r="V81" s="102">
        <v>0</v>
      </c>
      <c r="W81" s="102">
        <f>SUM(U81:V81)</f>
        <v>0</v>
      </c>
      <c r="X81" s="102">
        <v>0</v>
      </c>
      <c r="Y81" s="103">
        <v>0</v>
      </c>
      <c r="Z81" s="103">
        <v>0</v>
      </c>
      <c r="AA81" s="103">
        <f t="shared" si="14"/>
        <v>0</v>
      </c>
      <c r="AB81" s="103">
        <f t="shared" si="15"/>
        <v>0</v>
      </c>
      <c r="AC81" s="104">
        <f t="shared" si="16"/>
        <v>0</v>
      </c>
      <c r="AD81" s="104">
        <f t="shared" si="17"/>
        <v>0</v>
      </c>
      <c r="AE81" s="104">
        <f t="shared" si="18"/>
        <v>0</v>
      </c>
      <c r="AF81" s="104">
        <f t="shared" si="19"/>
        <v>0</v>
      </c>
      <c r="AG81" s="201">
        <f t="shared" si="13"/>
        <v>0</v>
      </c>
    </row>
    <row r="82" spans="1:33" hidden="1" x14ac:dyDescent="0.35">
      <c r="A82" t="s">
        <v>318</v>
      </c>
      <c r="B82" t="s">
        <v>77</v>
      </c>
      <c r="C82">
        <v>230</v>
      </c>
      <c r="E82" s="29">
        <v>0</v>
      </c>
      <c r="F82" s="29">
        <v>0</v>
      </c>
      <c r="G82" s="29">
        <f t="shared" si="20"/>
        <v>0</v>
      </c>
      <c r="H82" s="29" cm="1">
        <f t="array" ref="H82">INDEX('23_24TPP_Base_Mapping'!$P$5:$P$322,MATCH(1,($B82='23_24TPP_Base_Mapping'!$B$5:$B$322)*($C82='23_24TPP_Base_Mapping'!$C$5:$C$322),0))</f>
        <v>0</v>
      </c>
      <c r="I82" s="97">
        <v>0</v>
      </c>
      <c r="J82" s="97">
        <v>0</v>
      </c>
      <c r="K82" s="97">
        <f t="shared" si="21"/>
        <v>0</v>
      </c>
      <c r="L82" s="97" cm="1">
        <f t="array" ref="L82">INDEX('23_24TPP_Base_Mapping'!$AC$5:$AC$322,MATCH(1,($B82='23_24TPP_Base_Mapping'!$B$5:$B$322)*($C82='23_24TPP_Base_Mapping'!$C$5:$C$322),0))</f>
        <v>0</v>
      </c>
      <c r="M82" s="98">
        <v>0</v>
      </c>
      <c r="N82" s="98">
        <v>0</v>
      </c>
      <c r="O82" s="98">
        <f t="shared" si="22"/>
        <v>0</v>
      </c>
      <c r="P82" s="98" cm="1">
        <f t="array" ref="P82">INDEX('23_24TPP_Base_Mapping'!$AP$5:$AP$322,MATCH(1,($B82='23_24TPP_Base_Mapping'!$B$5:$B$322)*($C82='23_24TPP_Base_Mapping'!$C$5:$C$322),0))</f>
        <v>0</v>
      </c>
      <c r="Q82" s="101">
        <v>0</v>
      </c>
      <c r="R82" s="101">
        <v>0</v>
      </c>
      <c r="S82" s="101">
        <f t="shared" si="23"/>
        <v>0</v>
      </c>
      <c r="T82" s="101" cm="1">
        <f t="array" ref="T82">INDEX('23_24TPP_Base_Mapping'!$BP$5:$BP$322,MATCH(1,($B82='23_24TPP_Base_Mapping'!$B$5:$B$322)*($C82='23_24TPP_Base_Mapping'!$C$5:$C$322),0))</f>
        <v>0</v>
      </c>
      <c r="U82" s="102">
        <v>0</v>
      </c>
      <c r="V82" s="102">
        <v>0</v>
      </c>
      <c r="W82" s="102">
        <f t="shared" ref="W82:W145" si="24">SUM(U82:V82)</f>
        <v>0</v>
      </c>
      <c r="X82" s="102">
        <v>0</v>
      </c>
      <c r="Y82" s="103">
        <v>0</v>
      </c>
      <c r="Z82" s="103">
        <v>0</v>
      </c>
      <c r="AA82" s="103">
        <f t="shared" si="14"/>
        <v>0</v>
      </c>
      <c r="AB82" s="103">
        <f t="shared" si="15"/>
        <v>0</v>
      </c>
      <c r="AC82" s="104">
        <f t="shared" si="16"/>
        <v>0</v>
      </c>
      <c r="AD82" s="104">
        <f t="shared" si="17"/>
        <v>0</v>
      </c>
      <c r="AE82" s="104">
        <f t="shared" si="18"/>
        <v>0</v>
      </c>
      <c r="AF82" s="104">
        <f t="shared" si="19"/>
        <v>0</v>
      </c>
      <c r="AG82" s="201">
        <f t="shared" si="13"/>
        <v>0</v>
      </c>
    </row>
    <row r="83" spans="1:33" hidden="1" x14ac:dyDescent="0.35">
      <c r="A83" t="s">
        <v>329</v>
      </c>
      <c r="B83" t="s">
        <v>259</v>
      </c>
      <c r="C83">
        <v>500</v>
      </c>
      <c r="E83" s="29">
        <v>0</v>
      </c>
      <c r="F83" s="29">
        <v>0</v>
      </c>
      <c r="G83" s="29">
        <f t="shared" si="20"/>
        <v>0</v>
      </c>
      <c r="H83" s="29" cm="1">
        <f t="array" ref="H83">INDEX('23_24TPP_Base_Mapping'!$P$5:$P$322,MATCH(1,($B83='23_24TPP_Base_Mapping'!$B$5:$B$322)*($C83='23_24TPP_Base_Mapping'!$C$5:$C$322),0))</f>
        <v>0</v>
      </c>
      <c r="I83" s="97">
        <v>0</v>
      </c>
      <c r="J83" s="97">
        <v>0</v>
      </c>
      <c r="K83" s="97">
        <f t="shared" si="21"/>
        <v>0</v>
      </c>
      <c r="L83" s="97" cm="1">
        <f t="array" ref="L83">INDEX('23_24TPP_Base_Mapping'!$AC$5:$AC$322,MATCH(1,($B83='23_24TPP_Base_Mapping'!$B$5:$B$322)*($C83='23_24TPP_Base_Mapping'!$C$5:$C$322),0))</f>
        <v>0</v>
      </c>
      <c r="M83" s="98">
        <v>0</v>
      </c>
      <c r="N83" s="98">
        <v>0</v>
      </c>
      <c r="O83" s="98">
        <f t="shared" si="22"/>
        <v>0</v>
      </c>
      <c r="P83" s="98" cm="1">
        <f t="array" ref="P83">INDEX('23_24TPP_Base_Mapping'!$AP$5:$AP$322,MATCH(1,($B83='23_24TPP_Base_Mapping'!$B$5:$B$322)*($C83='23_24TPP_Base_Mapping'!$C$5:$C$322),0))</f>
        <v>0</v>
      </c>
      <c r="Q83" s="101">
        <v>0</v>
      </c>
      <c r="R83" s="101">
        <v>0</v>
      </c>
      <c r="S83" s="101">
        <f t="shared" si="23"/>
        <v>0</v>
      </c>
      <c r="T83" s="101" cm="1">
        <f t="array" ref="T83">INDEX('23_24TPP_Base_Mapping'!$BP$5:$BP$322,MATCH(1,($B83='23_24TPP_Base_Mapping'!$B$5:$B$322)*($C83='23_24TPP_Base_Mapping'!$C$5:$C$322),0))</f>
        <v>0</v>
      </c>
      <c r="U83" s="102">
        <v>0</v>
      </c>
      <c r="V83" s="102">
        <v>0</v>
      </c>
      <c r="W83" s="102">
        <f t="shared" si="24"/>
        <v>0</v>
      </c>
      <c r="X83" s="102">
        <v>0</v>
      </c>
      <c r="Y83" s="103">
        <v>0</v>
      </c>
      <c r="Z83" s="103">
        <v>0</v>
      </c>
      <c r="AA83" s="103">
        <f t="shared" si="14"/>
        <v>0</v>
      </c>
      <c r="AB83" s="103">
        <f t="shared" si="15"/>
        <v>0</v>
      </c>
      <c r="AC83" s="104">
        <f t="shared" si="16"/>
        <v>0</v>
      </c>
      <c r="AD83" s="104">
        <f t="shared" si="17"/>
        <v>0</v>
      </c>
      <c r="AE83" s="104">
        <f t="shared" si="18"/>
        <v>0</v>
      </c>
      <c r="AF83" s="104">
        <f t="shared" si="19"/>
        <v>0</v>
      </c>
      <c r="AG83" s="201">
        <f t="shared" si="13"/>
        <v>0</v>
      </c>
    </row>
    <row r="84" spans="1:33" x14ac:dyDescent="0.35">
      <c r="A84" t="s">
        <v>329</v>
      </c>
      <c r="B84" t="s">
        <v>259</v>
      </c>
      <c r="C84">
        <v>230</v>
      </c>
      <c r="D84" t="str" cm="1">
        <f t="array" ref="D84">INDEX(SubList_ResAreas!$D$5:$D$332,MATCH(1,(B84=SubList_ResAreas!$B$5:$B$332)*(C84=SubList_ResAreas!$C$5:$C$332),0))</f>
        <v>SouthernNV_Desert</v>
      </c>
      <c r="E84" s="29">
        <v>0</v>
      </c>
      <c r="F84" s="29">
        <v>0</v>
      </c>
      <c r="G84" s="29">
        <f t="shared" si="20"/>
        <v>0</v>
      </c>
      <c r="H84" s="29" cm="1">
        <f t="array" ref="H84">INDEX('23_24TPP_Base_Mapping'!$P$5:$P$322,MATCH(1,($B84='23_24TPP_Base_Mapping'!$B$5:$B$322)*($C84='23_24TPP_Base_Mapping'!$C$5:$C$322),0))</f>
        <v>0</v>
      </c>
      <c r="I84" s="97">
        <v>0</v>
      </c>
      <c r="J84" s="97">
        <v>240</v>
      </c>
      <c r="K84" s="97">
        <f t="shared" si="21"/>
        <v>240</v>
      </c>
      <c r="L84" s="97" cm="1">
        <f t="array" ref="L84">INDEX('23_24TPP_Base_Mapping'!$AC$5:$AC$322,MATCH(1,($B84='23_24TPP_Base_Mapping'!$B$5:$B$322)*($C84='23_24TPP_Base_Mapping'!$C$5:$C$322),0))</f>
        <v>300</v>
      </c>
      <c r="M84" s="98">
        <v>0</v>
      </c>
      <c r="N84" s="98">
        <v>60.000000000000014</v>
      </c>
      <c r="O84" s="98">
        <f t="shared" si="22"/>
        <v>60.000000000000014</v>
      </c>
      <c r="P84" s="98" cm="1">
        <f t="array" ref="P84">INDEX('23_24TPP_Base_Mapping'!$AP$5:$AP$322,MATCH(1,($B84='23_24TPP_Base_Mapping'!$B$5:$B$322)*($C84='23_24TPP_Base_Mapping'!$C$5:$C$322),0))</f>
        <v>229</v>
      </c>
      <c r="Q84" s="101">
        <v>0</v>
      </c>
      <c r="R84" s="101">
        <v>300</v>
      </c>
      <c r="S84" s="101">
        <f t="shared" si="23"/>
        <v>300</v>
      </c>
      <c r="T84" s="101" cm="1">
        <f t="array" ref="T84">INDEX('23_24TPP_Base_Mapping'!$BP$5:$BP$322,MATCH(1,($B84='23_24TPP_Base_Mapping'!$B$5:$B$322)*($C84='23_24TPP_Base_Mapping'!$C$5:$C$322),0))</f>
        <v>529</v>
      </c>
      <c r="U84" s="102">
        <v>0</v>
      </c>
      <c r="V84" s="102">
        <v>0</v>
      </c>
      <c r="W84" s="102">
        <f t="shared" si="24"/>
        <v>0</v>
      </c>
      <c r="X84" s="102">
        <v>0</v>
      </c>
      <c r="Y84" s="103">
        <v>0</v>
      </c>
      <c r="Z84" s="103">
        <v>0</v>
      </c>
      <c r="AA84" s="103">
        <f t="shared" si="14"/>
        <v>300</v>
      </c>
      <c r="AB84" s="103">
        <f t="shared" si="15"/>
        <v>529</v>
      </c>
      <c r="AC84" s="104">
        <f t="shared" si="16"/>
        <v>0</v>
      </c>
      <c r="AD84" s="104">
        <f t="shared" si="17"/>
        <v>300</v>
      </c>
      <c r="AE84" s="104">
        <f t="shared" si="18"/>
        <v>300</v>
      </c>
      <c r="AF84" s="104">
        <f t="shared" si="19"/>
        <v>529</v>
      </c>
      <c r="AG84" s="201">
        <f t="shared" si="13"/>
        <v>1</v>
      </c>
    </row>
    <row r="85" spans="1:33" hidden="1" x14ac:dyDescent="0.35">
      <c r="A85" t="s">
        <v>321</v>
      </c>
      <c r="B85" t="s">
        <v>129</v>
      </c>
      <c r="C85">
        <v>230</v>
      </c>
      <c r="E85" s="29">
        <v>0</v>
      </c>
      <c r="F85" s="29">
        <v>0</v>
      </c>
      <c r="G85" s="29">
        <f t="shared" si="20"/>
        <v>0</v>
      </c>
      <c r="H85" s="29" cm="1">
        <f t="array" ref="H85">INDEX('23_24TPP_Base_Mapping'!$P$5:$P$322,MATCH(1,($B85='23_24TPP_Base_Mapping'!$B$5:$B$322)*($C85='23_24TPP_Base_Mapping'!$C$5:$C$322),0))</f>
        <v>0</v>
      </c>
      <c r="I85" s="97">
        <v>0</v>
      </c>
      <c r="J85" s="97">
        <v>0</v>
      </c>
      <c r="K85" s="97">
        <f t="shared" si="21"/>
        <v>0</v>
      </c>
      <c r="L85" s="97" cm="1">
        <f t="array" ref="L85">INDEX('23_24TPP_Base_Mapping'!$AC$5:$AC$322,MATCH(1,($B85='23_24TPP_Base_Mapping'!$B$5:$B$322)*($C85='23_24TPP_Base_Mapping'!$C$5:$C$322),0))</f>
        <v>0</v>
      </c>
      <c r="M85" s="98">
        <v>0</v>
      </c>
      <c r="N85" s="98">
        <v>0</v>
      </c>
      <c r="O85" s="98">
        <f t="shared" si="22"/>
        <v>0</v>
      </c>
      <c r="P85" s="98" cm="1">
        <f t="array" ref="P85">INDEX('23_24TPP_Base_Mapping'!$AP$5:$AP$322,MATCH(1,($B85='23_24TPP_Base_Mapping'!$B$5:$B$322)*($C85='23_24TPP_Base_Mapping'!$C$5:$C$322),0))</f>
        <v>0</v>
      </c>
      <c r="Q85" s="101">
        <v>0</v>
      </c>
      <c r="R85" s="101">
        <v>0</v>
      </c>
      <c r="S85" s="101">
        <f t="shared" si="23"/>
        <v>0</v>
      </c>
      <c r="T85" s="101" cm="1">
        <f t="array" ref="T85">INDEX('23_24TPP_Base_Mapping'!$BP$5:$BP$322,MATCH(1,($B85='23_24TPP_Base_Mapping'!$B$5:$B$322)*($C85='23_24TPP_Base_Mapping'!$C$5:$C$322),0))</f>
        <v>0</v>
      </c>
      <c r="U85" s="102">
        <v>0</v>
      </c>
      <c r="V85" s="102">
        <v>0</v>
      </c>
      <c r="W85" s="102">
        <f t="shared" si="24"/>
        <v>0</v>
      </c>
      <c r="X85" s="102">
        <v>0</v>
      </c>
      <c r="Y85" s="103">
        <v>0</v>
      </c>
      <c r="Z85" s="103">
        <v>0</v>
      </c>
      <c r="AA85" s="103">
        <f t="shared" si="14"/>
        <v>0</v>
      </c>
      <c r="AB85" s="103">
        <f t="shared" si="15"/>
        <v>0</v>
      </c>
      <c r="AC85" s="104">
        <f t="shared" si="16"/>
        <v>0</v>
      </c>
      <c r="AD85" s="104">
        <f t="shared" si="17"/>
        <v>0</v>
      </c>
      <c r="AE85" s="104">
        <f t="shared" si="18"/>
        <v>0</v>
      </c>
      <c r="AF85" s="104">
        <f t="shared" si="19"/>
        <v>0</v>
      </c>
      <c r="AG85" s="201">
        <f t="shared" si="13"/>
        <v>0</v>
      </c>
    </row>
    <row r="86" spans="1:33" hidden="1" x14ac:dyDescent="0.35">
      <c r="A86" t="s">
        <v>318</v>
      </c>
      <c r="B86" t="s">
        <v>57</v>
      </c>
      <c r="C86">
        <v>230</v>
      </c>
      <c r="E86" s="29">
        <v>0</v>
      </c>
      <c r="F86" s="29">
        <v>0</v>
      </c>
      <c r="G86" s="29">
        <f t="shared" si="20"/>
        <v>0</v>
      </c>
      <c r="H86" s="29" cm="1">
        <f t="array" ref="H86">INDEX('23_24TPP_Base_Mapping'!$P$5:$P$322,MATCH(1,($B86='23_24TPP_Base_Mapping'!$B$5:$B$322)*($C86='23_24TPP_Base_Mapping'!$C$5:$C$322),0))</f>
        <v>0</v>
      </c>
      <c r="I86" s="97">
        <v>0</v>
      </c>
      <c r="J86" s="97">
        <v>0</v>
      </c>
      <c r="K86" s="97">
        <f t="shared" si="21"/>
        <v>0</v>
      </c>
      <c r="L86" s="97" cm="1">
        <f t="array" ref="L86">INDEX('23_24TPP_Base_Mapping'!$AC$5:$AC$322,MATCH(1,($B86='23_24TPP_Base_Mapping'!$B$5:$B$322)*($C86='23_24TPP_Base_Mapping'!$C$5:$C$322),0))</f>
        <v>0</v>
      </c>
      <c r="M86" s="98">
        <v>0</v>
      </c>
      <c r="N86" s="98">
        <v>0</v>
      </c>
      <c r="O86" s="98">
        <f t="shared" si="22"/>
        <v>0</v>
      </c>
      <c r="P86" s="98" cm="1">
        <f t="array" ref="P86">INDEX('23_24TPP_Base_Mapping'!$AP$5:$AP$322,MATCH(1,($B86='23_24TPP_Base_Mapping'!$B$5:$B$322)*($C86='23_24TPP_Base_Mapping'!$C$5:$C$322),0))</f>
        <v>0</v>
      </c>
      <c r="Q86" s="101">
        <v>0</v>
      </c>
      <c r="R86" s="101">
        <v>0</v>
      </c>
      <c r="S86" s="101">
        <f t="shared" si="23"/>
        <v>0</v>
      </c>
      <c r="T86" s="101" cm="1">
        <f t="array" ref="T86">INDEX('23_24TPP_Base_Mapping'!$BP$5:$BP$322,MATCH(1,($B86='23_24TPP_Base_Mapping'!$B$5:$B$322)*($C86='23_24TPP_Base_Mapping'!$C$5:$C$322),0))</f>
        <v>0</v>
      </c>
      <c r="U86" s="102">
        <v>0</v>
      </c>
      <c r="V86" s="102">
        <v>0</v>
      </c>
      <c r="W86" s="102">
        <f t="shared" si="24"/>
        <v>0</v>
      </c>
      <c r="X86" s="102">
        <v>0</v>
      </c>
      <c r="Y86" s="103">
        <v>0</v>
      </c>
      <c r="Z86" s="103">
        <v>0</v>
      </c>
      <c r="AA86" s="103">
        <f t="shared" si="14"/>
        <v>0</v>
      </c>
      <c r="AB86" s="103">
        <f t="shared" si="15"/>
        <v>0</v>
      </c>
      <c r="AC86" s="104">
        <f t="shared" si="16"/>
        <v>0</v>
      </c>
      <c r="AD86" s="104">
        <f t="shared" si="17"/>
        <v>0</v>
      </c>
      <c r="AE86" s="104">
        <f t="shared" si="18"/>
        <v>0</v>
      </c>
      <c r="AF86" s="104">
        <f t="shared" si="19"/>
        <v>0</v>
      </c>
      <c r="AG86" s="201">
        <f t="shared" si="13"/>
        <v>0</v>
      </c>
    </row>
    <row r="87" spans="1:33" hidden="1" x14ac:dyDescent="0.35">
      <c r="A87" t="s">
        <v>326</v>
      </c>
      <c r="B87" t="s">
        <v>40</v>
      </c>
      <c r="C87">
        <v>230</v>
      </c>
      <c r="E87" s="29">
        <v>0</v>
      </c>
      <c r="F87" s="29">
        <v>0</v>
      </c>
      <c r="G87" s="29">
        <f t="shared" si="20"/>
        <v>0</v>
      </c>
      <c r="H87" s="29" cm="1">
        <f t="array" ref="H87">INDEX('23_24TPP_Base_Mapping'!$P$5:$P$322,MATCH(1,($B87='23_24TPP_Base_Mapping'!$B$5:$B$322)*($C87='23_24TPP_Base_Mapping'!$C$5:$C$322),0))</f>
        <v>0</v>
      </c>
      <c r="I87" s="97">
        <v>0</v>
      </c>
      <c r="J87" s="97">
        <v>0</v>
      </c>
      <c r="K87" s="97">
        <f t="shared" si="21"/>
        <v>0</v>
      </c>
      <c r="L87" s="97" cm="1">
        <f t="array" ref="L87">INDEX('23_24TPP_Base_Mapping'!$AC$5:$AC$322,MATCH(1,($B87='23_24TPP_Base_Mapping'!$B$5:$B$322)*($C87='23_24TPP_Base_Mapping'!$C$5:$C$322),0))</f>
        <v>0</v>
      </c>
      <c r="M87" s="98">
        <v>0</v>
      </c>
      <c r="N87" s="98">
        <v>0</v>
      </c>
      <c r="O87" s="98">
        <f t="shared" si="22"/>
        <v>0</v>
      </c>
      <c r="P87" s="98" cm="1">
        <f t="array" ref="P87">INDEX('23_24TPP_Base_Mapping'!$AP$5:$AP$322,MATCH(1,($B87='23_24TPP_Base_Mapping'!$B$5:$B$322)*($C87='23_24TPP_Base_Mapping'!$C$5:$C$322),0))</f>
        <v>0</v>
      </c>
      <c r="Q87" s="101">
        <v>0</v>
      </c>
      <c r="R87" s="101">
        <v>0</v>
      </c>
      <c r="S87" s="101">
        <f t="shared" si="23"/>
        <v>0</v>
      </c>
      <c r="T87" s="101" cm="1">
        <f t="array" ref="T87">INDEX('23_24TPP_Base_Mapping'!$BP$5:$BP$322,MATCH(1,($B87='23_24TPP_Base_Mapping'!$B$5:$B$322)*($C87='23_24TPP_Base_Mapping'!$C$5:$C$322),0))</f>
        <v>0</v>
      </c>
      <c r="U87" s="102">
        <v>0</v>
      </c>
      <c r="V87" s="102">
        <v>0</v>
      </c>
      <c r="W87" s="102">
        <f t="shared" si="24"/>
        <v>0</v>
      </c>
      <c r="X87" s="102">
        <v>0</v>
      </c>
      <c r="Y87" s="103">
        <v>0</v>
      </c>
      <c r="Z87" s="103">
        <v>0</v>
      </c>
      <c r="AA87" s="103">
        <f t="shared" si="14"/>
        <v>0</v>
      </c>
      <c r="AB87" s="103">
        <f t="shared" si="15"/>
        <v>0</v>
      </c>
      <c r="AC87" s="104">
        <f t="shared" si="16"/>
        <v>0</v>
      </c>
      <c r="AD87" s="104">
        <f t="shared" si="17"/>
        <v>0</v>
      </c>
      <c r="AE87" s="104">
        <f t="shared" si="18"/>
        <v>0</v>
      </c>
      <c r="AF87" s="104">
        <f t="shared" si="19"/>
        <v>0</v>
      </c>
      <c r="AG87" s="201">
        <f t="shared" si="13"/>
        <v>0</v>
      </c>
    </row>
    <row r="88" spans="1:33" hidden="1" x14ac:dyDescent="0.35">
      <c r="A88" t="s">
        <v>326</v>
      </c>
      <c r="B88" t="s">
        <v>40</v>
      </c>
      <c r="C88">
        <v>115</v>
      </c>
      <c r="E88" s="29">
        <v>0</v>
      </c>
      <c r="F88" s="29">
        <v>0</v>
      </c>
      <c r="G88" s="29">
        <f t="shared" si="20"/>
        <v>0</v>
      </c>
      <c r="H88" s="29" cm="1">
        <f t="array" ref="H88">INDEX('23_24TPP_Base_Mapping'!$P$5:$P$322,MATCH(1,($B88='23_24TPP_Base_Mapping'!$B$5:$B$322)*($C88='23_24TPP_Base_Mapping'!$C$5:$C$322),0))</f>
        <v>0</v>
      </c>
      <c r="I88" s="97">
        <v>0</v>
      </c>
      <c r="J88" s="97">
        <v>0</v>
      </c>
      <c r="K88" s="97">
        <f t="shared" si="21"/>
        <v>0</v>
      </c>
      <c r="L88" s="97" cm="1">
        <f t="array" ref="L88">INDEX('23_24TPP_Base_Mapping'!$AC$5:$AC$322,MATCH(1,($B88='23_24TPP_Base_Mapping'!$B$5:$B$322)*($C88='23_24TPP_Base_Mapping'!$C$5:$C$322),0))</f>
        <v>0</v>
      </c>
      <c r="M88" s="98">
        <v>0</v>
      </c>
      <c r="N88" s="98">
        <v>0</v>
      </c>
      <c r="O88" s="98">
        <f t="shared" si="22"/>
        <v>0</v>
      </c>
      <c r="P88" s="98" cm="1">
        <f t="array" ref="P88">INDEX('23_24TPP_Base_Mapping'!$AP$5:$AP$322,MATCH(1,($B88='23_24TPP_Base_Mapping'!$B$5:$B$322)*($C88='23_24TPP_Base_Mapping'!$C$5:$C$322),0))</f>
        <v>0</v>
      </c>
      <c r="Q88" s="101">
        <v>0</v>
      </c>
      <c r="R88" s="101">
        <v>0</v>
      </c>
      <c r="S88" s="101">
        <f t="shared" si="23"/>
        <v>0</v>
      </c>
      <c r="T88" s="101" cm="1">
        <f t="array" ref="T88">INDEX('23_24TPP_Base_Mapping'!$BP$5:$BP$322,MATCH(1,($B88='23_24TPP_Base_Mapping'!$B$5:$B$322)*($C88='23_24TPP_Base_Mapping'!$C$5:$C$322),0))</f>
        <v>0</v>
      </c>
      <c r="U88" s="102">
        <v>0</v>
      </c>
      <c r="V88" s="102">
        <v>0</v>
      </c>
      <c r="W88" s="102">
        <f t="shared" si="24"/>
        <v>0</v>
      </c>
      <c r="X88" s="102">
        <v>0</v>
      </c>
      <c r="Y88" s="103">
        <v>0</v>
      </c>
      <c r="Z88" s="103">
        <v>0</v>
      </c>
      <c r="AA88" s="103">
        <f t="shared" si="14"/>
        <v>0</v>
      </c>
      <c r="AB88" s="103">
        <f t="shared" si="15"/>
        <v>0</v>
      </c>
      <c r="AC88" s="104">
        <f t="shared" si="16"/>
        <v>0</v>
      </c>
      <c r="AD88" s="104">
        <f t="shared" si="17"/>
        <v>0</v>
      </c>
      <c r="AE88" s="104">
        <f t="shared" si="18"/>
        <v>0</v>
      </c>
      <c r="AF88" s="104">
        <f t="shared" si="19"/>
        <v>0</v>
      </c>
      <c r="AG88" s="201">
        <f t="shared" si="13"/>
        <v>0</v>
      </c>
    </row>
    <row r="89" spans="1:33" x14ac:dyDescent="0.35">
      <c r="A89" t="s">
        <v>326</v>
      </c>
      <c r="B89" t="s">
        <v>39</v>
      </c>
      <c r="C89">
        <v>230</v>
      </c>
      <c r="D89" t="str" cm="1">
        <f t="array" ref="D89">INDEX(SubList_ResAreas!$D$5:$D$332,MATCH(1,(B89=SubList_ResAreas!$B$5:$B$332)*(C89=SubList_ResAreas!$C$5:$C$332),0))</f>
        <v>San_Diego</v>
      </c>
      <c r="E89" s="29">
        <v>0</v>
      </c>
      <c r="F89" s="29">
        <v>0</v>
      </c>
      <c r="G89" s="29">
        <f t="shared" si="20"/>
        <v>0</v>
      </c>
      <c r="H89" s="29" cm="1">
        <f t="array" ref="H89">INDEX('23_24TPP_Base_Mapping'!$P$5:$P$322,MATCH(1,($B89='23_24TPP_Base_Mapping'!$B$5:$B$322)*($C89='23_24TPP_Base_Mapping'!$C$5:$C$322),0))</f>
        <v>114</v>
      </c>
      <c r="I89" s="97">
        <v>0</v>
      </c>
      <c r="J89" s="97">
        <v>0</v>
      </c>
      <c r="K89" s="97">
        <f t="shared" si="21"/>
        <v>0</v>
      </c>
      <c r="L89" s="97" cm="1">
        <f t="array" ref="L89">INDEX('23_24TPP_Base_Mapping'!$AC$5:$AC$322,MATCH(1,($B89='23_24TPP_Base_Mapping'!$B$5:$B$322)*($C89='23_24TPP_Base_Mapping'!$C$5:$C$322),0))</f>
        <v>65</v>
      </c>
      <c r="M89" s="98">
        <v>0</v>
      </c>
      <c r="N89" s="98">
        <v>0</v>
      </c>
      <c r="O89" s="98">
        <f t="shared" si="22"/>
        <v>0</v>
      </c>
      <c r="P89" s="98" cm="1">
        <f t="array" ref="P89">INDEX('23_24TPP_Base_Mapping'!$AP$5:$AP$322,MATCH(1,($B89='23_24TPP_Base_Mapping'!$B$5:$B$322)*($C89='23_24TPP_Base_Mapping'!$C$5:$C$322),0))</f>
        <v>50</v>
      </c>
      <c r="Q89" s="101">
        <v>0</v>
      </c>
      <c r="R89" s="101">
        <v>0</v>
      </c>
      <c r="S89" s="101">
        <f t="shared" si="23"/>
        <v>0</v>
      </c>
      <c r="T89" s="101" cm="1">
        <f t="array" ref="T89">INDEX('23_24TPP_Base_Mapping'!$BP$5:$BP$322,MATCH(1,($B89='23_24TPP_Base_Mapping'!$B$5:$B$322)*($C89='23_24TPP_Base_Mapping'!$C$5:$C$322),0))</f>
        <v>229</v>
      </c>
      <c r="U89" s="102">
        <v>0</v>
      </c>
      <c r="V89" s="102">
        <v>0</v>
      </c>
      <c r="W89" s="102">
        <f t="shared" si="24"/>
        <v>0</v>
      </c>
      <c r="X89" s="102">
        <v>0</v>
      </c>
      <c r="Y89" s="103">
        <v>0</v>
      </c>
      <c r="Z89" s="103">
        <v>0</v>
      </c>
      <c r="AA89" s="103">
        <f t="shared" si="14"/>
        <v>0</v>
      </c>
      <c r="AB89" s="103">
        <f t="shared" si="15"/>
        <v>115</v>
      </c>
      <c r="AC89" s="104">
        <f t="shared" si="16"/>
        <v>0</v>
      </c>
      <c r="AD89" s="104">
        <f t="shared" si="17"/>
        <v>0</v>
      </c>
      <c r="AE89" s="104">
        <f t="shared" si="18"/>
        <v>0</v>
      </c>
      <c r="AF89" s="104">
        <f t="shared" si="19"/>
        <v>229</v>
      </c>
      <c r="AG89" s="201">
        <f t="shared" si="13"/>
        <v>1</v>
      </c>
    </row>
    <row r="90" spans="1:33" x14ac:dyDescent="0.35">
      <c r="A90" t="s">
        <v>318</v>
      </c>
      <c r="B90" t="s">
        <v>91</v>
      </c>
      <c r="C90">
        <v>230</v>
      </c>
      <c r="D90" t="str" cm="1">
        <f t="array" ref="D90">INDEX(SubList_ResAreas!$D$5:$D$332,MATCH(1,(B90=SubList_ResAreas!$B$5:$B$332)*(C90=SubList_ResAreas!$C$5:$C$332),0))</f>
        <v>Greater_LA</v>
      </c>
      <c r="E90" s="29">
        <v>0</v>
      </c>
      <c r="F90" s="29">
        <v>0</v>
      </c>
      <c r="G90" s="29">
        <f t="shared" si="20"/>
        <v>0</v>
      </c>
      <c r="H90" s="29" cm="1">
        <f t="array" ref="H90">INDEX('23_24TPP_Base_Mapping'!$P$5:$P$322,MATCH(1,($B90='23_24TPP_Base_Mapping'!$B$5:$B$322)*($C90='23_24TPP_Base_Mapping'!$C$5:$C$322),0))</f>
        <v>0</v>
      </c>
      <c r="I90" s="97">
        <v>0</v>
      </c>
      <c r="J90" s="97">
        <v>0</v>
      </c>
      <c r="K90" s="97">
        <f t="shared" si="21"/>
        <v>0</v>
      </c>
      <c r="L90" s="97" cm="1">
        <f t="array" ref="L90">INDEX('23_24TPP_Base_Mapping'!$AC$5:$AC$322,MATCH(1,($B90='23_24TPP_Base_Mapping'!$B$5:$B$322)*($C90='23_24TPP_Base_Mapping'!$C$5:$C$322),0))</f>
        <v>200</v>
      </c>
      <c r="M90" s="98">
        <v>0</v>
      </c>
      <c r="N90" s="98">
        <v>0</v>
      </c>
      <c r="O90" s="98">
        <f t="shared" si="22"/>
        <v>0</v>
      </c>
      <c r="P90" s="98" cm="1">
        <f t="array" ref="P90">INDEX('23_24TPP_Base_Mapping'!$AP$5:$AP$322,MATCH(1,($B90='23_24TPP_Base_Mapping'!$B$5:$B$322)*($C90='23_24TPP_Base_Mapping'!$C$5:$C$322),0))</f>
        <v>0</v>
      </c>
      <c r="Q90" s="101">
        <v>0</v>
      </c>
      <c r="R90" s="101">
        <v>0</v>
      </c>
      <c r="S90" s="101">
        <f t="shared" si="23"/>
        <v>0</v>
      </c>
      <c r="T90" s="101" cm="1">
        <f t="array" ref="T90">INDEX('23_24TPP_Base_Mapping'!$BP$5:$BP$322,MATCH(1,($B90='23_24TPP_Base_Mapping'!$B$5:$B$322)*($C90='23_24TPP_Base_Mapping'!$C$5:$C$322),0))</f>
        <v>200</v>
      </c>
      <c r="U90" s="102">
        <v>0</v>
      </c>
      <c r="V90" s="102">
        <v>0</v>
      </c>
      <c r="W90" s="102">
        <f t="shared" si="24"/>
        <v>0</v>
      </c>
      <c r="X90" s="102">
        <v>0</v>
      </c>
      <c r="Y90" s="103">
        <v>0</v>
      </c>
      <c r="Z90" s="103">
        <v>0</v>
      </c>
      <c r="AA90" s="103">
        <f t="shared" si="14"/>
        <v>0</v>
      </c>
      <c r="AB90" s="103">
        <f t="shared" si="15"/>
        <v>200</v>
      </c>
      <c r="AC90" s="104">
        <f t="shared" si="16"/>
        <v>0</v>
      </c>
      <c r="AD90" s="104">
        <f t="shared" si="17"/>
        <v>0</v>
      </c>
      <c r="AE90" s="104">
        <f t="shared" si="18"/>
        <v>0</v>
      </c>
      <c r="AF90" s="104">
        <f t="shared" si="19"/>
        <v>200</v>
      </c>
      <c r="AG90" s="201">
        <f t="shared" si="13"/>
        <v>1</v>
      </c>
    </row>
    <row r="91" spans="1:33" x14ac:dyDescent="0.35">
      <c r="A91" t="s">
        <v>333</v>
      </c>
      <c r="B91" t="s">
        <v>252</v>
      </c>
      <c r="C91">
        <v>230</v>
      </c>
      <c r="D91" t="str" cm="1">
        <f t="array" ref="D91">INDEX(SubList_ResAreas!$D$5:$D$332,MATCH(1,(B91=SubList_ResAreas!$B$5:$B$332)*(C91=SubList_ResAreas!$C$5:$C$332),0))</f>
        <v>Northern_CA</v>
      </c>
      <c r="E91" s="29">
        <v>0</v>
      </c>
      <c r="F91" s="29">
        <v>0</v>
      </c>
      <c r="G91" s="29">
        <f t="shared" si="20"/>
        <v>0</v>
      </c>
      <c r="H91" s="29" cm="1">
        <f t="array" ref="H91">INDEX('23_24TPP_Base_Mapping'!$P$5:$P$322,MATCH(1,($B91='23_24TPP_Base_Mapping'!$B$5:$B$322)*($C91='23_24TPP_Base_Mapping'!$C$5:$C$322),0))</f>
        <v>0</v>
      </c>
      <c r="I91" s="97">
        <v>0</v>
      </c>
      <c r="J91" s="97">
        <v>0</v>
      </c>
      <c r="K91" s="97">
        <f t="shared" si="21"/>
        <v>0</v>
      </c>
      <c r="L91" s="97" cm="1">
        <f t="array" ref="L91">INDEX('23_24TPP_Base_Mapping'!$AC$5:$AC$322,MATCH(1,($B91='23_24TPP_Base_Mapping'!$B$5:$B$322)*($C91='23_24TPP_Base_Mapping'!$C$5:$C$322),0))</f>
        <v>0</v>
      </c>
      <c r="M91" s="98">
        <v>0</v>
      </c>
      <c r="N91" s="98">
        <v>0</v>
      </c>
      <c r="O91" s="98">
        <f t="shared" si="22"/>
        <v>0</v>
      </c>
      <c r="P91" s="98" cm="1">
        <f t="array" ref="P91">INDEX('23_24TPP_Base_Mapping'!$AP$5:$AP$322,MATCH(1,($B91='23_24TPP_Base_Mapping'!$B$5:$B$322)*($C91='23_24TPP_Base_Mapping'!$C$5:$C$322),0))</f>
        <v>25</v>
      </c>
      <c r="Q91" s="101">
        <v>0</v>
      </c>
      <c r="R91" s="101">
        <v>0</v>
      </c>
      <c r="S91" s="101">
        <f t="shared" si="23"/>
        <v>0</v>
      </c>
      <c r="T91" s="101" cm="1">
        <f t="array" ref="T91">INDEX('23_24TPP_Base_Mapping'!$BP$5:$BP$322,MATCH(1,($B91='23_24TPP_Base_Mapping'!$B$5:$B$322)*($C91='23_24TPP_Base_Mapping'!$C$5:$C$322),0))</f>
        <v>25</v>
      </c>
      <c r="U91" s="102">
        <v>30</v>
      </c>
      <c r="V91" s="102">
        <v>70</v>
      </c>
      <c r="W91" s="102">
        <f t="shared" si="24"/>
        <v>100</v>
      </c>
      <c r="X91" s="102">
        <f>FLOOR(V91*18440/21477,1)</f>
        <v>60</v>
      </c>
      <c r="Y91" s="103">
        <v>60</v>
      </c>
      <c r="Z91" s="103">
        <v>140</v>
      </c>
      <c r="AA91" s="103">
        <f t="shared" si="14"/>
        <v>100</v>
      </c>
      <c r="AB91" s="103">
        <f t="shared" si="15"/>
        <v>85</v>
      </c>
      <c r="AC91" s="104">
        <f t="shared" si="16"/>
        <v>30</v>
      </c>
      <c r="AD91" s="104">
        <f t="shared" si="17"/>
        <v>70</v>
      </c>
      <c r="AE91" s="104">
        <f t="shared" si="18"/>
        <v>100</v>
      </c>
      <c r="AF91" s="104">
        <f t="shared" si="19"/>
        <v>85</v>
      </c>
      <c r="AG91" s="201">
        <f t="shared" si="13"/>
        <v>1</v>
      </c>
    </row>
    <row r="92" spans="1:33" hidden="1" x14ac:dyDescent="0.35">
      <c r="A92" t="s">
        <v>329</v>
      </c>
      <c r="B92" t="s">
        <v>365</v>
      </c>
      <c r="C92">
        <v>115</v>
      </c>
      <c r="E92" s="29">
        <v>0</v>
      </c>
      <c r="F92" s="29">
        <v>0</v>
      </c>
      <c r="G92" s="29">
        <f t="shared" si="20"/>
        <v>0</v>
      </c>
      <c r="H92" s="29" cm="1">
        <f t="array" ref="H92">INDEX('23_24TPP_Base_Mapping'!$P$5:$P$322,MATCH(1,($B92='23_24TPP_Base_Mapping'!$B$5:$B$322)*($C92='23_24TPP_Base_Mapping'!$C$5:$C$322),0))</f>
        <v>0</v>
      </c>
      <c r="I92" s="97">
        <v>0</v>
      </c>
      <c r="J92" s="97">
        <v>0</v>
      </c>
      <c r="K92" s="97">
        <f t="shared" si="21"/>
        <v>0</v>
      </c>
      <c r="L92" s="97" cm="1">
        <f t="array" ref="L92">INDEX('23_24TPP_Base_Mapping'!$AC$5:$AC$322,MATCH(1,($B92='23_24TPP_Base_Mapping'!$B$5:$B$322)*($C92='23_24TPP_Base_Mapping'!$C$5:$C$322),0))</f>
        <v>0</v>
      </c>
      <c r="M92" s="98">
        <v>0</v>
      </c>
      <c r="N92" s="98">
        <v>0</v>
      </c>
      <c r="O92" s="98">
        <f t="shared" si="22"/>
        <v>0</v>
      </c>
      <c r="P92" s="98" cm="1">
        <f t="array" ref="P92">INDEX('23_24TPP_Base_Mapping'!$AP$5:$AP$322,MATCH(1,($B92='23_24TPP_Base_Mapping'!$B$5:$B$322)*($C92='23_24TPP_Base_Mapping'!$C$5:$C$322),0))</f>
        <v>0</v>
      </c>
      <c r="Q92" s="101">
        <v>0</v>
      </c>
      <c r="R92" s="101">
        <v>0</v>
      </c>
      <c r="S92" s="101">
        <f t="shared" si="23"/>
        <v>0</v>
      </c>
      <c r="T92" s="101" cm="1">
        <f t="array" ref="T92">INDEX('23_24TPP_Base_Mapping'!$BP$5:$BP$322,MATCH(1,($B92='23_24TPP_Base_Mapping'!$B$5:$B$322)*($C92='23_24TPP_Base_Mapping'!$C$5:$C$322),0))</f>
        <v>0</v>
      </c>
      <c r="U92" s="102">
        <v>0</v>
      </c>
      <c r="V92" s="102">
        <v>0</v>
      </c>
      <c r="W92" s="102">
        <f t="shared" si="24"/>
        <v>0</v>
      </c>
      <c r="X92" s="102">
        <v>0</v>
      </c>
      <c r="Y92" s="103">
        <v>0</v>
      </c>
      <c r="Z92" s="103">
        <v>0</v>
      </c>
      <c r="AA92" s="103">
        <f t="shared" si="14"/>
        <v>0</v>
      </c>
      <c r="AB92" s="103">
        <f t="shared" si="15"/>
        <v>0</v>
      </c>
      <c r="AC92" s="104">
        <f t="shared" si="16"/>
        <v>0</v>
      </c>
      <c r="AD92" s="104">
        <f t="shared" si="17"/>
        <v>0</v>
      </c>
      <c r="AE92" s="104">
        <f t="shared" si="18"/>
        <v>0</v>
      </c>
      <c r="AF92" s="104">
        <f t="shared" si="19"/>
        <v>0</v>
      </c>
      <c r="AG92" s="201">
        <f t="shared" si="13"/>
        <v>0</v>
      </c>
    </row>
    <row r="93" spans="1:33" x14ac:dyDescent="0.35">
      <c r="A93" t="s">
        <v>359</v>
      </c>
      <c r="B93" t="s">
        <v>175</v>
      </c>
      <c r="C93">
        <v>500</v>
      </c>
      <c r="D93" t="str" cm="1">
        <f t="array" ref="D93">INDEX(SubList_ResAreas!$D$5:$D$332,MATCH(1,(B93=SubList_ResAreas!$B$5:$B$332)*(C93=SubList_ResAreas!$C$5:$C$332),0))</f>
        <v>SPGE_Westlands_Fresno</v>
      </c>
      <c r="E93" s="29">
        <v>0</v>
      </c>
      <c r="F93" s="29">
        <v>0</v>
      </c>
      <c r="G93" s="29">
        <f t="shared" si="20"/>
        <v>0</v>
      </c>
      <c r="H93" s="29" cm="1">
        <f t="array" ref="H93">INDEX('23_24TPP_Base_Mapping'!$P$5:$P$322,MATCH(1,($B93='23_24TPP_Base_Mapping'!$B$5:$B$322)*($C93='23_24TPP_Base_Mapping'!$C$5:$C$322),0))</f>
        <v>0</v>
      </c>
      <c r="I93" s="97">
        <v>0</v>
      </c>
      <c r="J93" s="97">
        <v>0</v>
      </c>
      <c r="K93" s="97">
        <f t="shared" si="21"/>
        <v>0</v>
      </c>
      <c r="L93" s="97" cm="1">
        <f t="array" ref="L93">INDEX('23_24TPP_Base_Mapping'!$AC$5:$AC$322,MATCH(1,($B93='23_24TPP_Base_Mapping'!$B$5:$B$322)*($C93='23_24TPP_Base_Mapping'!$C$5:$C$322),0))</f>
        <v>0</v>
      </c>
      <c r="M93" s="98">
        <v>0</v>
      </c>
      <c r="N93" s="98">
        <v>0</v>
      </c>
      <c r="O93" s="98">
        <f t="shared" si="22"/>
        <v>0</v>
      </c>
      <c r="P93" s="98" cm="1">
        <f t="array" ref="P93">INDEX('23_24TPP_Base_Mapping'!$AP$5:$AP$322,MATCH(1,($B93='23_24TPP_Base_Mapping'!$B$5:$B$322)*($C93='23_24TPP_Base_Mapping'!$C$5:$C$322),0))</f>
        <v>300</v>
      </c>
      <c r="Q93" s="101">
        <v>0</v>
      </c>
      <c r="R93" s="101">
        <v>0</v>
      </c>
      <c r="S93" s="101">
        <f t="shared" si="23"/>
        <v>0</v>
      </c>
      <c r="T93" s="101" cm="1">
        <f t="array" ref="T93">INDEX('23_24TPP_Base_Mapping'!$BP$5:$BP$322,MATCH(1,($B93='23_24TPP_Base_Mapping'!$B$5:$B$322)*($C93='23_24TPP_Base_Mapping'!$C$5:$C$322),0))</f>
        <v>300</v>
      </c>
      <c r="U93" s="102">
        <v>240</v>
      </c>
      <c r="V93" s="102">
        <v>560</v>
      </c>
      <c r="W93" s="102">
        <f t="shared" si="24"/>
        <v>800</v>
      </c>
      <c r="X93" s="102">
        <f>FLOOR(V93*18440/21477,1)</f>
        <v>480</v>
      </c>
      <c r="Y93" s="103">
        <v>240</v>
      </c>
      <c r="Z93" s="103">
        <v>560</v>
      </c>
      <c r="AA93" s="103">
        <f t="shared" si="14"/>
        <v>800</v>
      </c>
      <c r="AB93" s="103">
        <f t="shared" si="15"/>
        <v>780</v>
      </c>
      <c r="AC93" s="104">
        <f t="shared" si="16"/>
        <v>240</v>
      </c>
      <c r="AD93" s="104">
        <f t="shared" si="17"/>
        <v>560</v>
      </c>
      <c r="AE93" s="104">
        <f t="shared" si="18"/>
        <v>800</v>
      </c>
      <c r="AF93" s="104">
        <f t="shared" si="19"/>
        <v>780</v>
      </c>
      <c r="AG93" s="201">
        <f t="shared" si="13"/>
        <v>1</v>
      </c>
    </row>
    <row r="94" spans="1:33" x14ac:dyDescent="0.35">
      <c r="A94" t="s">
        <v>315</v>
      </c>
      <c r="B94" t="s">
        <v>175</v>
      </c>
      <c r="C94">
        <v>230</v>
      </c>
      <c r="D94" t="str" cm="1">
        <f t="array" ref="D94">INDEX(SubList_ResAreas!$D$5:$D$332,MATCH(1,(B94=SubList_ResAreas!$B$5:$B$332)*(C94=SubList_ResAreas!$C$5:$C$332),0))</f>
        <v>SPGE_Westlands_Fresno</v>
      </c>
      <c r="E94" s="29">
        <v>250</v>
      </c>
      <c r="F94" s="29">
        <v>0</v>
      </c>
      <c r="G94" s="29">
        <f t="shared" si="20"/>
        <v>250</v>
      </c>
      <c r="H94" s="29" cm="1">
        <f t="array" ref="H94">INDEX('23_24TPP_Base_Mapping'!$P$5:$P$322,MATCH(1,($B94='23_24TPP_Base_Mapping'!$B$5:$B$322)*($C94='23_24TPP_Base_Mapping'!$C$5:$C$322),0))</f>
        <v>60</v>
      </c>
      <c r="I94" s="97">
        <v>157.13</v>
      </c>
      <c r="J94" s="97">
        <v>117.87</v>
      </c>
      <c r="K94" s="97">
        <f t="shared" si="21"/>
        <v>275</v>
      </c>
      <c r="L94" s="97" cm="1">
        <f t="array" ref="L94">INDEX('23_24TPP_Base_Mapping'!$AC$5:$AC$322,MATCH(1,($B94='23_24TPP_Base_Mapping'!$B$5:$B$322)*($C94='23_24TPP_Base_Mapping'!$C$5:$C$322),0))</f>
        <v>168.25</v>
      </c>
      <c r="M94" s="98">
        <v>892.87</v>
      </c>
      <c r="N94" s="98">
        <v>532.13</v>
      </c>
      <c r="O94" s="98">
        <f t="shared" si="22"/>
        <v>1425</v>
      </c>
      <c r="P94" s="98" cm="1">
        <f t="array" ref="P94">INDEX('23_24TPP_Base_Mapping'!$AP$5:$AP$322,MATCH(1,($B94='23_24TPP_Base_Mapping'!$B$5:$B$322)*($C94='23_24TPP_Base_Mapping'!$C$5:$C$322),0))</f>
        <v>261.75</v>
      </c>
      <c r="Q94" s="101">
        <v>1300</v>
      </c>
      <c r="R94" s="101">
        <v>650</v>
      </c>
      <c r="S94" s="101">
        <f t="shared" si="23"/>
        <v>1950</v>
      </c>
      <c r="T94" s="101" cm="1">
        <f t="array" ref="T94">INDEX('23_24TPP_Base_Mapping'!$BP$5:$BP$322,MATCH(1,($B94='23_24TPP_Base_Mapping'!$B$5:$B$322)*($C94='23_24TPP_Base_Mapping'!$C$5:$C$322),0))</f>
        <v>490</v>
      </c>
      <c r="U94" s="102">
        <v>0</v>
      </c>
      <c r="V94" s="102">
        <v>0</v>
      </c>
      <c r="W94" s="102">
        <f t="shared" si="24"/>
        <v>0</v>
      </c>
      <c r="X94" s="102">
        <v>0</v>
      </c>
      <c r="Y94" s="103">
        <v>0</v>
      </c>
      <c r="Z94" s="103">
        <v>0</v>
      </c>
      <c r="AA94" s="103">
        <f t="shared" si="14"/>
        <v>1700</v>
      </c>
      <c r="AB94" s="103">
        <f t="shared" si="15"/>
        <v>430</v>
      </c>
      <c r="AC94" s="104">
        <f t="shared" si="16"/>
        <v>1300</v>
      </c>
      <c r="AD94" s="104">
        <f t="shared" si="17"/>
        <v>650</v>
      </c>
      <c r="AE94" s="104">
        <f t="shared" si="18"/>
        <v>1950</v>
      </c>
      <c r="AF94" s="104">
        <f t="shared" si="19"/>
        <v>490</v>
      </c>
      <c r="AG94" s="201">
        <f t="shared" si="13"/>
        <v>1</v>
      </c>
    </row>
    <row r="95" spans="1:33" hidden="1" x14ac:dyDescent="0.35">
      <c r="A95" t="s">
        <v>333</v>
      </c>
      <c r="B95" t="s">
        <v>258</v>
      </c>
      <c r="C95">
        <v>230</v>
      </c>
      <c r="E95" s="29">
        <v>0</v>
      </c>
      <c r="F95" s="29">
        <v>0</v>
      </c>
      <c r="G95" s="29">
        <f t="shared" si="20"/>
        <v>0</v>
      </c>
      <c r="H95" s="29" cm="1">
        <f t="array" ref="H95">INDEX('23_24TPP_Base_Mapping'!$P$5:$P$322,MATCH(1,($B95='23_24TPP_Base_Mapping'!$B$5:$B$322)*($C95='23_24TPP_Base_Mapping'!$C$5:$C$322),0))</f>
        <v>0</v>
      </c>
      <c r="I95" s="97">
        <v>0</v>
      </c>
      <c r="J95" s="97">
        <v>0</v>
      </c>
      <c r="K95" s="97">
        <f t="shared" si="21"/>
        <v>0</v>
      </c>
      <c r="L95" s="97" cm="1">
        <f t="array" ref="L95">INDEX('23_24TPP_Base_Mapping'!$AC$5:$AC$322,MATCH(1,($B95='23_24TPP_Base_Mapping'!$B$5:$B$322)*($C95='23_24TPP_Base_Mapping'!$C$5:$C$322),0))</f>
        <v>0</v>
      </c>
      <c r="M95" s="98">
        <v>0</v>
      </c>
      <c r="N95" s="98">
        <v>0</v>
      </c>
      <c r="O95" s="98">
        <f t="shared" si="22"/>
        <v>0</v>
      </c>
      <c r="P95" s="98" cm="1">
        <f t="array" ref="P95">INDEX('23_24TPP_Base_Mapping'!$AP$5:$AP$322,MATCH(1,($B95='23_24TPP_Base_Mapping'!$B$5:$B$322)*($C95='23_24TPP_Base_Mapping'!$C$5:$C$322),0))</f>
        <v>0</v>
      </c>
      <c r="Q95" s="101">
        <v>0</v>
      </c>
      <c r="R95" s="101">
        <v>0</v>
      </c>
      <c r="S95" s="101">
        <f t="shared" si="23"/>
        <v>0</v>
      </c>
      <c r="T95" s="101" cm="1">
        <f t="array" ref="T95">INDEX('23_24TPP_Base_Mapping'!$BP$5:$BP$322,MATCH(1,($B95='23_24TPP_Base_Mapping'!$B$5:$B$322)*($C95='23_24TPP_Base_Mapping'!$C$5:$C$322),0))</f>
        <v>0</v>
      </c>
      <c r="U95" s="102">
        <v>0</v>
      </c>
      <c r="V95" s="102">
        <v>0</v>
      </c>
      <c r="W95" s="102">
        <f t="shared" si="24"/>
        <v>0</v>
      </c>
      <c r="X95" s="102">
        <v>0</v>
      </c>
      <c r="Y95" s="103">
        <v>0</v>
      </c>
      <c r="Z95" s="103">
        <v>0</v>
      </c>
      <c r="AA95" s="103">
        <f t="shared" si="14"/>
        <v>0</v>
      </c>
      <c r="AB95" s="103">
        <f t="shared" si="15"/>
        <v>0</v>
      </c>
      <c r="AC95" s="104">
        <f t="shared" si="16"/>
        <v>0</v>
      </c>
      <c r="AD95" s="104">
        <f t="shared" si="17"/>
        <v>0</v>
      </c>
      <c r="AE95" s="104">
        <f t="shared" si="18"/>
        <v>0</v>
      </c>
      <c r="AF95" s="104">
        <f t="shared" si="19"/>
        <v>0</v>
      </c>
      <c r="AG95" s="201">
        <f t="shared" si="13"/>
        <v>0</v>
      </c>
    </row>
    <row r="96" spans="1:33" x14ac:dyDescent="0.35">
      <c r="A96" t="s">
        <v>333</v>
      </c>
      <c r="B96" t="s">
        <v>277</v>
      </c>
      <c r="C96">
        <v>230</v>
      </c>
      <c r="D96" t="str" cm="1">
        <f t="array" ref="D96">INDEX(SubList_ResAreas!$D$5:$D$332,MATCH(1,(B96=SubList_ResAreas!$B$5:$B$332)*(C96=SubList_ResAreas!$C$5:$C$332),0))</f>
        <v>Northern_CA</v>
      </c>
      <c r="E96" s="29">
        <v>0</v>
      </c>
      <c r="F96" s="29">
        <v>0</v>
      </c>
      <c r="G96" s="29">
        <f t="shared" si="20"/>
        <v>0</v>
      </c>
      <c r="H96" s="29" cm="1">
        <f t="array" ref="H96">INDEX('23_24TPP_Base_Mapping'!$P$5:$P$322,MATCH(1,($B96='23_24TPP_Base_Mapping'!$B$5:$B$322)*($C96='23_24TPP_Base_Mapping'!$C$5:$C$322),0))</f>
        <v>0</v>
      </c>
      <c r="I96" s="97">
        <v>0</v>
      </c>
      <c r="J96" s="97">
        <v>0</v>
      </c>
      <c r="K96" s="97">
        <f t="shared" si="21"/>
        <v>0</v>
      </c>
      <c r="L96" s="97" cm="1">
        <f t="array" ref="L96">INDEX('23_24TPP_Base_Mapping'!$AC$5:$AC$322,MATCH(1,($B96='23_24TPP_Base_Mapping'!$B$5:$B$322)*($C96='23_24TPP_Base_Mapping'!$C$5:$C$322),0))</f>
        <v>0</v>
      </c>
      <c r="M96" s="98">
        <v>0</v>
      </c>
      <c r="N96" s="98">
        <v>0</v>
      </c>
      <c r="O96" s="98">
        <f t="shared" si="22"/>
        <v>0</v>
      </c>
      <c r="P96" s="98" cm="1">
        <f t="array" ref="P96">INDEX('23_24TPP_Base_Mapping'!$AP$5:$AP$322,MATCH(1,($B96='23_24TPP_Base_Mapping'!$B$5:$B$322)*($C96='23_24TPP_Base_Mapping'!$C$5:$C$322),0))</f>
        <v>0</v>
      </c>
      <c r="Q96" s="101">
        <v>0</v>
      </c>
      <c r="R96" s="101">
        <v>0</v>
      </c>
      <c r="S96" s="101">
        <f t="shared" si="23"/>
        <v>0</v>
      </c>
      <c r="T96" s="101" cm="1">
        <f t="array" ref="T96">INDEX('23_24TPP_Base_Mapping'!$BP$5:$BP$322,MATCH(1,($B96='23_24TPP_Base_Mapping'!$B$5:$B$322)*($C96='23_24TPP_Base_Mapping'!$C$5:$C$322),0))</f>
        <v>0</v>
      </c>
      <c r="U96" s="102">
        <v>120</v>
      </c>
      <c r="V96" s="102">
        <v>280</v>
      </c>
      <c r="W96" s="102">
        <f t="shared" si="24"/>
        <v>400</v>
      </c>
      <c r="X96" s="102">
        <f>FLOOR(V96*18440/21477,1)</f>
        <v>240</v>
      </c>
      <c r="Y96" s="103">
        <v>120</v>
      </c>
      <c r="Z96" s="103">
        <v>280</v>
      </c>
      <c r="AA96" s="103">
        <f t="shared" si="14"/>
        <v>400</v>
      </c>
      <c r="AB96" s="103">
        <f t="shared" si="15"/>
        <v>240</v>
      </c>
      <c r="AC96" s="104">
        <f t="shared" si="16"/>
        <v>120</v>
      </c>
      <c r="AD96" s="104">
        <f t="shared" si="17"/>
        <v>280</v>
      </c>
      <c r="AE96" s="104">
        <f t="shared" si="18"/>
        <v>400</v>
      </c>
      <c r="AF96" s="104">
        <f t="shared" si="19"/>
        <v>240</v>
      </c>
      <c r="AG96" s="201">
        <f t="shared" si="13"/>
        <v>1</v>
      </c>
    </row>
    <row r="97" spans="1:33" x14ac:dyDescent="0.35">
      <c r="A97" t="s">
        <v>333</v>
      </c>
      <c r="B97" t="s">
        <v>255</v>
      </c>
      <c r="C97">
        <v>115</v>
      </c>
      <c r="D97" t="str" cm="1">
        <f t="array" ref="D97">INDEX(SubList_ResAreas!$D$5:$D$332,MATCH(1,(B97=SubList_ResAreas!$B$5:$B$332)*(C97=SubList_ResAreas!$C$5:$C$332),0))</f>
        <v>Northern_CA</v>
      </c>
      <c r="E97" s="29">
        <v>0</v>
      </c>
      <c r="F97" s="29">
        <v>0</v>
      </c>
      <c r="G97" s="29">
        <f t="shared" si="20"/>
        <v>0</v>
      </c>
      <c r="H97" s="29" cm="1">
        <f t="array" ref="H97">INDEX('23_24TPP_Base_Mapping'!$P$5:$P$322,MATCH(1,($B97='23_24TPP_Base_Mapping'!$B$5:$B$322)*($C97='23_24TPP_Base_Mapping'!$C$5:$C$322),0))</f>
        <v>0</v>
      </c>
      <c r="I97" s="97">
        <v>0</v>
      </c>
      <c r="J97" s="97">
        <v>0</v>
      </c>
      <c r="K97" s="97">
        <f t="shared" si="21"/>
        <v>0</v>
      </c>
      <c r="L97" s="97" cm="1">
        <f t="array" ref="L97">INDEX('23_24TPP_Base_Mapping'!$AC$5:$AC$322,MATCH(1,($B97='23_24TPP_Base_Mapping'!$B$5:$B$322)*($C97='23_24TPP_Base_Mapping'!$C$5:$C$322),0))</f>
        <v>0</v>
      </c>
      <c r="M97" s="98">
        <v>0</v>
      </c>
      <c r="N97" s="98">
        <v>0</v>
      </c>
      <c r="O97" s="98">
        <f t="shared" si="22"/>
        <v>0</v>
      </c>
      <c r="P97" s="98" cm="1">
        <f t="array" ref="P97">INDEX('23_24TPP_Base_Mapping'!$AP$5:$AP$322,MATCH(1,($B97='23_24TPP_Base_Mapping'!$B$5:$B$322)*($C97='23_24TPP_Base_Mapping'!$C$5:$C$322),0))</f>
        <v>50</v>
      </c>
      <c r="Q97" s="101">
        <v>0</v>
      </c>
      <c r="R97" s="101">
        <v>0</v>
      </c>
      <c r="S97" s="101">
        <f t="shared" si="23"/>
        <v>0</v>
      </c>
      <c r="T97" s="101" cm="1">
        <f t="array" ref="T97">INDEX('23_24TPP_Base_Mapping'!$BP$5:$BP$322,MATCH(1,($B97='23_24TPP_Base_Mapping'!$B$5:$B$322)*($C97='23_24TPP_Base_Mapping'!$C$5:$C$322),0))</f>
        <v>50</v>
      </c>
      <c r="U97" s="102">
        <v>0</v>
      </c>
      <c r="V97" s="102">
        <v>0</v>
      </c>
      <c r="W97" s="102">
        <f t="shared" si="24"/>
        <v>0</v>
      </c>
      <c r="X97" s="102">
        <v>0</v>
      </c>
      <c r="Y97" s="103">
        <v>0</v>
      </c>
      <c r="Z97" s="103">
        <v>0</v>
      </c>
      <c r="AA97" s="103">
        <f t="shared" si="14"/>
        <v>0</v>
      </c>
      <c r="AB97" s="103">
        <f t="shared" si="15"/>
        <v>50</v>
      </c>
      <c r="AC97" s="104">
        <f t="shared" si="16"/>
        <v>0</v>
      </c>
      <c r="AD97" s="104">
        <f t="shared" si="17"/>
        <v>0</v>
      </c>
      <c r="AE97" s="104">
        <f t="shared" si="18"/>
        <v>0</v>
      </c>
      <c r="AF97" s="104">
        <f t="shared" si="19"/>
        <v>50</v>
      </c>
      <c r="AG97" s="201">
        <f t="shared" si="13"/>
        <v>1</v>
      </c>
    </row>
    <row r="98" spans="1:33" x14ac:dyDescent="0.35">
      <c r="A98" t="s">
        <v>322</v>
      </c>
      <c r="B98" t="s">
        <v>105</v>
      </c>
      <c r="C98">
        <v>230</v>
      </c>
      <c r="D98" t="str" cm="1">
        <f t="array" ref="D98">INDEX(SubList_ResAreas!$D$5:$D$332,MATCH(1,(B98=SubList_ResAreas!$B$5:$B$332)*(C98=SubList_ResAreas!$C$5:$C$332),0))</f>
        <v>Ventura_Area</v>
      </c>
      <c r="E98" s="29">
        <v>0</v>
      </c>
      <c r="F98" s="29">
        <v>0</v>
      </c>
      <c r="G98" s="29">
        <f t="shared" si="20"/>
        <v>0</v>
      </c>
      <c r="H98" s="29" cm="1">
        <f t="array" ref="H98">INDEX('23_24TPP_Base_Mapping'!$P$5:$P$322,MATCH(1,($B98='23_24TPP_Base_Mapping'!$B$5:$B$322)*($C98='23_24TPP_Base_Mapping'!$C$5:$C$322),0))</f>
        <v>10</v>
      </c>
      <c r="I98" s="97">
        <v>0</v>
      </c>
      <c r="J98" s="97">
        <v>0</v>
      </c>
      <c r="K98" s="97">
        <f t="shared" si="21"/>
        <v>0</v>
      </c>
      <c r="L98" s="97" cm="1">
        <f t="array" ref="L98">INDEX('23_24TPP_Base_Mapping'!$AC$5:$AC$322,MATCH(1,($B98='23_24TPP_Base_Mapping'!$B$5:$B$322)*($C98='23_24TPP_Base_Mapping'!$C$5:$C$322),0))</f>
        <v>70</v>
      </c>
      <c r="M98" s="98">
        <v>0</v>
      </c>
      <c r="N98" s="98">
        <v>0</v>
      </c>
      <c r="O98" s="98">
        <f t="shared" si="22"/>
        <v>0</v>
      </c>
      <c r="P98" s="98" cm="1">
        <f t="array" ref="P98">INDEX('23_24TPP_Base_Mapping'!$AP$5:$AP$322,MATCH(1,($B98='23_24TPP_Base_Mapping'!$B$5:$B$322)*($C98='23_24TPP_Base_Mapping'!$C$5:$C$322),0))</f>
        <v>0</v>
      </c>
      <c r="Q98" s="101">
        <v>0</v>
      </c>
      <c r="R98" s="101">
        <v>0</v>
      </c>
      <c r="S98" s="101">
        <f t="shared" si="23"/>
        <v>0</v>
      </c>
      <c r="T98" s="101" cm="1">
        <f t="array" ref="T98">INDEX('23_24TPP_Base_Mapping'!$BP$5:$BP$322,MATCH(1,($B98='23_24TPP_Base_Mapping'!$B$5:$B$322)*($C98='23_24TPP_Base_Mapping'!$C$5:$C$322),0))</f>
        <v>80</v>
      </c>
      <c r="U98" s="102">
        <v>0</v>
      </c>
      <c r="V98" s="102">
        <v>0</v>
      </c>
      <c r="W98" s="102">
        <f t="shared" si="24"/>
        <v>0</v>
      </c>
      <c r="X98" s="102">
        <v>0</v>
      </c>
      <c r="Y98" s="103">
        <v>0</v>
      </c>
      <c r="Z98" s="103">
        <v>0</v>
      </c>
      <c r="AA98" s="103">
        <f t="shared" si="14"/>
        <v>0</v>
      </c>
      <c r="AB98" s="103">
        <f t="shared" si="15"/>
        <v>70</v>
      </c>
      <c r="AC98" s="104">
        <f t="shared" si="16"/>
        <v>0</v>
      </c>
      <c r="AD98" s="104">
        <f t="shared" si="17"/>
        <v>0</v>
      </c>
      <c r="AE98" s="104">
        <f t="shared" si="18"/>
        <v>0</v>
      </c>
      <c r="AF98" s="104">
        <f t="shared" si="19"/>
        <v>80</v>
      </c>
      <c r="AG98" s="201">
        <f t="shared" si="13"/>
        <v>1</v>
      </c>
    </row>
    <row r="99" spans="1:33" hidden="1" x14ac:dyDescent="0.35">
      <c r="A99" t="s">
        <v>322</v>
      </c>
      <c r="B99" t="s">
        <v>94</v>
      </c>
      <c r="C99">
        <v>230</v>
      </c>
      <c r="E99" s="29">
        <v>0</v>
      </c>
      <c r="F99" s="29">
        <v>0</v>
      </c>
      <c r="G99" s="29">
        <f t="shared" si="20"/>
        <v>0</v>
      </c>
      <c r="H99" s="29" cm="1">
        <f t="array" ref="H99">INDEX('23_24TPP_Base_Mapping'!$P$5:$P$322,MATCH(1,($B99='23_24TPP_Base_Mapping'!$B$5:$B$322)*($C99='23_24TPP_Base_Mapping'!$C$5:$C$322),0))</f>
        <v>0</v>
      </c>
      <c r="I99" s="97">
        <v>0</v>
      </c>
      <c r="J99" s="97">
        <v>0</v>
      </c>
      <c r="K99" s="97">
        <f t="shared" si="21"/>
        <v>0</v>
      </c>
      <c r="L99" s="97" cm="1">
        <f t="array" ref="L99">INDEX('23_24TPP_Base_Mapping'!$AC$5:$AC$322,MATCH(1,($B99='23_24TPP_Base_Mapping'!$B$5:$B$322)*($C99='23_24TPP_Base_Mapping'!$C$5:$C$322),0))</f>
        <v>0</v>
      </c>
      <c r="M99" s="98">
        <v>0</v>
      </c>
      <c r="N99" s="98">
        <v>0</v>
      </c>
      <c r="O99" s="98">
        <f t="shared" si="22"/>
        <v>0</v>
      </c>
      <c r="P99" s="98" cm="1">
        <f t="array" ref="P99">INDEX('23_24TPP_Base_Mapping'!$AP$5:$AP$322,MATCH(1,($B99='23_24TPP_Base_Mapping'!$B$5:$B$322)*($C99='23_24TPP_Base_Mapping'!$C$5:$C$322),0))</f>
        <v>0</v>
      </c>
      <c r="Q99" s="101">
        <v>0</v>
      </c>
      <c r="R99" s="101">
        <v>0</v>
      </c>
      <c r="S99" s="101">
        <f t="shared" si="23"/>
        <v>0</v>
      </c>
      <c r="T99" s="101" cm="1">
        <f t="array" ref="T99">INDEX('23_24TPP_Base_Mapping'!$BP$5:$BP$322,MATCH(1,($B99='23_24TPP_Base_Mapping'!$B$5:$B$322)*($C99='23_24TPP_Base_Mapping'!$C$5:$C$322),0))</f>
        <v>0</v>
      </c>
      <c r="U99" s="102">
        <v>0</v>
      </c>
      <c r="V99" s="102">
        <v>0</v>
      </c>
      <c r="W99" s="102">
        <f t="shared" si="24"/>
        <v>0</v>
      </c>
      <c r="X99" s="102">
        <v>0</v>
      </c>
      <c r="Y99" s="103">
        <v>0</v>
      </c>
      <c r="Z99" s="103">
        <v>0</v>
      </c>
      <c r="AA99" s="103">
        <f t="shared" si="14"/>
        <v>0</v>
      </c>
      <c r="AB99" s="103">
        <f t="shared" si="15"/>
        <v>0</v>
      </c>
      <c r="AC99" s="104">
        <f t="shared" si="16"/>
        <v>0</v>
      </c>
      <c r="AD99" s="104">
        <f t="shared" si="17"/>
        <v>0</v>
      </c>
      <c r="AE99" s="104">
        <f t="shared" si="18"/>
        <v>0</v>
      </c>
      <c r="AF99" s="104">
        <f t="shared" si="19"/>
        <v>0</v>
      </c>
      <c r="AG99" s="201">
        <f t="shared" si="13"/>
        <v>0</v>
      </c>
    </row>
    <row r="100" spans="1:33" hidden="1" x14ac:dyDescent="0.35">
      <c r="A100" t="s">
        <v>315</v>
      </c>
      <c r="B100" t="s">
        <v>160</v>
      </c>
      <c r="C100">
        <v>115</v>
      </c>
      <c r="E100" s="29">
        <v>0</v>
      </c>
      <c r="F100" s="29">
        <v>0</v>
      </c>
      <c r="G100" s="29">
        <f t="shared" si="20"/>
        <v>0</v>
      </c>
      <c r="H100" s="29" cm="1">
        <f t="array" ref="H100">INDEX('23_24TPP_Base_Mapping'!$P$5:$P$322,MATCH(1,($B100='23_24TPP_Base_Mapping'!$B$5:$B$322)*($C100='23_24TPP_Base_Mapping'!$C$5:$C$322),0))</f>
        <v>0</v>
      </c>
      <c r="I100" s="97">
        <v>0</v>
      </c>
      <c r="J100" s="97">
        <v>0</v>
      </c>
      <c r="K100" s="97">
        <f t="shared" si="21"/>
        <v>0</v>
      </c>
      <c r="L100" s="97" cm="1">
        <f t="array" ref="L100">INDEX('23_24TPP_Base_Mapping'!$AC$5:$AC$322,MATCH(1,($B100='23_24TPP_Base_Mapping'!$B$5:$B$322)*($C100='23_24TPP_Base_Mapping'!$C$5:$C$322),0))</f>
        <v>0</v>
      </c>
      <c r="M100" s="98">
        <v>0</v>
      </c>
      <c r="N100" s="98">
        <v>0</v>
      </c>
      <c r="O100" s="98">
        <f t="shared" si="22"/>
        <v>0</v>
      </c>
      <c r="P100" s="98" cm="1">
        <f t="array" ref="P100">INDEX('23_24TPP_Base_Mapping'!$AP$5:$AP$322,MATCH(1,($B100='23_24TPP_Base_Mapping'!$B$5:$B$322)*($C100='23_24TPP_Base_Mapping'!$C$5:$C$322),0))</f>
        <v>0</v>
      </c>
      <c r="Q100" s="101">
        <v>0</v>
      </c>
      <c r="R100" s="101">
        <v>0</v>
      </c>
      <c r="S100" s="101">
        <f t="shared" si="23"/>
        <v>0</v>
      </c>
      <c r="T100" s="101" cm="1">
        <f t="array" ref="T100">INDEX('23_24TPP_Base_Mapping'!$BP$5:$BP$322,MATCH(1,($B100='23_24TPP_Base_Mapping'!$B$5:$B$322)*($C100='23_24TPP_Base_Mapping'!$C$5:$C$322),0))</f>
        <v>0</v>
      </c>
      <c r="U100" s="102">
        <v>0</v>
      </c>
      <c r="V100" s="102">
        <v>0</v>
      </c>
      <c r="W100" s="102">
        <f t="shared" si="24"/>
        <v>0</v>
      </c>
      <c r="X100" s="102">
        <v>0</v>
      </c>
      <c r="Y100" s="103">
        <v>0</v>
      </c>
      <c r="Z100" s="103">
        <v>0</v>
      </c>
      <c r="AA100" s="103">
        <f t="shared" si="14"/>
        <v>0</v>
      </c>
      <c r="AB100" s="103">
        <f t="shared" si="15"/>
        <v>0</v>
      </c>
      <c r="AC100" s="104">
        <f t="shared" si="16"/>
        <v>0</v>
      </c>
      <c r="AD100" s="104">
        <f t="shared" si="17"/>
        <v>0</v>
      </c>
      <c r="AE100" s="104">
        <f t="shared" si="18"/>
        <v>0</v>
      </c>
      <c r="AF100" s="104">
        <f t="shared" si="19"/>
        <v>0</v>
      </c>
      <c r="AG100" s="201">
        <f t="shared" si="13"/>
        <v>0</v>
      </c>
    </row>
    <row r="101" spans="1:33" hidden="1" x14ac:dyDescent="0.35">
      <c r="A101" t="s">
        <v>322</v>
      </c>
      <c r="B101" t="s">
        <v>96</v>
      </c>
      <c r="C101">
        <v>230</v>
      </c>
      <c r="E101" s="29">
        <v>0</v>
      </c>
      <c r="F101" s="29">
        <v>0</v>
      </c>
      <c r="G101" s="29">
        <f t="shared" si="20"/>
        <v>0</v>
      </c>
      <c r="H101" s="29" cm="1">
        <f t="array" ref="H101">INDEX('23_24TPP_Base_Mapping'!$P$5:$P$322,MATCH(1,($B101='23_24TPP_Base_Mapping'!$B$5:$B$322)*($C101='23_24TPP_Base_Mapping'!$C$5:$C$322),0))</f>
        <v>0</v>
      </c>
      <c r="I101" s="97">
        <v>0</v>
      </c>
      <c r="J101" s="97">
        <v>0</v>
      </c>
      <c r="K101" s="97">
        <f t="shared" si="21"/>
        <v>0</v>
      </c>
      <c r="L101" s="97" cm="1">
        <f t="array" ref="L101">INDEX('23_24TPP_Base_Mapping'!$AC$5:$AC$322,MATCH(1,($B101='23_24TPP_Base_Mapping'!$B$5:$B$322)*($C101='23_24TPP_Base_Mapping'!$C$5:$C$322),0))</f>
        <v>0</v>
      </c>
      <c r="M101" s="98">
        <v>0</v>
      </c>
      <c r="N101" s="98">
        <v>0</v>
      </c>
      <c r="O101" s="98">
        <f t="shared" si="22"/>
        <v>0</v>
      </c>
      <c r="P101" s="98" cm="1">
        <f t="array" ref="P101">INDEX('23_24TPP_Base_Mapping'!$AP$5:$AP$322,MATCH(1,($B101='23_24TPP_Base_Mapping'!$B$5:$B$322)*($C101='23_24TPP_Base_Mapping'!$C$5:$C$322),0))</f>
        <v>0</v>
      </c>
      <c r="Q101" s="101">
        <v>0</v>
      </c>
      <c r="R101" s="101">
        <v>0</v>
      </c>
      <c r="S101" s="101">
        <f t="shared" si="23"/>
        <v>0</v>
      </c>
      <c r="T101" s="101" cm="1">
        <f t="array" ref="T101">INDEX('23_24TPP_Base_Mapping'!$BP$5:$BP$322,MATCH(1,($B101='23_24TPP_Base_Mapping'!$B$5:$B$322)*($C101='23_24TPP_Base_Mapping'!$C$5:$C$322),0))</f>
        <v>0</v>
      </c>
      <c r="U101" s="102">
        <v>0</v>
      </c>
      <c r="V101" s="102">
        <v>0</v>
      </c>
      <c r="W101" s="102">
        <f t="shared" si="24"/>
        <v>0</v>
      </c>
      <c r="X101" s="102">
        <v>0</v>
      </c>
      <c r="Y101" s="103">
        <v>0</v>
      </c>
      <c r="Z101" s="103">
        <v>0</v>
      </c>
      <c r="AA101" s="103">
        <f t="shared" si="14"/>
        <v>0</v>
      </c>
      <c r="AB101" s="103">
        <f t="shared" si="15"/>
        <v>0</v>
      </c>
      <c r="AC101" s="104">
        <f t="shared" si="16"/>
        <v>0</v>
      </c>
      <c r="AD101" s="104">
        <f t="shared" si="17"/>
        <v>0</v>
      </c>
      <c r="AE101" s="104">
        <f t="shared" si="18"/>
        <v>0</v>
      </c>
      <c r="AF101" s="104">
        <f t="shared" si="19"/>
        <v>0</v>
      </c>
      <c r="AG101" s="201">
        <f t="shared" si="13"/>
        <v>0</v>
      </c>
    </row>
    <row r="102" spans="1:33" hidden="1" x14ac:dyDescent="0.35">
      <c r="A102" t="s">
        <v>333</v>
      </c>
      <c r="B102" t="s">
        <v>245</v>
      </c>
      <c r="C102">
        <v>115</v>
      </c>
      <c r="E102" s="29">
        <v>0</v>
      </c>
      <c r="F102" s="29">
        <v>0</v>
      </c>
      <c r="G102" s="29">
        <f t="shared" si="20"/>
        <v>0</v>
      </c>
      <c r="H102" s="29" cm="1">
        <f t="array" ref="H102">INDEX('23_24TPP_Base_Mapping'!$P$5:$P$322,MATCH(1,($B102='23_24TPP_Base_Mapping'!$B$5:$B$322)*($C102='23_24TPP_Base_Mapping'!$C$5:$C$322),0))</f>
        <v>0</v>
      </c>
      <c r="I102" s="97">
        <v>0</v>
      </c>
      <c r="J102" s="97">
        <v>0</v>
      </c>
      <c r="K102" s="97">
        <f t="shared" si="21"/>
        <v>0</v>
      </c>
      <c r="L102" s="97" cm="1">
        <f t="array" ref="L102">INDEX('23_24TPP_Base_Mapping'!$AC$5:$AC$322,MATCH(1,($B102='23_24TPP_Base_Mapping'!$B$5:$B$322)*($C102='23_24TPP_Base_Mapping'!$C$5:$C$322),0))</f>
        <v>0</v>
      </c>
      <c r="M102" s="98">
        <v>0</v>
      </c>
      <c r="N102" s="98">
        <v>0</v>
      </c>
      <c r="O102" s="98">
        <f t="shared" si="22"/>
        <v>0</v>
      </c>
      <c r="P102" s="98" cm="1">
        <f t="array" ref="P102">INDEX('23_24TPP_Base_Mapping'!$AP$5:$AP$322,MATCH(1,($B102='23_24TPP_Base_Mapping'!$B$5:$B$322)*($C102='23_24TPP_Base_Mapping'!$C$5:$C$322),0))</f>
        <v>0</v>
      </c>
      <c r="Q102" s="101">
        <v>0</v>
      </c>
      <c r="R102" s="101">
        <v>0</v>
      </c>
      <c r="S102" s="101">
        <f t="shared" si="23"/>
        <v>0</v>
      </c>
      <c r="T102" s="101" cm="1">
        <f t="array" ref="T102">INDEX('23_24TPP_Base_Mapping'!$BP$5:$BP$322,MATCH(1,($B102='23_24TPP_Base_Mapping'!$B$5:$B$322)*($C102='23_24TPP_Base_Mapping'!$C$5:$C$322),0))</f>
        <v>0</v>
      </c>
      <c r="U102" s="102">
        <v>0</v>
      </c>
      <c r="V102" s="102">
        <v>0</v>
      </c>
      <c r="W102" s="102">
        <f t="shared" si="24"/>
        <v>0</v>
      </c>
      <c r="X102" s="102">
        <v>0</v>
      </c>
      <c r="Y102" s="103">
        <v>0</v>
      </c>
      <c r="Z102" s="103">
        <v>0</v>
      </c>
      <c r="AA102" s="103">
        <f t="shared" si="14"/>
        <v>0</v>
      </c>
      <c r="AB102" s="103">
        <f t="shared" si="15"/>
        <v>0</v>
      </c>
      <c r="AC102" s="104">
        <f t="shared" si="16"/>
        <v>0</v>
      </c>
      <c r="AD102" s="104">
        <f t="shared" si="17"/>
        <v>0</v>
      </c>
      <c r="AE102" s="104">
        <f t="shared" si="18"/>
        <v>0</v>
      </c>
      <c r="AF102" s="104">
        <f t="shared" si="19"/>
        <v>0</v>
      </c>
      <c r="AG102" s="201">
        <f t="shared" si="13"/>
        <v>0</v>
      </c>
    </row>
    <row r="103" spans="1:33" hidden="1" x14ac:dyDescent="0.35">
      <c r="A103" t="s">
        <v>333</v>
      </c>
      <c r="B103" t="s">
        <v>366</v>
      </c>
      <c r="C103">
        <v>115</v>
      </c>
      <c r="E103" s="29">
        <v>0</v>
      </c>
      <c r="F103" s="29">
        <v>0</v>
      </c>
      <c r="G103" s="29">
        <f t="shared" si="20"/>
        <v>0</v>
      </c>
      <c r="H103" s="29" cm="1">
        <f t="array" ref="H103">INDEX('23_24TPP_Base_Mapping'!$P$5:$P$322,MATCH(1,($B103='23_24TPP_Base_Mapping'!$B$5:$B$322)*($C103='23_24TPP_Base_Mapping'!$C$5:$C$322),0))</f>
        <v>0</v>
      </c>
      <c r="I103" s="97">
        <v>0</v>
      </c>
      <c r="J103" s="97">
        <v>0</v>
      </c>
      <c r="K103" s="97">
        <f t="shared" si="21"/>
        <v>0</v>
      </c>
      <c r="L103" s="97" cm="1">
        <f t="array" ref="L103">INDEX('23_24TPP_Base_Mapping'!$AC$5:$AC$322,MATCH(1,($B103='23_24TPP_Base_Mapping'!$B$5:$B$322)*($C103='23_24TPP_Base_Mapping'!$C$5:$C$322),0))</f>
        <v>0</v>
      </c>
      <c r="M103" s="98">
        <v>0</v>
      </c>
      <c r="N103" s="98">
        <v>0</v>
      </c>
      <c r="O103" s="98">
        <f t="shared" si="22"/>
        <v>0</v>
      </c>
      <c r="P103" s="98" cm="1">
        <f t="array" ref="P103">INDEX('23_24TPP_Base_Mapping'!$AP$5:$AP$322,MATCH(1,($B103='23_24TPP_Base_Mapping'!$B$5:$B$322)*($C103='23_24TPP_Base_Mapping'!$C$5:$C$322),0))</f>
        <v>0</v>
      </c>
      <c r="Q103" s="101">
        <v>0</v>
      </c>
      <c r="R103" s="101">
        <v>0</v>
      </c>
      <c r="S103" s="101">
        <f t="shared" si="23"/>
        <v>0</v>
      </c>
      <c r="T103" s="101" cm="1">
        <f t="array" ref="T103">INDEX('23_24TPP_Base_Mapping'!$BP$5:$BP$322,MATCH(1,($B103='23_24TPP_Base_Mapping'!$B$5:$B$322)*($C103='23_24TPP_Base_Mapping'!$C$5:$C$322),0))</f>
        <v>0</v>
      </c>
      <c r="U103" s="102">
        <v>0</v>
      </c>
      <c r="V103" s="102">
        <v>0</v>
      </c>
      <c r="W103" s="102">
        <f t="shared" si="24"/>
        <v>0</v>
      </c>
      <c r="X103" s="102">
        <v>0</v>
      </c>
      <c r="Y103" s="103">
        <v>0</v>
      </c>
      <c r="Z103" s="103">
        <v>0</v>
      </c>
      <c r="AA103" s="103">
        <f t="shared" si="14"/>
        <v>0</v>
      </c>
      <c r="AB103" s="103">
        <f t="shared" si="15"/>
        <v>0</v>
      </c>
      <c r="AC103" s="104">
        <f t="shared" si="16"/>
        <v>0</v>
      </c>
      <c r="AD103" s="104">
        <f t="shared" si="17"/>
        <v>0</v>
      </c>
      <c r="AE103" s="104">
        <f t="shared" si="18"/>
        <v>0</v>
      </c>
      <c r="AF103" s="104">
        <f t="shared" si="19"/>
        <v>0</v>
      </c>
      <c r="AG103" s="201">
        <f t="shared" si="13"/>
        <v>0</v>
      </c>
    </row>
    <row r="104" spans="1:33" x14ac:dyDescent="0.35">
      <c r="A104" t="s">
        <v>315</v>
      </c>
      <c r="B104" t="s">
        <v>205</v>
      </c>
      <c r="C104">
        <v>230</v>
      </c>
      <c r="D104" t="str" cm="1">
        <f t="array" ref="D104">INDEX(SubList_ResAreas!$D$5:$D$332,MATCH(1,(B104=SubList_ResAreas!$B$5:$B$332)*(C104=SubList_ResAreas!$C$5:$C$332),0))</f>
        <v>SPGE_Westlands_Fresno</v>
      </c>
      <c r="E104" s="29">
        <v>0</v>
      </c>
      <c r="F104" s="29">
        <v>0</v>
      </c>
      <c r="G104" s="29">
        <f t="shared" si="20"/>
        <v>0</v>
      </c>
      <c r="H104" s="29" cm="1">
        <f t="array" ref="H104">INDEX('23_24TPP_Base_Mapping'!$P$5:$P$322,MATCH(1,($B104='23_24TPP_Base_Mapping'!$B$5:$B$322)*($C104='23_24TPP_Base_Mapping'!$C$5:$C$322),0))</f>
        <v>0</v>
      </c>
      <c r="I104" s="97">
        <v>0</v>
      </c>
      <c r="J104" s="97">
        <v>0</v>
      </c>
      <c r="K104" s="97">
        <f t="shared" si="21"/>
        <v>0</v>
      </c>
      <c r="L104" s="97" cm="1">
        <f t="array" ref="L104">INDEX('23_24TPP_Base_Mapping'!$AC$5:$AC$322,MATCH(1,($B104='23_24TPP_Base_Mapping'!$B$5:$B$322)*($C104='23_24TPP_Base_Mapping'!$C$5:$C$322),0))</f>
        <v>0</v>
      </c>
      <c r="M104" s="98">
        <v>50</v>
      </c>
      <c r="N104" s="98">
        <v>105</v>
      </c>
      <c r="O104" s="98">
        <f t="shared" si="22"/>
        <v>155</v>
      </c>
      <c r="P104" s="98" cm="1">
        <f t="array" ref="P104">INDEX('23_24TPP_Base_Mapping'!$AP$5:$AP$322,MATCH(1,($B104='23_24TPP_Base_Mapping'!$B$5:$B$322)*($C104='23_24TPP_Base_Mapping'!$C$5:$C$322),0))</f>
        <v>55.4</v>
      </c>
      <c r="Q104" s="101">
        <v>50</v>
      </c>
      <c r="R104" s="101">
        <v>105</v>
      </c>
      <c r="S104" s="101">
        <f t="shared" si="23"/>
        <v>155</v>
      </c>
      <c r="T104" s="101" cm="1">
        <f t="array" ref="T104">INDEX('23_24TPP_Base_Mapping'!$BP$5:$BP$322,MATCH(1,($B104='23_24TPP_Base_Mapping'!$B$5:$B$322)*($C104='23_24TPP_Base_Mapping'!$C$5:$C$322),0))</f>
        <v>55.4</v>
      </c>
      <c r="U104" s="102">
        <v>104</v>
      </c>
      <c r="V104" s="102">
        <v>241</v>
      </c>
      <c r="W104" s="102">
        <f t="shared" si="24"/>
        <v>345</v>
      </c>
      <c r="X104" s="102">
        <f>FLOOR(V104*18440/21477,1)</f>
        <v>206</v>
      </c>
      <c r="Y104" s="103">
        <v>104</v>
      </c>
      <c r="Z104" s="103">
        <v>241</v>
      </c>
      <c r="AA104" s="103">
        <f t="shared" si="14"/>
        <v>500</v>
      </c>
      <c r="AB104" s="103">
        <f t="shared" si="15"/>
        <v>261.39999999999998</v>
      </c>
      <c r="AC104" s="104">
        <f t="shared" si="16"/>
        <v>154</v>
      </c>
      <c r="AD104" s="104">
        <f t="shared" si="17"/>
        <v>346</v>
      </c>
      <c r="AE104" s="104">
        <f t="shared" si="18"/>
        <v>500</v>
      </c>
      <c r="AF104" s="104">
        <f t="shared" si="19"/>
        <v>261.39999999999998</v>
      </c>
      <c r="AG104" s="201">
        <f t="shared" si="13"/>
        <v>1</v>
      </c>
    </row>
    <row r="105" spans="1:33" hidden="1" x14ac:dyDescent="0.35">
      <c r="A105" t="s">
        <v>321</v>
      </c>
      <c r="B105" t="s">
        <v>130</v>
      </c>
      <c r="C105">
        <v>115</v>
      </c>
      <c r="E105" s="29">
        <v>0</v>
      </c>
      <c r="F105" s="29">
        <v>0</v>
      </c>
      <c r="G105" s="29">
        <f t="shared" si="20"/>
        <v>0</v>
      </c>
      <c r="H105" s="29" cm="1">
        <f t="array" ref="H105">INDEX('23_24TPP_Base_Mapping'!$P$5:$P$322,MATCH(1,($B105='23_24TPP_Base_Mapping'!$B$5:$B$322)*($C105='23_24TPP_Base_Mapping'!$C$5:$C$322),0))</f>
        <v>0</v>
      </c>
      <c r="I105" s="97">
        <v>0</v>
      </c>
      <c r="J105" s="97">
        <v>0</v>
      </c>
      <c r="K105" s="97">
        <f t="shared" si="21"/>
        <v>0</v>
      </c>
      <c r="L105" s="97" cm="1">
        <f t="array" ref="L105">INDEX('23_24TPP_Base_Mapping'!$AC$5:$AC$322,MATCH(1,($B105='23_24TPP_Base_Mapping'!$B$5:$B$322)*($C105='23_24TPP_Base_Mapping'!$C$5:$C$322),0))</f>
        <v>0</v>
      </c>
      <c r="M105" s="98">
        <v>0</v>
      </c>
      <c r="N105" s="98">
        <v>0</v>
      </c>
      <c r="O105" s="98">
        <f t="shared" si="22"/>
        <v>0</v>
      </c>
      <c r="P105" s="98" cm="1">
        <f t="array" ref="P105">INDEX('23_24TPP_Base_Mapping'!$AP$5:$AP$322,MATCH(1,($B105='23_24TPP_Base_Mapping'!$B$5:$B$322)*($C105='23_24TPP_Base_Mapping'!$C$5:$C$322),0))</f>
        <v>0</v>
      </c>
      <c r="Q105" s="101">
        <v>0</v>
      </c>
      <c r="R105" s="101">
        <v>0</v>
      </c>
      <c r="S105" s="101">
        <f t="shared" si="23"/>
        <v>0</v>
      </c>
      <c r="T105" s="101" cm="1">
        <f t="array" ref="T105">INDEX('23_24TPP_Base_Mapping'!$BP$5:$BP$322,MATCH(1,($B105='23_24TPP_Base_Mapping'!$B$5:$B$322)*($C105='23_24TPP_Base_Mapping'!$C$5:$C$322),0))</f>
        <v>0</v>
      </c>
      <c r="U105" s="102">
        <v>0</v>
      </c>
      <c r="V105" s="102">
        <v>0</v>
      </c>
      <c r="W105" s="102">
        <f t="shared" si="24"/>
        <v>0</v>
      </c>
      <c r="X105" s="102">
        <v>0</v>
      </c>
      <c r="Y105" s="103">
        <v>0</v>
      </c>
      <c r="Z105" s="103">
        <v>0</v>
      </c>
      <c r="AA105" s="103">
        <f t="shared" si="14"/>
        <v>0</v>
      </c>
      <c r="AB105" s="103">
        <f t="shared" si="15"/>
        <v>0</v>
      </c>
      <c r="AC105" s="104">
        <f t="shared" si="16"/>
        <v>0</v>
      </c>
      <c r="AD105" s="104">
        <f t="shared" si="17"/>
        <v>0</v>
      </c>
      <c r="AE105" s="104">
        <f t="shared" si="18"/>
        <v>0</v>
      </c>
      <c r="AF105" s="104">
        <f t="shared" si="19"/>
        <v>0</v>
      </c>
      <c r="AG105" s="201">
        <f t="shared" si="13"/>
        <v>0</v>
      </c>
    </row>
    <row r="106" spans="1:33" hidden="1" x14ac:dyDescent="0.35">
      <c r="A106" t="s">
        <v>315</v>
      </c>
      <c r="B106" t="s">
        <v>181</v>
      </c>
      <c r="C106">
        <v>115</v>
      </c>
      <c r="E106" s="29">
        <v>0</v>
      </c>
      <c r="F106" s="29">
        <v>0</v>
      </c>
      <c r="G106" s="29">
        <f t="shared" si="20"/>
        <v>0</v>
      </c>
      <c r="H106" s="29" cm="1">
        <f t="array" ref="H106">INDEX('23_24TPP_Base_Mapping'!$P$5:$P$322,MATCH(1,($B106='23_24TPP_Base_Mapping'!$B$5:$B$322)*($C106='23_24TPP_Base_Mapping'!$C$5:$C$322),0))</f>
        <v>0</v>
      </c>
      <c r="I106" s="97">
        <v>0</v>
      </c>
      <c r="J106" s="97">
        <v>0</v>
      </c>
      <c r="K106" s="97">
        <f t="shared" si="21"/>
        <v>0</v>
      </c>
      <c r="L106" s="97" cm="1">
        <f t="array" ref="L106">INDEX('23_24TPP_Base_Mapping'!$AC$5:$AC$322,MATCH(1,($B106='23_24TPP_Base_Mapping'!$B$5:$B$322)*($C106='23_24TPP_Base_Mapping'!$C$5:$C$322),0))</f>
        <v>0</v>
      </c>
      <c r="M106" s="98">
        <v>0</v>
      </c>
      <c r="N106" s="98">
        <v>0</v>
      </c>
      <c r="O106" s="98">
        <f t="shared" si="22"/>
        <v>0</v>
      </c>
      <c r="P106" s="98" cm="1">
        <f t="array" ref="P106">INDEX('23_24TPP_Base_Mapping'!$AP$5:$AP$322,MATCH(1,($B106='23_24TPP_Base_Mapping'!$B$5:$B$322)*($C106='23_24TPP_Base_Mapping'!$C$5:$C$322),0))</f>
        <v>0</v>
      </c>
      <c r="Q106" s="101">
        <v>0</v>
      </c>
      <c r="R106" s="101">
        <v>0</v>
      </c>
      <c r="S106" s="101">
        <f t="shared" si="23"/>
        <v>0</v>
      </c>
      <c r="T106" s="101" cm="1">
        <f t="array" ref="T106">INDEX('23_24TPP_Base_Mapping'!$BP$5:$BP$322,MATCH(1,($B106='23_24TPP_Base_Mapping'!$B$5:$B$322)*($C106='23_24TPP_Base_Mapping'!$C$5:$C$322),0))</f>
        <v>0</v>
      </c>
      <c r="U106" s="102">
        <v>0</v>
      </c>
      <c r="V106" s="102">
        <v>0</v>
      </c>
      <c r="W106" s="102">
        <f t="shared" si="24"/>
        <v>0</v>
      </c>
      <c r="X106" s="102">
        <v>0</v>
      </c>
      <c r="Y106" s="103">
        <v>0</v>
      </c>
      <c r="Z106" s="103">
        <v>0</v>
      </c>
      <c r="AA106" s="103">
        <f t="shared" si="14"/>
        <v>0</v>
      </c>
      <c r="AB106" s="103">
        <f t="shared" si="15"/>
        <v>0</v>
      </c>
      <c r="AC106" s="104">
        <f t="shared" si="16"/>
        <v>0</v>
      </c>
      <c r="AD106" s="104">
        <f t="shared" si="17"/>
        <v>0</v>
      </c>
      <c r="AE106" s="104">
        <f t="shared" si="18"/>
        <v>0</v>
      </c>
      <c r="AF106" s="104">
        <f t="shared" si="19"/>
        <v>0</v>
      </c>
      <c r="AG106" s="201">
        <f t="shared" si="13"/>
        <v>0</v>
      </c>
    </row>
    <row r="107" spans="1:33" hidden="1" x14ac:dyDescent="0.35">
      <c r="A107" t="s">
        <v>318</v>
      </c>
      <c r="B107" t="s">
        <v>63</v>
      </c>
      <c r="C107">
        <v>230</v>
      </c>
      <c r="E107" s="29">
        <v>0</v>
      </c>
      <c r="F107" s="29">
        <v>0</v>
      </c>
      <c r="G107" s="29">
        <f t="shared" si="20"/>
        <v>0</v>
      </c>
      <c r="H107" s="29" cm="1">
        <f t="array" ref="H107">INDEX('23_24TPP_Base_Mapping'!$P$5:$P$322,MATCH(1,($B107='23_24TPP_Base_Mapping'!$B$5:$B$322)*($C107='23_24TPP_Base_Mapping'!$C$5:$C$322),0))</f>
        <v>0</v>
      </c>
      <c r="I107" s="97">
        <v>0</v>
      </c>
      <c r="J107" s="97">
        <v>0</v>
      </c>
      <c r="K107" s="97">
        <f t="shared" si="21"/>
        <v>0</v>
      </c>
      <c r="L107" s="97" cm="1">
        <f t="array" ref="L107">INDEX('23_24TPP_Base_Mapping'!$AC$5:$AC$322,MATCH(1,($B107='23_24TPP_Base_Mapping'!$B$5:$B$322)*($C107='23_24TPP_Base_Mapping'!$C$5:$C$322),0))</f>
        <v>0</v>
      </c>
      <c r="M107" s="98">
        <v>0</v>
      </c>
      <c r="N107" s="98">
        <v>0</v>
      </c>
      <c r="O107" s="98">
        <f t="shared" si="22"/>
        <v>0</v>
      </c>
      <c r="P107" s="98" cm="1">
        <f t="array" ref="P107">INDEX('23_24TPP_Base_Mapping'!$AP$5:$AP$322,MATCH(1,($B107='23_24TPP_Base_Mapping'!$B$5:$B$322)*($C107='23_24TPP_Base_Mapping'!$C$5:$C$322),0))</f>
        <v>0</v>
      </c>
      <c r="Q107" s="101">
        <v>0</v>
      </c>
      <c r="R107" s="101">
        <v>0</v>
      </c>
      <c r="S107" s="101">
        <f t="shared" si="23"/>
        <v>0</v>
      </c>
      <c r="T107" s="101" cm="1">
        <f t="array" ref="T107">INDEX('23_24TPP_Base_Mapping'!$BP$5:$BP$322,MATCH(1,($B107='23_24TPP_Base_Mapping'!$B$5:$B$322)*($C107='23_24TPP_Base_Mapping'!$C$5:$C$322),0))</f>
        <v>0</v>
      </c>
      <c r="U107" s="102">
        <v>0</v>
      </c>
      <c r="V107" s="102">
        <v>0</v>
      </c>
      <c r="W107" s="102">
        <f t="shared" si="24"/>
        <v>0</v>
      </c>
      <c r="X107" s="102">
        <v>0</v>
      </c>
      <c r="Y107" s="103">
        <v>0</v>
      </c>
      <c r="Z107" s="103">
        <v>0</v>
      </c>
      <c r="AA107" s="103">
        <f t="shared" si="14"/>
        <v>0</v>
      </c>
      <c r="AB107" s="103">
        <f t="shared" si="15"/>
        <v>0</v>
      </c>
      <c r="AC107" s="104">
        <f t="shared" si="16"/>
        <v>0</v>
      </c>
      <c r="AD107" s="104">
        <f t="shared" si="17"/>
        <v>0</v>
      </c>
      <c r="AE107" s="104">
        <f t="shared" si="18"/>
        <v>0</v>
      </c>
      <c r="AF107" s="104">
        <f t="shared" si="19"/>
        <v>0</v>
      </c>
      <c r="AG107" s="201">
        <f t="shared" si="13"/>
        <v>0</v>
      </c>
    </row>
    <row r="108" spans="1:33" x14ac:dyDescent="0.35">
      <c r="A108" t="s">
        <v>326</v>
      </c>
      <c r="B108" t="s">
        <v>44</v>
      </c>
      <c r="C108">
        <v>500</v>
      </c>
      <c r="D108" t="str" cm="1">
        <f t="array" ref="D108">INDEX(SubList_ResAreas!$D$5:$D$332,MATCH(1,(B108=SubList_ResAreas!$B$5:$B$332)*(C108=SubList_ResAreas!$C$5:$C$332),0))</f>
        <v>Arizona</v>
      </c>
      <c r="E108" s="29">
        <v>0</v>
      </c>
      <c r="F108" s="29">
        <v>0</v>
      </c>
      <c r="G108" s="29">
        <f t="shared" si="20"/>
        <v>0</v>
      </c>
      <c r="H108" s="29" cm="1">
        <f t="array" ref="H108">INDEX('23_24TPP_Base_Mapping'!$P$5:$P$322,MATCH(1,($B108='23_24TPP_Base_Mapping'!$B$5:$B$322)*($C108='23_24TPP_Base_Mapping'!$C$5:$C$322),0))</f>
        <v>0</v>
      </c>
      <c r="I108" s="97">
        <v>0</v>
      </c>
      <c r="J108" s="97">
        <v>0</v>
      </c>
      <c r="K108" s="97">
        <f t="shared" si="21"/>
        <v>0</v>
      </c>
      <c r="L108" s="97" cm="1">
        <f t="array" ref="L108">INDEX('23_24TPP_Base_Mapping'!$AC$5:$AC$322,MATCH(1,($B108='23_24TPP_Base_Mapping'!$B$5:$B$322)*($C108='23_24TPP_Base_Mapping'!$C$5:$C$322),0))</f>
        <v>0</v>
      </c>
      <c r="M108" s="98">
        <v>300</v>
      </c>
      <c r="N108" s="98">
        <v>171</v>
      </c>
      <c r="O108" s="98">
        <f t="shared" si="22"/>
        <v>471</v>
      </c>
      <c r="P108" s="98" cm="1">
        <f t="array" ref="P108">INDEX('23_24TPP_Base_Mapping'!$AP$5:$AP$322,MATCH(1,($B108='23_24TPP_Base_Mapping'!$B$5:$B$322)*($C108='23_24TPP_Base_Mapping'!$C$5:$C$322),0))</f>
        <v>20</v>
      </c>
      <c r="Q108" s="101">
        <v>300</v>
      </c>
      <c r="R108" s="101">
        <v>171</v>
      </c>
      <c r="S108" s="101">
        <f t="shared" si="23"/>
        <v>471</v>
      </c>
      <c r="T108" s="101" cm="1">
        <f t="array" ref="T108">INDEX('23_24TPP_Base_Mapping'!$BP$5:$BP$322,MATCH(1,($B108='23_24TPP_Base_Mapping'!$B$5:$B$322)*($C108='23_24TPP_Base_Mapping'!$C$5:$C$322),0))</f>
        <v>20</v>
      </c>
      <c r="U108" s="102">
        <v>129</v>
      </c>
      <c r="V108" s="102">
        <v>300</v>
      </c>
      <c r="W108" s="102">
        <f t="shared" si="24"/>
        <v>429</v>
      </c>
      <c r="X108" s="102">
        <f>FLOOR(V108*18440/21477,1)</f>
        <v>257</v>
      </c>
      <c r="Y108" s="103">
        <v>129</v>
      </c>
      <c r="Z108" s="103">
        <v>300</v>
      </c>
      <c r="AA108" s="103">
        <f t="shared" si="14"/>
        <v>900</v>
      </c>
      <c r="AB108" s="103">
        <f t="shared" si="15"/>
        <v>277</v>
      </c>
      <c r="AC108" s="104">
        <f t="shared" si="16"/>
        <v>429</v>
      </c>
      <c r="AD108" s="104">
        <f t="shared" si="17"/>
        <v>471</v>
      </c>
      <c r="AE108" s="104">
        <f t="shared" si="18"/>
        <v>900</v>
      </c>
      <c r="AF108" s="104">
        <f t="shared" si="19"/>
        <v>277</v>
      </c>
      <c r="AG108" s="201">
        <f t="shared" si="13"/>
        <v>1</v>
      </c>
    </row>
    <row r="109" spans="1:33" x14ac:dyDescent="0.35">
      <c r="A109" t="s">
        <v>321</v>
      </c>
      <c r="B109" t="s">
        <v>191</v>
      </c>
      <c r="C109">
        <v>230</v>
      </c>
      <c r="D109" t="str" cm="1">
        <f t="array" ref="D109">INDEX(SubList_ResAreas!$D$5:$D$332,MATCH(1,(B109=SubList_ResAreas!$B$5:$B$332)*(C109=SubList_ResAreas!$C$5:$C$332),0))</f>
        <v>SPGE_Westlands_Fresno</v>
      </c>
      <c r="E109" s="29">
        <v>0</v>
      </c>
      <c r="F109" s="29">
        <v>0</v>
      </c>
      <c r="G109" s="29">
        <f t="shared" si="20"/>
        <v>0</v>
      </c>
      <c r="H109" s="29" cm="1">
        <f t="array" ref="H109">INDEX('23_24TPP_Base_Mapping'!$P$5:$P$322,MATCH(1,($B109='23_24TPP_Base_Mapping'!$B$5:$B$322)*($C109='23_24TPP_Base_Mapping'!$C$5:$C$322),0))</f>
        <v>0</v>
      </c>
      <c r="I109" s="97">
        <v>0</v>
      </c>
      <c r="J109" s="97">
        <v>0</v>
      </c>
      <c r="K109" s="97">
        <f t="shared" si="21"/>
        <v>0</v>
      </c>
      <c r="L109" s="97" cm="1">
        <f t="array" ref="L109">INDEX('23_24TPP_Base_Mapping'!$AC$5:$AC$322,MATCH(1,($B109='23_24TPP_Base_Mapping'!$B$5:$B$322)*($C109='23_24TPP_Base_Mapping'!$C$5:$C$322),0))</f>
        <v>0</v>
      </c>
      <c r="M109" s="98">
        <v>120</v>
      </c>
      <c r="N109" s="98">
        <v>95.000000000000057</v>
      </c>
      <c r="O109" s="98">
        <f t="shared" si="22"/>
        <v>215.00000000000006</v>
      </c>
      <c r="P109" s="98" cm="1">
        <f t="array" ref="P109">INDEX('23_24TPP_Base_Mapping'!$AP$5:$AP$322,MATCH(1,($B109='23_24TPP_Base_Mapping'!$B$5:$B$322)*($C109='23_24TPP_Base_Mapping'!$C$5:$C$322),0))</f>
        <v>95</v>
      </c>
      <c r="Q109" s="101">
        <v>120</v>
      </c>
      <c r="R109" s="101">
        <v>95.000000000000057</v>
      </c>
      <c r="S109" s="101">
        <f t="shared" si="23"/>
        <v>215.00000000000006</v>
      </c>
      <c r="T109" s="101" cm="1">
        <f t="array" ref="T109">INDEX('23_24TPP_Base_Mapping'!$BP$5:$BP$322,MATCH(1,($B109='23_24TPP_Base_Mapping'!$B$5:$B$322)*($C109='23_24TPP_Base_Mapping'!$C$5:$C$322),0))</f>
        <v>95</v>
      </c>
      <c r="U109" s="102">
        <v>296</v>
      </c>
      <c r="V109" s="102">
        <v>689</v>
      </c>
      <c r="W109" s="102">
        <f t="shared" si="24"/>
        <v>985</v>
      </c>
      <c r="X109" s="102">
        <f>FLOOR(V109*18440/21477,1)</f>
        <v>591</v>
      </c>
      <c r="Y109" s="103">
        <v>296</v>
      </c>
      <c r="Z109" s="103">
        <v>689</v>
      </c>
      <c r="AA109" s="103">
        <f t="shared" si="14"/>
        <v>1200</v>
      </c>
      <c r="AB109" s="103">
        <f t="shared" si="15"/>
        <v>686</v>
      </c>
      <c r="AC109" s="104">
        <f t="shared" si="16"/>
        <v>416</v>
      </c>
      <c r="AD109" s="104">
        <f t="shared" si="17"/>
        <v>784</v>
      </c>
      <c r="AE109" s="104">
        <f t="shared" si="18"/>
        <v>1200</v>
      </c>
      <c r="AF109" s="104">
        <f t="shared" si="19"/>
        <v>686</v>
      </c>
      <c r="AG109" s="201">
        <f t="shared" si="13"/>
        <v>1</v>
      </c>
    </row>
    <row r="110" spans="1:33" x14ac:dyDescent="0.35">
      <c r="A110" t="s">
        <v>321</v>
      </c>
      <c r="B110" t="s">
        <v>179</v>
      </c>
      <c r="C110">
        <v>230</v>
      </c>
      <c r="D110" t="str" cm="1">
        <f t="array" ref="D110">INDEX(SubList_ResAreas!$D$5:$D$332,MATCH(1,(B110=SubList_ResAreas!$B$5:$B$332)*(C110=SubList_ResAreas!$C$5:$C$332),0))</f>
        <v>SPGE_Westlands_Fresno</v>
      </c>
      <c r="E110" s="29">
        <v>0</v>
      </c>
      <c r="F110" s="29">
        <v>0</v>
      </c>
      <c r="G110" s="29">
        <f t="shared" si="20"/>
        <v>0</v>
      </c>
      <c r="H110" s="29" cm="1">
        <f t="array" ref="H110">INDEX('23_24TPP_Base_Mapping'!$P$5:$P$322,MATCH(1,($B110='23_24TPP_Base_Mapping'!$B$5:$B$322)*($C110='23_24TPP_Base_Mapping'!$C$5:$C$322),0))</f>
        <v>10</v>
      </c>
      <c r="I110" s="97">
        <v>0</v>
      </c>
      <c r="J110" s="97">
        <v>20</v>
      </c>
      <c r="K110" s="97">
        <f t="shared" si="21"/>
        <v>20</v>
      </c>
      <c r="L110" s="97" cm="1">
        <f t="array" ref="L110">INDEX('23_24TPP_Base_Mapping'!$AC$5:$AC$322,MATCH(1,($B110='23_24TPP_Base_Mapping'!$B$5:$B$322)*($C110='23_24TPP_Base_Mapping'!$C$5:$C$322),0))</f>
        <v>0</v>
      </c>
      <c r="M110" s="98">
        <v>25</v>
      </c>
      <c r="N110" s="98">
        <v>75</v>
      </c>
      <c r="O110" s="98">
        <f t="shared" si="22"/>
        <v>100</v>
      </c>
      <c r="P110" s="98" cm="1">
        <f t="array" ref="P110">INDEX('23_24TPP_Base_Mapping'!$AP$5:$AP$322,MATCH(1,($B110='23_24TPP_Base_Mapping'!$B$5:$B$322)*($C110='23_24TPP_Base_Mapping'!$C$5:$C$322),0))</f>
        <v>68</v>
      </c>
      <c r="Q110" s="101">
        <v>25</v>
      </c>
      <c r="R110" s="101">
        <v>95</v>
      </c>
      <c r="S110" s="101">
        <f t="shared" si="23"/>
        <v>120</v>
      </c>
      <c r="T110" s="101" cm="1">
        <f t="array" ref="T110">INDEX('23_24TPP_Base_Mapping'!$BP$5:$BP$322,MATCH(1,($B110='23_24TPP_Base_Mapping'!$B$5:$B$322)*($C110='23_24TPP_Base_Mapping'!$C$5:$C$322),0))</f>
        <v>78</v>
      </c>
      <c r="U110" s="102">
        <v>264</v>
      </c>
      <c r="V110" s="102">
        <v>616</v>
      </c>
      <c r="W110" s="102">
        <f t="shared" si="24"/>
        <v>880</v>
      </c>
      <c r="X110" s="102">
        <f>FLOOR(V110*18440/21477,1)</f>
        <v>528</v>
      </c>
      <c r="Y110" s="103">
        <v>264</v>
      </c>
      <c r="Z110" s="103">
        <v>616</v>
      </c>
      <c r="AA110" s="103">
        <f t="shared" si="14"/>
        <v>1000</v>
      </c>
      <c r="AB110" s="103">
        <f t="shared" si="15"/>
        <v>596</v>
      </c>
      <c r="AC110" s="104">
        <f t="shared" si="16"/>
        <v>289</v>
      </c>
      <c r="AD110" s="104">
        <f t="shared" si="17"/>
        <v>711</v>
      </c>
      <c r="AE110" s="104">
        <f t="shared" si="18"/>
        <v>1000</v>
      </c>
      <c r="AF110" s="104">
        <f t="shared" si="19"/>
        <v>606</v>
      </c>
      <c r="AG110" s="201">
        <f t="shared" si="13"/>
        <v>1</v>
      </c>
    </row>
    <row r="111" spans="1:33" hidden="1" x14ac:dyDescent="0.35">
      <c r="A111" t="s">
        <v>333</v>
      </c>
      <c r="B111" t="s">
        <v>264</v>
      </c>
      <c r="C111">
        <v>115</v>
      </c>
      <c r="E111" s="29">
        <v>0</v>
      </c>
      <c r="F111" s="29">
        <v>0</v>
      </c>
      <c r="G111" s="29">
        <f t="shared" si="20"/>
        <v>0</v>
      </c>
      <c r="H111" s="29" cm="1">
        <f t="array" ref="H111">INDEX('23_24TPP_Base_Mapping'!$P$5:$P$322,MATCH(1,($B111='23_24TPP_Base_Mapping'!$B$5:$B$322)*($C111='23_24TPP_Base_Mapping'!$C$5:$C$322),0))</f>
        <v>0</v>
      </c>
      <c r="I111" s="97">
        <v>0</v>
      </c>
      <c r="J111" s="97">
        <v>0</v>
      </c>
      <c r="K111" s="97">
        <f t="shared" si="21"/>
        <v>0</v>
      </c>
      <c r="L111" s="97" cm="1">
        <f t="array" ref="L111">INDEX('23_24TPP_Base_Mapping'!$AC$5:$AC$322,MATCH(1,($B111='23_24TPP_Base_Mapping'!$B$5:$B$322)*($C111='23_24TPP_Base_Mapping'!$C$5:$C$322),0))</f>
        <v>0</v>
      </c>
      <c r="M111" s="98">
        <v>0</v>
      </c>
      <c r="N111" s="98">
        <v>0</v>
      </c>
      <c r="O111" s="98">
        <f t="shared" si="22"/>
        <v>0</v>
      </c>
      <c r="P111" s="98" cm="1">
        <f t="array" ref="P111">INDEX('23_24TPP_Base_Mapping'!$AP$5:$AP$322,MATCH(1,($B111='23_24TPP_Base_Mapping'!$B$5:$B$322)*($C111='23_24TPP_Base_Mapping'!$C$5:$C$322),0))</f>
        <v>0</v>
      </c>
      <c r="Q111" s="101">
        <v>0</v>
      </c>
      <c r="R111" s="101">
        <v>0</v>
      </c>
      <c r="S111" s="101">
        <f t="shared" si="23"/>
        <v>0</v>
      </c>
      <c r="T111" s="101" cm="1">
        <f t="array" ref="T111">INDEX('23_24TPP_Base_Mapping'!$BP$5:$BP$322,MATCH(1,($B111='23_24TPP_Base_Mapping'!$B$5:$B$322)*($C111='23_24TPP_Base_Mapping'!$C$5:$C$322),0))</f>
        <v>0</v>
      </c>
      <c r="U111" s="102">
        <v>0</v>
      </c>
      <c r="V111" s="102">
        <v>0</v>
      </c>
      <c r="W111" s="102">
        <f t="shared" si="24"/>
        <v>0</v>
      </c>
      <c r="X111" s="102">
        <v>0</v>
      </c>
      <c r="Y111" s="103">
        <v>0</v>
      </c>
      <c r="Z111" s="103">
        <v>0</v>
      </c>
      <c r="AA111" s="103">
        <f t="shared" si="14"/>
        <v>0</v>
      </c>
      <c r="AB111" s="103">
        <f t="shared" si="15"/>
        <v>0</v>
      </c>
      <c r="AC111" s="104">
        <f t="shared" si="16"/>
        <v>0</v>
      </c>
      <c r="AD111" s="104">
        <f t="shared" si="17"/>
        <v>0</v>
      </c>
      <c r="AE111" s="104">
        <f t="shared" si="18"/>
        <v>0</v>
      </c>
      <c r="AF111" s="104">
        <f t="shared" si="19"/>
        <v>0</v>
      </c>
      <c r="AG111" s="201">
        <f t="shared" si="13"/>
        <v>0</v>
      </c>
    </row>
    <row r="112" spans="1:33" x14ac:dyDescent="0.35">
      <c r="A112" t="s">
        <v>403</v>
      </c>
      <c r="B112" t="s">
        <v>406</v>
      </c>
      <c r="C112">
        <v>230</v>
      </c>
      <c r="D112" t="str" cm="1">
        <f t="array" ref="D112">INDEX(SubList_ResAreas!$D$5:$D$332,MATCH(1,(B112=SubList_ResAreas!$B$5:$B$332)*(C112=SubList_ResAreas!$C$5:$C$332),0))</f>
        <v>Greater_Imperial</v>
      </c>
      <c r="E112" s="29">
        <v>0</v>
      </c>
      <c r="F112" s="29">
        <v>0</v>
      </c>
      <c r="G112" s="29">
        <f t="shared" si="20"/>
        <v>0</v>
      </c>
      <c r="H112" s="29">
        <v>0</v>
      </c>
      <c r="I112" s="97">
        <v>0</v>
      </c>
      <c r="J112" s="97">
        <v>0</v>
      </c>
      <c r="K112" s="97">
        <f t="shared" si="21"/>
        <v>0</v>
      </c>
      <c r="L112" s="97">
        <v>0</v>
      </c>
      <c r="M112" s="98">
        <v>0</v>
      </c>
      <c r="N112" s="98">
        <v>0</v>
      </c>
      <c r="O112" s="98">
        <f t="shared" si="22"/>
        <v>0</v>
      </c>
      <c r="P112" s="98">
        <v>0</v>
      </c>
      <c r="Q112" s="101">
        <v>0</v>
      </c>
      <c r="R112" s="101">
        <v>0</v>
      </c>
      <c r="S112" s="101">
        <f t="shared" si="23"/>
        <v>0</v>
      </c>
      <c r="T112" s="101">
        <v>0</v>
      </c>
      <c r="U112" s="102">
        <v>150</v>
      </c>
      <c r="V112" s="102">
        <v>350</v>
      </c>
      <c r="W112" s="102">
        <f t="shared" si="24"/>
        <v>500</v>
      </c>
      <c r="X112" s="102">
        <f>FLOOR(V112*18440/21477,1)</f>
        <v>300</v>
      </c>
      <c r="Y112" s="103">
        <v>150</v>
      </c>
      <c r="Z112" s="103">
        <v>350</v>
      </c>
      <c r="AA112" s="103">
        <f t="shared" si="14"/>
        <v>500</v>
      </c>
      <c r="AB112" s="103">
        <f t="shared" si="15"/>
        <v>300</v>
      </c>
      <c r="AC112" s="104">
        <f t="shared" si="16"/>
        <v>150</v>
      </c>
      <c r="AD112" s="104">
        <f t="shared" si="17"/>
        <v>350</v>
      </c>
      <c r="AE112" s="104">
        <f t="shared" si="18"/>
        <v>500</v>
      </c>
      <c r="AF112" s="104">
        <f t="shared" si="19"/>
        <v>300</v>
      </c>
      <c r="AG112" s="201">
        <f t="shared" si="13"/>
        <v>1</v>
      </c>
    </row>
    <row r="113" spans="1:33" hidden="1" x14ac:dyDescent="0.35">
      <c r="A113" t="s">
        <v>322</v>
      </c>
      <c r="B113" t="s">
        <v>124</v>
      </c>
      <c r="C113">
        <v>230</v>
      </c>
      <c r="E113" s="29">
        <v>0</v>
      </c>
      <c r="F113" s="29">
        <v>0</v>
      </c>
      <c r="G113" s="29">
        <f t="shared" si="20"/>
        <v>0</v>
      </c>
      <c r="H113" s="29" cm="1">
        <f t="array" ref="H113">INDEX('23_24TPP_Base_Mapping'!$P$5:$P$322,MATCH(1,($B113='23_24TPP_Base_Mapping'!$B$5:$B$322)*($C113='23_24TPP_Base_Mapping'!$C$5:$C$322),0))</f>
        <v>0</v>
      </c>
      <c r="I113" s="97">
        <v>0</v>
      </c>
      <c r="J113" s="97">
        <v>0</v>
      </c>
      <c r="K113" s="97">
        <f t="shared" si="21"/>
        <v>0</v>
      </c>
      <c r="L113" s="97" cm="1">
        <f t="array" ref="L113">INDEX('23_24TPP_Base_Mapping'!$AC$5:$AC$322,MATCH(1,($B113='23_24TPP_Base_Mapping'!$B$5:$B$322)*($C113='23_24TPP_Base_Mapping'!$C$5:$C$322),0))</f>
        <v>0</v>
      </c>
      <c r="M113" s="98">
        <v>0</v>
      </c>
      <c r="N113" s="98">
        <v>0</v>
      </c>
      <c r="O113" s="98">
        <f t="shared" si="22"/>
        <v>0</v>
      </c>
      <c r="P113" s="98" cm="1">
        <f t="array" ref="P113">INDEX('23_24TPP_Base_Mapping'!$AP$5:$AP$322,MATCH(1,($B113='23_24TPP_Base_Mapping'!$B$5:$B$322)*($C113='23_24TPP_Base_Mapping'!$C$5:$C$322),0))</f>
        <v>0</v>
      </c>
      <c r="Q113" s="101">
        <v>0</v>
      </c>
      <c r="R113" s="101">
        <v>0</v>
      </c>
      <c r="S113" s="101">
        <f t="shared" si="23"/>
        <v>0</v>
      </c>
      <c r="T113" s="101" cm="1">
        <f t="array" ref="T113">INDEX('23_24TPP_Base_Mapping'!$BP$5:$BP$322,MATCH(1,($B113='23_24TPP_Base_Mapping'!$B$5:$B$322)*($C113='23_24TPP_Base_Mapping'!$C$5:$C$322),0))</f>
        <v>0</v>
      </c>
      <c r="U113" s="102">
        <v>0</v>
      </c>
      <c r="V113" s="102">
        <v>0</v>
      </c>
      <c r="W113" s="102">
        <f t="shared" si="24"/>
        <v>0</v>
      </c>
      <c r="X113" s="102">
        <v>0</v>
      </c>
      <c r="Y113" s="103">
        <v>0</v>
      </c>
      <c r="Z113" s="103">
        <v>0</v>
      </c>
      <c r="AA113" s="103">
        <f t="shared" si="14"/>
        <v>0</v>
      </c>
      <c r="AB113" s="103">
        <f t="shared" si="15"/>
        <v>0</v>
      </c>
      <c r="AC113" s="104">
        <f t="shared" si="16"/>
        <v>0</v>
      </c>
      <c r="AD113" s="104">
        <f t="shared" si="17"/>
        <v>0</v>
      </c>
      <c r="AE113" s="104">
        <f t="shared" si="18"/>
        <v>0</v>
      </c>
      <c r="AF113" s="104">
        <f t="shared" si="19"/>
        <v>0</v>
      </c>
      <c r="AG113" s="201">
        <f t="shared" si="13"/>
        <v>0</v>
      </c>
    </row>
    <row r="114" spans="1:33" x14ac:dyDescent="0.35">
      <c r="A114" t="s">
        <v>318</v>
      </c>
      <c r="B114" t="s">
        <v>68</v>
      </c>
      <c r="C114">
        <v>230</v>
      </c>
      <c r="D114" t="str" cm="1">
        <f t="array" ref="D114">INDEX(SubList_ResAreas!$D$5:$D$332,MATCH(1,(B114=SubList_ResAreas!$B$5:$B$332)*(C114=SubList_ResAreas!$C$5:$C$332),0))</f>
        <v>Greater_LA</v>
      </c>
      <c r="E114" s="29">
        <v>0</v>
      </c>
      <c r="F114" s="29">
        <v>0</v>
      </c>
      <c r="G114" s="29">
        <f t="shared" si="20"/>
        <v>0</v>
      </c>
      <c r="H114" s="29" cm="1">
        <f t="array" ref="H114">INDEX('23_24TPP_Base_Mapping'!$P$5:$P$322,MATCH(1,($B114='23_24TPP_Base_Mapping'!$B$5:$B$322)*($C114='23_24TPP_Base_Mapping'!$C$5:$C$322),0))</f>
        <v>0</v>
      </c>
      <c r="I114" s="97">
        <v>0</v>
      </c>
      <c r="J114" s="97">
        <v>0</v>
      </c>
      <c r="K114" s="97">
        <f t="shared" si="21"/>
        <v>0</v>
      </c>
      <c r="L114" s="97" cm="1">
        <f t="array" ref="L114">INDEX('23_24TPP_Base_Mapping'!$AC$5:$AC$322,MATCH(1,($B114='23_24TPP_Base_Mapping'!$B$5:$B$322)*($C114='23_24TPP_Base_Mapping'!$C$5:$C$322),0))</f>
        <v>200</v>
      </c>
      <c r="M114" s="98">
        <v>0</v>
      </c>
      <c r="N114" s="98">
        <v>0</v>
      </c>
      <c r="O114" s="98">
        <f t="shared" si="22"/>
        <v>0</v>
      </c>
      <c r="P114" s="98" cm="1">
        <f t="array" ref="P114">INDEX('23_24TPP_Base_Mapping'!$AP$5:$AP$322,MATCH(1,($B114='23_24TPP_Base_Mapping'!$B$5:$B$322)*($C114='23_24TPP_Base_Mapping'!$C$5:$C$322),0))</f>
        <v>100</v>
      </c>
      <c r="Q114" s="101">
        <v>0</v>
      </c>
      <c r="R114" s="101">
        <v>0</v>
      </c>
      <c r="S114" s="101">
        <f t="shared" si="23"/>
        <v>0</v>
      </c>
      <c r="T114" s="101" cm="1">
        <f t="array" ref="T114">INDEX('23_24TPP_Base_Mapping'!$BP$5:$BP$322,MATCH(1,($B114='23_24TPP_Base_Mapping'!$B$5:$B$322)*($C114='23_24TPP_Base_Mapping'!$C$5:$C$322),0))</f>
        <v>300</v>
      </c>
      <c r="U114" s="102">
        <v>0</v>
      </c>
      <c r="V114" s="102">
        <v>0</v>
      </c>
      <c r="W114" s="102">
        <f t="shared" si="24"/>
        <v>0</v>
      </c>
      <c r="X114" s="102">
        <v>0</v>
      </c>
      <c r="Y114" s="103">
        <v>0</v>
      </c>
      <c r="Z114" s="103">
        <v>0</v>
      </c>
      <c r="AA114" s="103">
        <f t="shared" si="14"/>
        <v>0</v>
      </c>
      <c r="AB114" s="103">
        <f t="shared" si="15"/>
        <v>300</v>
      </c>
      <c r="AC114" s="104">
        <f t="shared" si="16"/>
        <v>0</v>
      </c>
      <c r="AD114" s="104">
        <f t="shared" si="17"/>
        <v>0</v>
      </c>
      <c r="AE114" s="104">
        <f t="shared" si="18"/>
        <v>0</v>
      </c>
      <c r="AF114" s="104">
        <f t="shared" si="19"/>
        <v>300</v>
      </c>
      <c r="AG114" s="201">
        <f t="shared" si="13"/>
        <v>1</v>
      </c>
    </row>
    <row r="115" spans="1:33" hidden="1" x14ac:dyDescent="0.35">
      <c r="A115" t="s">
        <v>333</v>
      </c>
      <c r="B115" t="s">
        <v>271</v>
      </c>
      <c r="C115">
        <v>115</v>
      </c>
      <c r="E115" s="29">
        <v>0</v>
      </c>
      <c r="F115" s="29">
        <v>0</v>
      </c>
      <c r="G115" s="29">
        <f t="shared" si="20"/>
        <v>0</v>
      </c>
      <c r="H115" s="29" cm="1">
        <f t="array" ref="H115">INDEX('23_24TPP_Base_Mapping'!$P$5:$P$322,MATCH(1,($B115='23_24TPP_Base_Mapping'!$B$5:$B$322)*($C115='23_24TPP_Base_Mapping'!$C$5:$C$322),0))</f>
        <v>0</v>
      </c>
      <c r="I115" s="97">
        <v>0</v>
      </c>
      <c r="J115" s="97">
        <v>0</v>
      </c>
      <c r="K115" s="97">
        <f t="shared" si="21"/>
        <v>0</v>
      </c>
      <c r="L115" s="97" cm="1">
        <f t="array" ref="L115">INDEX('23_24TPP_Base_Mapping'!$AC$5:$AC$322,MATCH(1,($B115='23_24TPP_Base_Mapping'!$B$5:$B$322)*($C115='23_24TPP_Base_Mapping'!$C$5:$C$322),0))</f>
        <v>0</v>
      </c>
      <c r="M115" s="98">
        <v>0</v>
      </c>
      <c r="N115" s="98">
        <v>0</v>
      </c>
      <c r="O115" s="98">
        <f t="shared" si="22"/>
        <v>0</v>
      </c>
      <c r="P115" s="98" cm="1">
        <f t="array" ref="P115">INDEX('23_24TPP_Base_Mapping'!$AP$5:$AP$322,MATCH(1,($B115='23_24TPP_Base_Mapping'!$B$5:$B$322)*($C115='23_24TPP_Base_Mapping'!$C$5:$C$322),0))</f>
        <v>0</v>
      </c>
      <c r="Q115" s="101">
        <v>0</v>
      </c>
      <c r="R115" s="101">
        <v>0</v>
      </c>
      <c r="S115" s="101">
        <f t="shared" si="23"/>
        <v>0</v>
      </c>
      <c r="T115" s="101" cm="1">
        <f t="array" ref="T115">INDEX('23_24TPP_Base_Mapping'!$BP$5:$BP$322,MATCH(1,($B115='23_24TPP_Base_Mapping'!$B$5:$B$322)*($C115='23_24TPP_Base_Mapping'!$C$5:$C$322),0))</f>
        <v>0</v>
      </c>
      <c r="U115" s="102">
        <v>0</v>
      </c>
      <c r="V115" s="102">
        <v>0</v>
      </c>
      <c r="W115" s="102">
        <f t="shared" si="24"/>
        <v>0</v>
      </c>
      <c r="X115" s="102">
        <v>0</v>
      </c>
      <c r="Y115" s="103">
        <v>0</v>
      </c>
      <c r="Z115" s="103">
        <v>0</v>
      </c>
      <c r="AA115" s="103">
        <f t="shared" si="14"/>
        <v>0</v>
      </c>
      <c r="AB115" s="103">
        <f t="shared" si="15"/>
        <v>0</v>
      </c>
      <c r="AC115" s="104">
        <f t="shared" si="16"/>
        <v>0</v>
      </c>
      <c r="AD115" s="104">
        <f t="shared" si="17"/>
        <v>0</v>
      </c>
      <c r="AE115" s="104">
        <f t="shared" si="18"/>
        <v>0</v>
      </c>
      <c r="AF115" s="104">
        <f t="shared" si="19"/>
        <v>0</v>
      </c>
      <c r="AG115" s="201">
        <f t="shared" si="13"/>
        <v>0</v>
      </c>
    </row>
    <row r="116" spans="1:33" x14ac:dyDescent="0.35">
      <c r="A116" t="s">
        <v>326</v>
      </c>
      <c r="B116" t="s">
        <v>37</v>
      </c>
      <c r="C116">
        <v>500</v>
      </c>
      <c r="D116" t="str" cm="1">
        <f t="array" ref="D116">INDEX(SubList_ResAreas!$D$5:$D$332,MATCH(1,(B116=SubList_ResAreas!$B$5:$B$332)*(C116=SubList_ResAreas!$C$5:$C$332),0))</f>
        <v>Arizona</v>
      </c>
      <c r="E116" s="29">
        <v>0</v>
      </c>
      <c r="F116" s="29">
        <v>0</v>
      </c>
      <c r="G116" s="29">
        <f t="shared" si="20"/>
        <v>0</v>
      </c>
      <c r="H116" s="29" cm="1">
        <f t="array" ref="H116">INDEX('23_24TPP_Base_Mapping'!$P$5:$P$322,MATCH(1,($B116='23_24TPP_Base_Mapping'!$B$5:$B$322)*($C116='23_24TPP_Base_Mapping'!$C$5:$C$322),0))</f>
        <v>0</v>
      </c>
      <c r="I116" s="97">
        <v>0</v>
      </c>
      <c r="J116" s="97">
        <v>0</v>
      </c>
      <c r="K116" s="97">
        <f t="shared" si="21"/>
        <v>0</v>
      </c>
      <c r="L116" s="97" cm="1">
        <f t="array" ref="L116">INDEX('23_24TPP_Base_Mapping'!$AC$5:$AC$322,MATCH(1,($B116='23_24TPP_Base_Mapping'!$B$5:$B$322)*($C116='23_24TPP_Base_Mapping'!$C$5:$C$322),0))</f>
        <v>0</v>
      </c>
      <c r="M116" s="98">
        <v>250</v>
      </c>
      <c r="N116" s="98">
        <v>776</v>
      </c>
      <c r="O116" s="98">
        <f t="shared" si="22"/>
        <v>1026</v>
      </c>
      <c r="P116" s="98" cm="1">
        <f t="array" ref="P116">INDEX('23_24TPP_Base_Mapping'!$AP$5:$AP$322,MATCH(1,($B116='23_24TPP_Base_Mapping'!$B$5:$B$322)*($C116='23_24TPP_Base_Mapping'!$C$5:$C$322),0))</f>
        <v>505</v>
      </c>
      <c r="Q116" s="101">
        <v>250</v>
      </c>
      <c r="R116" s="101">
        <v>776</v>
      </c>
      <c r="S116" s="101">
        <f t="shared" si="23"/>
        <v>1026</v>
      </c>
      <c r="T116" s="101" cm="1">
        <f t="array" ref="T116">INDEX('23_24TPP_Base_Mapping'!$BP$5:$BP$322,MATCH(1,($B116='23_24TPP_Base_Mapping'!$B$5:$B$322)*($C116='23_24TPP_Base_Mapping'!$C$5:$C$322),0))</f>
        <v>505</v>
      </c>
      <c r="U116" s="102">
        <f>173+150</f>
        <v>323</v>
      </c>
      <c r="V116" s="102">
        <f>401+350</f>
        <v>751</v>
      </c>
      <c r="W116" s="102">
        <f t="shared" si="24"/>
        <v>1074</v>
      </c>
      <c r="X116" s="102">
        <f>FLOOR(V116*18440/21477,1)</f>
        <v>644</v>
      </c>
      <c r="Y116" s="103">
        <v>173</v>
      </c>
      <c r="Z116" s="103">
        <v>401</v>
      </c>
      <c r="AA116" s="103">
        <f t="shared" si="14"/>
        <v>2100</v>
      </c>
      <c r="AB116" s="103">
        <f t="shared" si="15"/>
        <v>1149</v>
      </c>
      <c r="AC116" s="104">
        <f t="shared" si="16"/>
        <v>573</v>
      </c>
      <c r="AD116" s="104">
        <f t="shared" si="17"/>
        <v>1527</v>
      </c>
      <c r="AE116" s="104">
        <f t="shared" si="18"/>
        <v>2100</v>
      </c>
      <c r="AF116" s="104">
        <f t="shared" si="19"/>
        <v>1149</v>
      </c>
      <c r="AG116" s="201">
        <f t="shared" si="13"/>
        <v>1</v>
      </c>
    </row>
    <row r="117" spans="1:33" x14ac:dyDescent="0.35">
      <c r="A117" t="s">
        <v>333</v>
      </c>
      <c r="B117" t="s">
        <v>282</v>
      </c>
      <c r="C117">
        <v>115</v>
      </c>
      <c r="D117" t="str" cm="1">
        <f t="array" ref="D117">INDEX(SubList_ResAreas!$D$5:$D$332,MATCH(1,(B117=SubList_ResAreas!$B$5:$B$332)*(C117=SubList_ResAreas!$C$5:$C$332),0))</f>
        <v>Northern_CA</v>
      </c>
      <c r="E117" s="29">
        <v>0</v>
      </c>
      <c r="F117" s="29">
        <v>0</v>
      </c>
      <c r="G117" s="29">
        <f t="shared" si="20"/>
        <v>0</v>
      </c>
      <c r="H117" s="29" cm="1">
        <f t="array" ref="H117">INDEX('23_24TPP_Base_Mapping'!$P$5:$P$322,MATCH(1,($B117='23_24TPP_Base_Mapping'!$B$5:$B$322)*($C117='23_24TPP_Base_Mapping'!$C$5:$C$322),0))</f>
        <v>0</v>
      </c>
      <c r="I117" s="97">
        <v>0</v>
      </c>
      <c r="J117" s="97">
        <v>0</v>
      </c>
      <c r="K117" s="97">
        <f t="shared" si="21"/>
        <v>0</v>
      </c>
      <c r="L117" s="97" cm="1">
        <f t="array" ref="L117">INDEX('23_24TPP_Base_Mapping'!$AC$5:$AC$322,MATCH(1,($B117='23_24TPP_Base_Mapping'!$B$5:$B$322)*($C117='23_24TPP_Base_Mapping'!$C$5:$C$322),0))</f>
        <v>0</v>
      </c>
      <c r="M117" s="98">
        <v>0</v>
      </c>
      <c r="N117" s="98">
        <v>0</v>
      </c>
      <c r="O117" s="98">
        <f t="shared" si="22"/>
        <v>0</v>
      </c>
      <c r="P117" s="98" cm="1">
        <f t="array" ref="P117">INDEX('23_24TPP_Base_Mapping'!$AP$5:$AP$322,MATCH(1,($B117='23_24TPP_Base_Mapping'!$B$5:$B$322)*($C117='23_24TPP_Base_Mapping'!$C$5:$C$322),0))</f>
        <v>5</v>
      </c>
      <c r="Q117" s="101">
        <v>0</v>
      </c>
      <c r="R117" s="101">
        <v>0</v>
      </c>
      <c r="S117" s="101">
        <f t="shared" si="23"/>
        <v>0</v>
      </c>
      <c r="T117" s="101" cm="1">
        <f t="array" ref="T117">INDEX('23_24TPP_Base_Mapping'!$BP$5:$BP$322,MATCH(1,($B117='23_24TPP_Base_Mapping'!$B$5:$B$322)*($C117='23_24TPP_Base_Mapping'!$C$5:$C$322),0))</f>
        <v>5</v>
      </c>
      <c r="U117" s="102">
        <v>0</v>
      </c>
      <c r="V117" s="102">
        <v>0</v>
      </c>
      <c r="W117" s="102">
        <f t="shared" si="24"/>
        <v>0</v>
      </c>
      <c r="X117" s="102">
        <v>0</v>
      </c>
      <c r="Y117" s="103">
        <v>0</v>
      </c>
      <c r="Z117" s="103">
        <v>0</v>
      </c>
      <c r="AA117" s="103">
        <f t="shared" si="14"/>
        <v>0</v>
      </c>
      <c r="AB117" s="103">
        <f t="shared" si="15"/>
        <v>5</v>
      </c>
      <c r="AC117" s="104">
        <f t="shared" si="16"/>
        <v>0</v>
      </c>
      <c r="AD117" s="104">
        <f t="shared" si="17"/>
        <v>0</v>
      </c>
      <c r="AE117" s="104">
        <f t="shared" si="18"/>
        <v>0</v>
      </c>
      <c r="AF117" s="104">
        <f t="shared" si="19"/>
        <v>5</v>
      </c>
      <c r="AG117" s="201">
        <f t="shared" si="13"/>
        <v>1</v>
      </c>
    </row>
    <row r="118" spans="1:33" hidden="1" x14ac:dyDescent="0.35">
      <c r="A118" t="s">
        <v>333</v>
      </c>
      <c r="B118" t="s">
        <v>368</v>
      </c>
      <c r="C118">
        <v>500</v>
      </c>
      <c r="E118" s="29">
        <v>0</v>
      </c>
      <c r="F118" s="29">
        <v>0</v>
      </c>
      <c r="G118" s="29">
        <f t="shared" si="20"/>
        <v>0</v>
      </c>
      <c r="H118" s="29" cm="1">
        <f t="array" ref="H118">INDEX('23_24TPP_Base_Mapping'!$P$5:$P$322,MATCH(1,($B118='23_24TPP_Base_Mapping'!$B$5:$B$322)*($C118='23_24TPP_Base_Mapping'!$C$5:$C$322),0))</f>
        <v>0</v>
      </c>
      <c r="I118" s="97">
        <v>0</v>
      </c>
      <c r="J118" s="97">
        <v>0</v>
      </c>
      <c r="K118" s="97">
        <f t="shared" si="21"/>
        <v>0</v>
      </c>
      <c r="L118" s="97" cm="1">
        <f t="array" ref="L118">INDEX('23_24TPP_Base_Mapping'!$AC$5:$AC$322,MATCH(1,($B118='23_24TPP_Base_Mapping'!$B$5:$B$322)*($C118='23_24TPP_Base_Mapping'!$C$5:$C$322),0))</f>
        <v>0</v>
      </c>
      <c r="M118" s="98">
        <v>0</v>
      </c>
      <c r="N118" s="98">
        <v>0</v>
      </c>
      <c r="O118" s="98">
        <f t="shared" si="22"/>
        <v>0</v>
      </c>
      <c r="P118" s="98" cm="1">
        <f t="array" ref="P118">INDEX('23_24TPP_Base_Mapping'!$AP$5:$AP$322,MATCH(1,($B118='23_24TPP_Base_Mapping'!$B$5:$B$322)*($C118='23_24TPP_Base_Mapping'!$C$5:$C$322),0))</f>
        <v>0</v>
      </c>
      <c r="Q118" s="101">
        <v>0</v>
      </c>
      <c r="R118" s="101">
        <v>0</v>
      </c>
      <c r="S118" s="101">
        <f t="shared" si="23"/>
        <v>0</v>
      </c>
      <c r="T118" s="101" cm="1">
        <f t="array" ref="T118">INDEX('23_24TPP_Base_Mapping'!$BP$5:$BP$322,MATCH(1,($B118='23_24TPP_Base_Mapping'!$B$5:$B$322)*($C118='23_24TPP_Base_Mapping'!$C$5:$C$322),0))</f>
        <v>0</v>
      </c>
      <c r="U118" s="102">
        <v>0</v>
      </c>
      <c r="V118" s="102">
        <v>0</v>
      </c>
      <c r="W118" s="102">
        <f t="shared" si="24"/>
        <v>0</v>
      </c>
      <c r="X118" s="102">
        <v>0</v>
      </c>
      <c r="Y118" s="103">
        <v>0</v>
      </c>
      <c r="Z118" s="103">
        <v>0</v>
      </c>
      <c r="AA118" s="103">
        <f t="shared" si="14"/>
        <v>0</v>
      </c>
      <c r="AB118" s="103">
        <f t="shared" si="15"/>
        <v>0</v>
      </c>
      <c r="AC118" s="104">
        <f t="shared" si="16"/>
        <v>0</v>
      </c>
      <c r="AD118" s="104">
        <f t="shared" si="17"/>
        <v>0</v>
      </c>
      <c r="AE118" s="104">
        <f t="shared" si="18"/>
        <v>0</v>
      </c>
      <c r="AF118" s="104">
        <f t="shared" si="19"/>
        <v>0</v>
      </c>
      <c r="AG118" s="201">
        <f t="shared" si="13"/>
        <v>0</v>
      </c>
    </row>
    <row r="119" spans="1:33" hidden="1" x14ac:dyDescent="0.35">
      <c r="A119" t="s">
        <v>318</v>
      </c>
      <c r="B119" t="s">
        <v>369</v>
      </c>
      <c r="C119">
        <v>230</v>
      </c>
      <c r="E119" s="29">
        <v>0</v>
      </c>
      <c r="F119" s="29">
        <v>0</v>
      </c>
      <c r="G119" s="29">
        <f t="shared" si="20"/>
        <v>0</v>
      </c>
      <c r="H119" s="29" cm="1">
        <f t="array" ref="H119">INDEX('23_24TPP_Base_Mapping'!$P$5:$P$322,MATCH(1,($B119='23_24TPP_Base_Mapping'!$B$5:$B$322)*($C119='23_24TPP_Base_Mapping'!$C$5:$C$322),0))</f>
        <v>0</v>
      </c>
      <c r="I119" s="97">
        <v>0</v>
      </c>
      <c r="J119" s="97">
        <v>0</v>
      </c>
      <c r="K119" s="97">
        <f t="shared" si="21"/>
        <v>0</v>
      </c>
      <c r="L119" s="97" cm="1">
        <f t="array" ref="L119">INDEX('23_24TPP_Base_Mapping'!$AC$5:$AC$322,MATCH(1,($B119='23_24TPP_Base_Mapping'!$B$5:$B$322)*($C119='23_24TPP_Base_Mapping'!$C$5:$C$322),0))</f>
        <v>0</v>
      </c>
      <c r="M119" s="98">
        <v>0</v>
      </c>
      <c r="N119" s="98">
        <v>0</v>
      </c>
      <c r="O119" s="98">
        <f t="shared" si="22"/>
        <v>0</v>
      </c>
      <c r="P119" s="98" cm="1">
        <f t="array" ref="P119">INDEX('23_24TPP_Base_Mapping'!$AP$5:$AP$322,MATCH(1,($B119='23_24TPP_Base_Mapping'!$B$5:$B$322)*($C119='23_24TPP_Base_Mapping'!$C$5:$C$322),0))</f>
        <v>0</v>
      </c>
      <c r="Q119" s="101">
        <v>0</v>
      </c>
      <c r="R119" s="101">
        <v>0</v>
      </c>
      <c r="S119" s="101">
        <f t="shared" si="23"/>
        <v>0</v>
      </c>
      <c r="T119" s="101" cm="1">
        <f t="array" ref="T119">INDEX('23_24TPP_Base_Mapping'!$BP$5:$BP$322,MATCH(1,($B119='23_24TPP_Base_Mapping'!$B$5:$B$322)*($C119='23_24TPP_Base_Mapping'!$C$5:$C$322),0))</f>
        <v>0</v>
      </c>
      <c r="U119" s="102">
        <v>0</v>
      </c>
      <c r="V119" s="102">
        <v>0</v>
      </c>
      <c r="W119" s="102">
        <f t="shared" si="24"/>
        <v>0</v>
      </c>
      <c r="X119" s="102">
        <v>0</v>
      </c>
      <c r="Y119" s="103">
        <v>0</v>
      </c>
      <c r="Z119" s="103">
        <v>0</v>
      </c>
      <c r="AA119" s="103">
        <f t="shared" si="14"/>
        <v>0</v>
      </c>
      <c r="AB119" s="103">
        <f t="shared" si="15"/>
        <v>0</v>
      </c>
      <c r="AC119" s="104">
        <f t="shared" si="16"/>
        <v>0</v>
      </c>
      <c r="AD119" s="104">
        <f t="shared" si="17"/>
        <v>0</v>
      </c>
      <c r="AE119" s="104">
        <f t="shared" si="18"/>
        <v>0</v>
      </c>
      <c r="AF119" s="104">
        <f t="shared" si="19"/>
        <v>0</v>
      </c>
      <c r="AG119" s="201">
        <f t="shared" si="13"/>
        <v>0</v>
      </c>
    </row>
    <row r="120" spans="1:33" x14ac:dyDescent="0.35">
      <c r="A120" t="s">
        <v>326</v>
      </c>
      <c r="B120" t="s">
        <v>41</v>
      </c>
      <c r="C120">
        <v>230</v>
      </c>
      <c r="D120" t="str" cm="1">
        <f t="array" ref="D120">INDEX(SubList_ResAreas!$D$5:$D$332,MATCH(1,(B120=SubList_ResAreas!$B$5:$B$332)*(C120=SubList_ResAreas!$C$5:$C$332),0))</f>
        <v>Greater_Imperial</v>
      </c>
      <c r="E120" s="29">
        <v>0</v>
      </c>
      <c r="F120" s="29">
        <v>0</v>
      </c>
      <c r="G120" s="29">
        <f t="shared" si="20"/>
        <v>0</v>
      </c>
      <c r="H120" s="29" cm="1">
        <f t="array" ref="H120">INDEX('23_24TPP_Base_Mapping'!$P$5:$P$322,MATCH(1,($B120='23_24TPP_Base_Mapping'!$B$5:$B$322)*($C120='23_24TPP_Base_Mapping'!$C$5:$C$322),0))</f>
        <v>0</v>
      </c>
      <c r="I120" s="97">
        <v>0</v>
      </c>
      <c r="J120" s="97">
        <v>100</v>
      </c>
      <c r="K120" s="97">
        <f t="shared" si="21"/>
        <v>100</v>
      </c>
      <c r="L120" s="97" cm="1">
        <f t="array" ref="L120">INDEX('23_24TPP_Base_Mapping'!$AC$5:$AC$322,MATCH(1,($B120='23_24TPP_Base_Mapping'!$B$5:$B$322)*($C120='23_24TPP_Base_Mapping'!$C$5:$C$322),0))</f>
        <v>150</v>
      </c>
      <c r="M120" s="98">
        <v>0</v>
      </c>
      <c r="N120" s="98">
        <v>0</v>
      </c>
      <c r="O120" s="98">
        <f t="shared" si="22"/>
        <v>0</v>
      </c>
      <c r="P120" s="98" cm="1">
        <f t="array" ref="P120">INDEX('23_24TPP_Base_Mapping'!$AP$5:$AP$322,MATCH(1,($B120='23_24TPP_Base_Mapping'!$B$5:$B$322)*($C120='23_24TPP_Base_Mapping'!$C$5:$C$322),0))</f>
        <v>0</v>
      </c>
      <c r="Q120" s="101">
        <v>0</v>
      </c>
      <c r="R120" s="101">
        <v>100</v>
      </c>
      <c r="S120" s="101">
        <f t="shared" si="23"/>
        <v>100</v>
      </c>
      <c r="T120" s="101" cm="1">
        <f t="array" ref="T120">INDEX('23_24TPP_Base_Mapping'!$BP$5:$BP$322,MATCH(1,($B120='23_24TPP_Base_Mapping'!$B$5:$B$322)*($C120='23_24TPP_Base_Mapping'!$C$5:$C$322),0))</f>
        <v>150</v>
      </c>
      <c r="U120" s="102">
        <v>0</v>
      </c>
      <c r="V120" s="102">
        <v>0</v>
      </c>
      <c r="W120" s="102">
        <f t="shared" si="24"/>
        <v>0</v>
      </c>
      <c r="X120" s="102">
        <v>0</v>
      </c>
      <c r="Y120" s="103">
        <v>0</v>
      </c>
      <c r="Z120" s="103">
        <v>0</v>
      </c>
      <c r="AA120" s="103">
        <f t="shared" si="14"/>
        <v>100</v>
      </c>
      <c r="AB120" s="103">
        <f t="shared" si="15"/>
        <v>150</v>
      </c>
      <c r="AC120" s="104">
        <f t="shared" si="16"/>
        <v>0</v>
      </c>
      <c r="AD120" s="104">
        <f t="shared" si="17"/>
        <v>100</v>
      </c>
      <c r="AE120" s="104">
        <f t="shared" si="18"/>
        <v>100</v>
      </c>
      <c r="AF120" s="104">
        <f t="shared" si="19"/>
        <v>150</v>
      </c>
      <c r="AG120" s="201">
        <f t="shared" si="13"/>
        <v>1</v>
      </c>
    </row>
    <row r="121" spans="1:33" x14ac:dyDescent="0.35">
      <c r="A121" t="s">
        <v>326</v>
      </c>
      <c r="B121" t="s">
        <v>41</v>
      </c>
      <c r="C121">
        <v>161</v>
      </c>
      <c r="D121" t="str" cm="1">
        <f t="array" ref="D121">INDEX(SubList_ResAreas!$D$5:$D$332,MATCH(1,(B121=SubList_ResAreas!$B$5:$B$332)*(C121=SubList_ResAreas!$C$5:$C$332),0))</f>
        <v>Greater_Imperial</v>
      </c>
      <c r="E121" s="29">
        <v>20</v>
      </c>
      <c r="F121" s="29">
        <v>0</v>
      </c>
      <c r="G121" s="29">
        <f t="shared" si="20"/>
        <v>20</v>
      </c>
      <c r="H121" s="29" cm="1">
        <f t="array" ref="H121">INDEX('23_24TPP_Base_Mapping'!$P$5:$P$322,MATCH(1,($B121='23_24TPP_Base_Mapping'!$B$5:$B$322)*($C121='23_24TPP_Base_Mapping'!$C$5:$C$322),0))</f>
        <v>0</v>
      </c>
      <c r="I121" s="97">
        <v>0</v>
      </c>
      <c r="J121" s="97">
        <v>0</v>
      </c>
      <c r="K121" s="97">
        <f t="shared" si="21"/>
        <v>0</v>
      </c>
      <c r="L121" s="97" cm="1">
        <f t="array" ref="L121">INDEX('23_24TPP_Base_Mapping'!$AC$5:$AC$322,MATCH(1,($B121='23_24TPP_Base_Mapping'!$B$5:$B$322)*($C121='23_24TPP_Base_Mapping'!$C$5:$C$322),0))</f>
        <v>0</v>
      </c>
      <c r="M121" s="98">
        <v>0</v>
      </c>
      <c r="N121" s="98">
        <v>0</v>
      </c>
      <c r="O121" s="98">
        <f t="shared" si="22"/>
        <v>0</v>
      </c>
      <c r="P121" s="98" cm="1">
        <f t="array" ref="P121">INDEX('23_24TPP_Base_Mapping'!$AP$5:$AP$322,MATCH(1,($B121='23_24TPP_Base_Mapping'!$B$5:$B$322)*($C121='23_24TPP_Base_Mapping'!$C$5:$C$322),0))</f>
        <v>0</v>
      </c>
      <c r="Q121" s="101">
        <v>20</v>
      </c>
      <c r="R121" s="101">
        <v>0</v>
      </c>
      <c r="S121" s="101">
        <f t="shared" si="23"/>
        <v>20</v>
      </c>
      <c r="T121" s="101" cm="1">
        <f t="array" ref="T121">INDEX('23_24TPP_Base_Mapping'!$BP$5:$BP$322,MATCH(1,($B121='23_24TPP_Base_Mapping'!$B$5:$B$322)*($C121='23_24TPP_Base_Mapping'!$C$5:$C$322),0))</f>
        <v>0</v>
      </c>
      <c r="U121" s="102">
        <v>0</v>
      </c>
      <c r="V121" s="102">
        <v>0</v>
      </c>
      <c r="W121" s="102">
        <f t="shared" si="24"/>
        <v>0</v>
      </c>
      <c r="X121" s="102">
        <v>0</v>
      </c>
      <c r="Y121" s="103">
        <v>0</v>
      </c>
      <c r="Z121" s="103">
        <v>0</v>
      </c>
      <c r="AA121" s="103">
        <f t="shared" si="14"/>
        <v>0</v>
      </c>
      <c r="AB121" s="103">
        <f t="shared" si="15"/>
        <v>0</v>
      </c>
      <c r="AC121" s="104">
        <f t="shared" si="16"/>
        <v>20</v>
      </c>
      <c r="AD121" s="104">
        <f t="shared" si="17"/>
        <v>0</v>
      </c>
      <c r="AE121" s="104">
        <f t="shared" si="18"/>
        <v>20</v>
      </c>
      <c r="AF121" s="104">
        <f t="shared" si="19"/>
        <v>0</v>
      </c>
      <c r="AG121" s="201">
        <f t="shared" si="13"/>
        <v>1</v>
      </c>
    </row>
    <row r="122" spans="1:33" x14ac:dyDescent="0.35">
      <c r="A122" t="s">
        <v>326</v>
      </c>
      <c r="B122" t="s">
        <v>29</v>
      </c>
      <c r="C122">
        <v>500</v>
      </c>
      <c r="D122" t="str" cm="1">
        <f t="array" ref="D122">INDEX(SubList_ResAreas!$D$5:$D$332,MATCH(1,(B122=SubList_ResAreas!$B$5:$B$332)*(C122=SubList_ResAreas!$C$5:$C$332),0))</f>
        <v>Greater_Imperial</v>
      </c>
      <c r="E122" s="29">
        <v>0</v>
      </c>
      <c r="F122" s="29">
        <v>0</v>
      </c>
      <c r="G122" s="29">
        <f t="shared" si="20"/>
        <v>0</v>
      </c>
      <c r="H122" s="29" cm="1">
        <f t="array" ref="H122">INDEX('23_24TPP_Base_Mapping'!$P$5:$P$322,MATCH(1,($B122='23_24TPP_Base_Mapping'!$B$5:$B$322)*($C122='23_24TPP_Base_Mapping'!$C$5:$C$322),0))</f>
        <v>0</v>
      </c>
      <c r="I122" s="97">
        <v>0</v>
      </c>
      <c r="J122" s="97">
        <v>0</v>
      </c>
      <c r="K122" s="97">
        <f t="shared" si="21"/>
        <v>0</v>
      </c>
      <c r="L122" s="97" cm="1">
        <f t="array" ref="L122">INDEX('23_24TPP_Base_Mapping'!$AC$5:$AC$322,MATCH(1,($B122='23_24TPP_Base_Mapping'!$B$5:$B$322)*($C122='23_24TPP_Base_Mapping'!$C$5:$C$322),0))</f>
        <v>0</v>
      </c>
      <c r="M122" s="98">
        <v>0</v>
      </c>
      <c r="N122" s="98">
        <v>0</v>
      </c>
      <c r="O122" s="98">
        <f t="shared" si="22"/>
        <v>0</v>
      </c>
      <c r="P122" s="98" cm="1">
        <f t="array" ref="P122">INDEX('23_24TPP_Base_Mapping'!$AP$5:$AP$322,MATCH(1,($B122='23_24TPP_Base_Mapping'!$B$5:$B$322)*($C122='23_24TPP_Base_Mapping'!$C$5:$C$322),0))</f>
        <v>0</v>
      </c>
      <c r="Q122" s="101">
        <v>0</v>
      </c>
      <c r="R122" s="101">
        <v>0</v>
      </c>
      <c r="S122" s="101">
        <f t="shared" si="23"/>
        <v>0</v>
      </c>
      <c r="T122" s="101" cm="1">
        <f t="array" ref="T122">INDEX('23_24TPP_Base_Mapping'!$BP$5:$BP$322,MATCH(1,($B122='23_24TPP_Base_Mapping'!$B$5:$B$322)*($C122='23_24TPP_Base_Mapping'!$C$5:$C$322),0))</f>
        <v>0</v>
      </c>
      <c r="U122" s="102">
        <v>222</v>
      </c>
      <c r="V122" s="102">
        <v>515</v>
      </c>
      <c r="W122" s="102">
        <f t="shared" si="24"/>
        <v>737</v>
      </c>
      <c r="X122" s="102">
        <f>FLOOR(V122*18440/21477,1)</f>
        <v>442</v>
      </c>
      <c r="Y122" s="103">
        <v>222</v>
      </c>
      <c r="Z122" s="103">
        <v>515</v>
      </c>
      <c r="AA122" s="103">
        <f t="shared" si="14"/>
        <v>737</v>
      </c>
      <c r="AB122" s="103">
        <f t="shared" si="15"/>
        <v>442</v>
      </c>
      <c r="AC122" s="104">
        <f t="shared" si="16"/>
        <v>222</v>
      </c>
      <c r="AD122" s="104">
        <f t="shared" si="17"/>
        <v>515</v>
      </c>
      <c r="AE122" s="104">
        <f t="shared" si="18"/>
        <v>737</v>
      </c>
      <c r="AF122" s="104">
        <f t="shared" si="19"/>
        <v>442</v>
      </c>
      <c r="AG122" s="201">
        <f t="shared" si="13"/>
        <v>1</v>
      </c>
    </row>
    <row r="123" spans="1:33" x14ac:dyDescent="0.35">
      <c r="A123" t="s">
        <v>326</v>
      </c>
      <c r="B123" t="s">
        <v>29</v>
      </c>
      <c r="C123">
        <v>230</v>
      </c>
      <c r="D123" t="str" cm="1">
        <f t="array" ref="D123">INDEX(SubList_ResAreas!$D$5:$D$332,MATCH(1,(B123=SubList_ResAreas!$B$5:$B$332)*(C123=SubList_ResAreas!$C$5:$C$332),0))</f>
        <v>Greater_Imperial</v>
      </c>
      <c r="E123" s="29">
        <v>0</v>
      </c>
      <c r="F123" s="29">
        <v>0</v>
      </c>
      <c r="G123" s="29">
        <f t="shared" si="20"/>
        <v>0</v>
      </c>
      <c r="H123" s="29" cm="1">
        <f t="array" ref="H123">INDEX('23_24TPP_Base_Mapping'!$P$5:$P$322,MATCH(1,($B123='23_24TPP_Base_Mapping'!$B$5:$B$322)*($C123='23_24TPP_Base_Mapping'!$C$5:$C$322),0))</f>
        <v>40</v>
      </c>
      <c r="I123" s="97">
        <v>0</v>
      </c>
      <c r="J123" s="97">
        <v>200</v>
      </c>
      <c r="K123" s="97">
        <f t="shared" si="21"/>
        <v>200</v>
      </c>
      <c r="L123" s="97" cm="1">
        <f t="array" ref="L123">INDEX('23_24TPP_Base_Mapping'!$AC$5:$AC$322,MATCH(1,($B123='23_24TPP_Base_Mapping'!$B$5:$B$322)*($C123='23_24TPP_Base_Mapping'!$C$5:$C$322),0))</f>
        <v>305</v>
      </c>
      <c r="M123" s="98">
        <v>100</v>
      </c>
      <c r="N123" s="98">
        <v>363</v>
      </c>
      <c r="O123" s="98">
        <f t="shared" si="22"/>
        <v>463</v>
      </c>
      <c r="P123" s="98" cm="1">
        <f t="array" ref="P123">INDEX('23_24TPP_Base_Mapping'!$AP$5:$AP$322,MATCH(1,($B123='23_24TPP_Base_Mapping'!$B$5:$B$322)*($C123='23_24TPP_Base_Mapping'!$C$5:$C$322),0))</f>
        <v>0</v>
      </c>
      <c r="Q123" s="101">
        <v>100</v>
      </c>
      <c r="R123" s="101">
        <v>563</v>
      </c>
      <c r="S123" s="101">
        <f t="shared" si="23"/>
        <v>663</v>
      </c>
      <c r="T123" s="101" cm="1">
        <f t="array" ref="T123">INDEX('23_24TPP_Base_Mapping'!$BP$5:$BP$322,MATCH(1,($B123='23_24TPP_Base_Mapping'!$B$5:$B$322)*($C123='23_24TPP_Base_Mapping'!$C$5:$C$322),0))</f>
        <v>345</v>
      </c>
      <c r="U123" s="102">
        <v>0</v>
      </c>
      <c r="V123" s="102">
        <v>0</v>
      </c>
      <c r="W123" s="102">
        <f t="shared" si="24"/>
        <v>0</v>
      </c>
      <c r="X123" s="102">
        <v>0</v>
      </c>
      <c r="Y123" s="103">
        <v>0</v>
      </c>
      <c r="Z123" s="103">
        <v>0</v>
      </c>
      <c r="AA123" s="103">
        <f t="shared" si="14"/>
        <v>663</v>
      </c>
      <c r="AB123" s="103">
        <f t="shared" si="15"/>
        <v>305</v>
      </c>
      <c r="AC123" s="104">
        <f t="shared" si="16"/>
        <v>100</v>
      </c>
      <c r="AD123" s="104">
        <f t="shared" si="17"/>
        <v>563</v>
      </c>
      <c r="AE123" s="104">
        <f t="shared" si="18"/>
        <v>663</v>
      </c>
      <c r="AF123" s="104">
        <f t="shared" si="19"/>
        <v>345</v>
      </c>
      <c r="AG123" s="201">
        <f t="shared" si="13"/>
        <v>1</v>
      </c>
    </row>
    <row r="124" spans="1:33" x14ac:dyDescent="0.35">
      <c r="A124" t="s">
        <v>329</v>
      </c>
      <c r="B124" t="s">
        <v>189</v>
      </c>
      <c r="C124">
        <v>230</v>
      </c>
      <c r="D124" t="str" cm="1">
        <f t="array" ref="D124">INDEX(SubList_ResAreas!$D$5:$D$332,MATCH(1,(B124=SubList_ResAreas!$B$5:$B$332)*(C124=SubList_ResAreas!$C$5:$C$332),0))</f>
        <v>SouthernNV_Desert</v>
      </c>
      <c r="E124" s="29">
        <v>0</v>
      </c>
      <c r="F124" s="29">
        <v>0</v>
      </c>
      <c r="G124" s="29">
        <f t="shared" si="20"/>
        <v>0</v>
      </c>
      <c r="H124" s="29" cm="1">
        <f t="array" ref="H124">INDEX('23_24TPP_Base_Mapping'!$P$5:$P$322,MATCH(1,($B124='23_24TPP_Base_Mapping'!$B$5:$B$322)*($C124='23_24TPP_Base_Mapping'!$C$5:$C$322),0))</f>
        <v>0</v>
      </c>
      <c r="I124" s="97">
        <v>0</v>
      </c>
      <c r="J124" s="97">
        <v>0</v>
      </c>
      <c r="K124" s="97">
        <f t="shared" si="21"/>
        <v>0</v>
      </c>
      <c r="L124" s="97" cm="1">
        <f t="array" ref="L124">INDEX('23_24TPP_Base_Mapping'!$AC$5:$AC$322,MATCH(1,($B124='23_24TPP_Base_Mapping'!$B$5:$B$322)*($C124='23_24TPP_Base_Mapping'!$C$5:$C$322),0))</f>
        <v>0</v>
      </c>
      <c r="M124" s="98">
        <v>237</v>
      </c>
      <c r="N124" s="98">
        <v>65</v>
      </c>
      <c r="O124" s="98">
        <f t="shared" si="22"/>
        <v>302</v>
      </c>
      <c r="P124" s="98" cm="1">
        <f t="array" ref="P124">INDEX('23_24TPP_Base_Mapping'!$AP$5:$AP$322,MATCH(1,($B124='23_24TPP_Base_Mapping'!$B$5:$B$322)*($C124='23_24TPP_Base_Mapping'!$C$5:$C$322),0))</f>
        <v>150</v>
      </c>
      <c r="Q124" s="101">
        <v>237</v>
      </c>
      <c r="R124" s="101">
        <v>65</v>
      </c>
      <c r="S124" s="101">
        <f t="shared" si="23"/>
        <v>302</v>
      </c>
      <c r="T124" s="101" cm="1">
        <f t="array" ref="T124">INDEX('23_24TPP_Base_Mapping'!$BP$5:$BP$322,MATCH(1,($B124='23_24TPP_Base_Mapping'!$B$5:$B$322)*($C124='23_24TPP_Base_Mapping'!$C$5:$C$322),0))</f>
        <v>150</v>
      </c>
      <c r="U124" s="102">
        <v>60</v>
      </c>
      <c r="V124" s="102">
        <v>138</v>
      </c>
      <c r="W124" s="102">
        <f t="shared" si="24"/>
        <v>198</v>
      </c>
      <c r="X124" s="102">
        <f>FLOOR(V124*18440/21477,1)</f>
        <v>118</v>
      </c>
      <c r="Y124" s="103">
        <v>60</v>
      </c>
      <c r="Z124" s="103">
        <v>138</v>
      </c>
      <c r="AA124" s="103">
        <f t="shared" si="14"/>
        <v>500</v>
      </c>
      <c r="AB124" s="103">
        <f t="shared" si="15"/>
        <v>268</v>
      </c>
      <c r="AC124" s="104">
        <f t="shared" si="16"/>
        <v>297</v>
      </c>
      <c r="AD124" s="104">
        <f t="shared" si="17"/>
        <v>203</v>
      </c>
      <c r="AE124" s="104">
        <f t="shared" si="18"/>
        <v>500</v>
      </c>
      <c r="AF124" s="104">
        <f t="shared" si="19"/>
        <v>268</v>
      </c>
      <c r="AG124" s="201">
        <f t="shared" si="13"/>
        <v>1</v>
      </c>
    </row>
    <row r="125" spans="1:33" hidden="1" x14ac:dyDescent="0.35">
      <c r="A125" t="s">
        <v>329</v>
      </c>
      <c r="B125" t="s">
        <v>189</v>
      </c>
      <c r="C125">
        <v>115</v>
      </c>
      <c r="E125" s="29">
        <v>0</v>
      </c>
      <c r="F125" s="29">
        <v>0</v>
      </c>
      <c r="G125" s="29">
        <f t="shared" si="20"/>
        <v>0</v>
      </c>
      <c r="H125" s="29" cm="1">
        <f t="array" ref="H125">INDEX('23_24TPP_Base_Mapping'!$P$5:$P$322,MATCH(1,($B125='23_24TPP_Base_Mapping'!$B$5:$B$322)*($C125='23_24TPP_Base_Mapping'!$C$5:$C$322),0))</f>
        <v>0</v>
      </c>
      <c r="I125" s="97">
        <v>0</v>
      </c>
      <c r="J125" s="97">
        <v>0</v>
      </c>
      <c r="K125" s="97">
        <f t="shared" si="21"/>
        <v>0</v>
      </c>
      <c r="L125" s="97" cm="1">
        <f t="array" ref="L125">INDEX('23_24TPP_Base_Mapping'!$AC$5:$AC$322,MATCH(1,($B125='23_24TPP_Base_Mapping'!$B$5:$B$322)*($C125='23_24TPP_Base_Mapping'!$C$5:$C$322),0))</f>
        <v>0</v>
      </c>
      <c r="M125" s="98">
        <v>0</v>
      </c>
      <c r="N125" s="98">
        <v>0</v>
      </c>
      <c r="O125" s="98">
        <f t="shared" si="22"/>
        <v>0</v>
      </c>
      <c r="P125" s="98" cm="1">
        <f t="array" ref="P125">INDEX('23_24TPP_Base_Mapping'!$AP$5:$AP$322,MATCH(1,($B125='23_24TPP_Base_Mapping'!$B$5:$B$322)*($C125='23_24TPP_Base_Mapping'!$C$5:$C$322),0))</f>
        <v>0</v>
      </c>
      <c r="Q125" s="101">
        <v>0</v>
      </c>
      <c r="R125" s="101">
        <v>0</v>
      </c>
      <c r="S125" s="101">
        <f t="shared" si="23"/>
        <v>0</v>
      </c>
      <c r="T125" s="101" cm="1">
        <f t="array" ref="T125">INDEX('23_24TPP_Base_Mapping'!$BP$5:$BP$322,MATCH(1,($B125='23_24TPP_Base_Mapping'!$B$5:$B$322)*($C125='23_24TPP_Base_Mapping'!$C$5:$C$322),0))</f>
        <v>0</v>
      </c>
      <c r="U125" s="102">
        <v>0</v>
      </c>
      <c r="V125" s="102">
        <v>0</v>
      </c>
      <c r="W125" s="102">
        <f t="shared" si="24"/>
        <v>0</v>
      </c>
      <c r="X125" s="102">
        <v>0</v>
      </c>
      <c r="Y125" s="103">
        <v>0</v>
      </c>
      <c r="Z125" s="103">
        <v>0</v>
      </c>
      <c r="AA125" s="103">
        <f t="shared" si="14"/>
        <v>0</v>
      </c>
      <c r="AB125" s="103">
        <f t="shared" si="15"/>
        <v>0</v>
      </c>
      <c r="AC125" s="104">
        <f t="shared" si="16"/>
        <v>0</v>
      </c>
      <c r="AD125" s="104">
        <f t="shared" si="17"/>
        <v>0</v>
      </c>
      <c r="AE125" s="104">
        <f t="shared" si="18"/>
        <v>0</v>
      </c>
      <c r="AF125" s="104">
        <f t="shared" si="19"/>
        <v>0</v>
      </c>
      <c r="AG125" s="201">
        <f t="shared" si="13"/>
        <v>0</v>
      </c>
    </row>
    <row r="126" spans="1:33" hidden="1" x14ac:dyDescent="0.35">
      <c r="A126" t="s">
        <v>329</v>
      </c>
      <c r="B126" t="s">
        <v>189</v>
      </c>
      <c r="C126">
        <v>138</v>
      </c>
      <c r="E126" s="29">
        <v>0</v>
      </c>
      <c r="F126" s="29">
        <v>0</v>
      </c>
      <c r="G126" s="29">
        <f t="shared" si="20"/>
        <v>0</v>
      </c>
      <c r="H126" s="29" cm="1">
        <f t="array" ref="H126">INDEX('23_24TPP_Base_Mapping'!$P$5:$P$322,MATCH(1,($B126='23_24TPP_Base_Mapping'!$B$5:$B$322)*($C126='23_24TPP_Base_Mapping'!$C$5:$C$322),0))</f>
        <v>0</v>
      </c>
      <c r="I126" s="97">
        <v>0</v>
      </c>
      <c r="J126" s="97">
        <v>0</v>
      </c>
      <c r="K126" s="97">
        <f t="shared" si="21"/>
        <v>0</v>
      </c>
      <c r="L126" s="97" cm="1">
        <f t="array" ref="L126">INDEX('23_24TPP_Base_Mapping'!$AC$5:$AC$322,MATCH(1,($B126='23_24TPP_Base_Mapping'!$B$5:$B$322)*($C126='23_24TPP_Base_Mapping'!$C$5:$C$322),0))</f>
        <v>0</v>
      </c>
      <c r="M126" s="98">
        <v>0</v>
      </c>
      <c r="N126" s="98">
        <v>0</v>
      </c>
      <c r="O126" s="98">
        <f t="shared" si="22"/>
        <v>0</v>
      </c>
      <c r="P126" s="98" cm="1">
        <f t="array" ref="P126">INDEX('23_24TPP_Base_Mapping'!$AP$5:$AP$322,MATCH(1,($B126='23_24TPP_Base_Mapping'!$B$5:$B$322)*($C126='23_24TPP_Base_Mapping'!$C$5:$C$322),0))</f>
        <v>0</v>
      </c>
      <c r="Q126" s="101">
        <v>0</v>
      </c>
      <c r="R126" s="101">
        <v>0</v>
      </c>
      <c r="S126" s="101">
        <f t="shared" si="23"/>
        <v>0</v>
      </c>
      <c r="T126" s="101" cm="1">
        <f t="array" ref="T126">INDEX('23_24TPP_Base_Mapping'!$BP$5:$BP$322,MATCH(1,($B126='23_24TPP_Base_Mapping'!$B$5:$B$322)*($C126='23_24TPP_Base_Mapping'!$C$5:$C$322),0))</f>
        <v>0</v>
      </c>
      <c r="U126" s="102">
        <v>0</v>
      </c>
      <c r="V126" s="102">
        <v>0</v>
      </c>
      <c r="W126" s="102">
        <f t="shared" si="24"/>
        <v>0</v>
      </c>
      <c r="X126" s="102">
        <v>0</v>
      </c>
      <c r="Y126" s="103">
        <v>0</v>
      </c>
      <c r="Z126" s="103">
        <v>0</v>
      </c>
      <c r="AA126" s="103">
        <f t="shared" si="14"/>
        <v>0</v>
      </c>
      <c r="AB126" s="103">
        <f t="shared" si="15"/>
        <v>0</v>
      </c>
      <c r="AC126" s="104">
        <f t="shared" si="16"/>
        <v>0</v>
      </c>
      <c r="AD126" s="104">
        <f t="shared" si="17"/>
        <v>0</v>
      </c>
      <c r="AE126" s="104">
        <f t="shared" si="18"/>
        <v>0</v>
      </c>
      <c r="AF126" s="104">
        <f t="shared" si="19"/>
        <v>0</v>
      </c>
      <c r="AG126" s="201">
        <f t="shared" si="13"/>
        <v>0</v>
      </c>
    </row>
    <row r="127" spans="1:33" hidden="1" x14ac:dyDescent="0.35">
      <c r="A127" t="s">
        <v>341</v>
      </c>
      <c r="B127" t="s">
        <v>219</v>
      </c>
      <c r="C127">
        <v>115</v>
      </c>
      <c r="E127" s="29">
        <v>0</v>
      </c>
      <c r="F127" s="29">
        <v>0</v>
      </c>
      <c r="G127" s="29">
        <f t="shared" si="20"/>
        <v>0</v>
      </c>
      <c r="H127" s="29" cm="1">
        <f t="array" ref="H127">INDEX('23_24TPP_Base_Mapping'!$P$5:$P$322,MATCH(1,($B127='23_24TPP_Base_Mapping'!$B$5:$B$322)*($C127='23_24TPP_Base_Mapping'!$C$5:$C$322),0))</f>
        <v>0</v>
      </c>
      <c r="I127" s="97">
        <v>0</v>
      </c>
      <c r="J127" s="97">
        <v>0</v>
      </c>
      <c r="K127" s="97">
        <f t="shared" si="21"/>
        <v>0</v>
      </c>
      <c r="L127" s="97" cm="1">
        <f t="array" ref="L127">INDEX('23_24TPP_Base_Mapping'!$AC$5:$AC$322,MATCH(1,($B127='23_24TPP_Base_Mapping'!$B$5:$B$322)*($C127='23_24TPP_Base_Mapping'!$C$5:$C$322),0))</f>
        <v>0</v>
      </c>
      <c r="M127" s="98">
        <v>0</v>
      </c>
      <c r="N127" s="98">
        <v>0</v>
      </c>
      <c r="O127" s="98">
        <f t="shared" si="22"/>
        <v>0</v>
      </c>
      <c r="P127" s="98" cm="1">
        <f t="array" ref="P127">INDEX('23_24TPP_Base_Mapping'!$AP$5:$AP$322,MATCH(1,($B127='23_24TPP_Base_Mapping'!$B$5:$B$322)*($C127='23_24TPP_Base_Mapping'!$C$5:$C$322),0))</f>
        <v>0</v>
      </c>
      <c r="Q127" s="101">
        <v>0</v>
      </c>
      <c r="R127" s="101">
        <v>0</v>
      </c>
      <c r="S127" s="101">
        <f t="shared" si="23"/>
        <v>0</v>
      </c>
      <c r="T127" s="101" cm="1">
        <f t="array" ref="T127">INDEX('23_24TPP_Base_Mapping'!$BP$5:$BP$322,MATCH(1,($B127='23_24TPP_Base_Mapping'!$B$5:$B$322)*($C127='23_24TPP_Base_Mapping'!$C$5:$C$322),0))</f>
        <v>0</v>
      </c>
      <c r="U127" s="102">
        <v>0</v>
      </c>
      <c r="V127" s="102">
        <v>0</v>
      </c>
      <c r="W127" s="102">
        <f t="shared" si="24"/>
        <v>0</v>
      </c>
      <c r="X127" s="102">
        <v>0</v>
      </c>
      <c r="Y127" s="103">
        <v>0</v>
      </c>
      <c r="Z127" s="103">
        <v>0</v>
      </c>
      <c r="AA127" s="103">
        <f t="shared" si="14"/>
        <v>0</v>
      </c>
      <c r="AB127" s="103">
        <f t="shared" si="15"/>
        <v>0</v>
      </c>
      <c r="AC127" s="104">
        <f t="shared" si="16"/>
        <v>0</v>
      </c>
      <c r="AD127" s="104">
        <f t="shared" si="17"/>
        <v>0</v>
      </c>
      <c r="AE127" s="104">
        <f t="shared" si="18"/>
        <v>0</v>
      </c>
      <c r="AF127" s="104">
        <f t="shared" si="19"/>
        <v>0</v>
      </c>
      <c r="AG127" s="201">
        <f t="shared" si="13"/>
        <v>0</v>
      </c>
    </row>
    <row r="128" spans="1:33" hidden="1" x14ac:dyDescent="0.35">
      <c r="A128" t="s">
        <v>341</v>
      </c>
      <c r="B128" t="s">
        <v>162</v>
      </c>
      <c r="C128">
        <v>115</v>
      </c>
      <c r="E128" s="29">
        <v>0</v>
      </c>
      <c r="F128" s="29">
        <v>0</v>
      </c>
      <c r="G128" s="29">
        <f t="shared" si="20"/>
        <v>0</v>
      </c>
      <c r="H128" s="29" cm="1">
        <f t="array" ref="H128">INDEX('23_24TPP_Base_Mapping'!$P$5:$P$322,MATCH(1,($B128='23_24TPP_Base_Mapping'!$B$5:$B$322)*($C128='23_24TPP_Base_Mapping'!$C$5:$C$322),0))</f>
        <v>0</v>
      </c>
      <c r="I128" s="97">
        <v>0</v>
      </c>
      <c r="J128" s="97">
        <v>0</v>
      </c>
      <c r="K128" s="97">
        <f t="shared" si="21"/>
        <v>0</v>
      </c>
      <c r="L128" s="97" cm="1">
        <f t="array" ref="L128">INDEX('23_24TPP_Base_Mapping'!$AC$5:$AC$322,MATCH(1,($B128='23_24TPP_Base_Mapping'!$B$5:$B$322)*($C128='23_24TPP_Base_Mapping'!$C$5:$C$322),0))</f>
        <v>0</v>
      </c>
      <c r="M128" s="98">
        <v>0</v>
      </c>
      <c r="N128" s="98">
        <v>0</v>
      </c>
      <c r="O128" s="98">
        <f t="shared" si="22"/>
        <v>0</v>
      </c>
      <c r="P128" s="98" cm="1">
        <f t="array" ref="P128">INDEX('23_24TPP_Base_Mapping'!$AP$5:$AP$322,MATCH(1,($B128='23_24TPP_Base_Mapping'!$B$5:$B$322)*($C128='23_24TPP_Base_Mapping'!$C$5:$C$322),0))</f>
        <v>0</v>
      </c>
      <c r="Q128" s="101">
        <v>0</v>
      </c>
      <c r="R128" s="101">
        <v>0</v>
      </c>
      <c r="S128" s="101">
        <f t="shared" si="23"/>
        <v>0</v>
      </c>
      <c r="T128" s="101" cm="1">
        <f t="array" ref="T128">INDEX('23_24TPP_Base_Mapping'!$BP$5:$BP$322,MATCH(1,($B128='23_24TPP_Base_Mapping'!$B$5:$B$322)*($C128='23_24TPP_Base_Mapping'!$C$5:$C$322),0))</f>
        <v>0</v>
      </c>
      <c r="U128" s="102">
        <v>0</v>
      </c>
      <c r="V128" s="102">
        <v>0</v>
      </c>
      <c r="W128" s="102">
        <f t="shared" si="24"/>
        <v>0</v>
      </c>
      <c r="X128" s="102">
        <v>0</v>
      </c>
      <c r="Y128" s="103">
        <v>0</v>
      </c>
      <c r="Z128" s="103">
        <v>0</v>
      </c>
      <c r="AA128" s="103">
        <f t="shared" si="14"/>
        <v>0</v>
      </c>
      <c r="AB128" s="103">
        <f t="shared" si="15"/>
        <v>0</v>
      </c>
      <c r="AC128" s="104">
        <f t="shared" si="16"/>
        <v>0</v>
      </c>
      <c r="AD128" s="104">
        <f t="shared" si="17"/>
        <v>0</v>
      </c>
      <c r="AE128" s="104">
        <f t="shared" si="18"/>
        <v>0</v>
      </c>
      <c r="AF128" s="104">
        <f t="shared" si="19"/>
        <v>0</v>
      </c>
      <c r="AG128" s="201">
        <f t="shared" si="13"/>
        <v>0</v>
      </c>
    </row>
    <row r="129" spans="1:33" hidden="1" x14ac:dyDescent="0.35">
      <c r="A129" t="s">
        <v>329</v>
      </c>
      <c r="B129" t="s">
        <v>156</v>
      </c>
      <c r="C129">
        <v>230</v>
      </c>
      <c r="E129" s="29">
        <v>0</v>
      </c>
      <c r="F129" s="29">
        <v>0</v>
      </c>
      <c r="G129" s="29">
        <f t="shared" si="20"/>
        <v>0</v>
      </c>
      <c r="H129" s="29" cm="1">
        <f t="array" ref="H129">INDEX('23_24TPP_Base_Mapping'!$P$5:$P$322,MATCH(1,($B129='23_24TPP_Base_Mapping'!$B$5:$B$322)*($C129='23_24TPP_Base_Mapping'!$C$5:$C$322),0))</f>
        <v>0</v>
      </c>
      <c r="I129" s="97">
        <v>0</v>
      </c>
      <c r="J129" s="97">
        <v>0</v>
      </c>
      <c r="K129" s="97">
        <f t="shared" si="21"/>
        <v>0</v>
      </c>
      <c r="L129" s="97" cm="1">
        <f t="array" ref="L129">INDEX('23_24TPP_Base_Mapping'!$AC$5:$AC$322,MATCH(1,($B129='23_24TPP_Base_Mapping'!$B$5:$B$322)*($C129='23_24TPP_Base_Mapping'!$C$5:$C$322),0))</f>
        <v>0</v>
      </c>
      <c r="M129" s="98">
        <v>0</v>
      </c>
      <c r="N129" s="98">
        <v>0</v>
      </c>
      <c r="O129" s="98">
        <f t="shared" si="22"/>
        <v>0</v>
      </c>
      <c r="P129" s="98" cm="1">
        <f t="array" ref="P129">INDEX('23_24TPP_Base_Mapping'!$AP$5:$AP$322,MATCH(1,($B129='23_24TPP_Base_Mapping'!$B$5:$B$322)*($C129='23_24TPP_Base_Mapping'!$C$5:$C$322),0))</f>
        <v>0</v>
      </c>
      <c r="Q129" s="101">
        <v>0</v>
      </c>
      <c r="R129" s="101">
        <v>0</v>
      </c>
      <c r="S129" s="101">
        <f t="shared" si="23"/>
        <v>0</v>
      </c>
      <c r="T129" s="101" cm="1">
        <f t="array" ref="T129">INDEX('23_24TPP_Base_Mapping'!$BP$5:$BP$322,MATCH(1,($B129='23_24TPP_Base_Mapping'!$B$5:$B$322)*($C129='23_24TPP_Base_Mapping'!$C$5:$C$322),0))</f>
        <v>0</v>
      </c>
      <c r="U129" s="102">
        <v>0</v>
      </c>
      <c r="V129" s="102">
        <v>0</v>
      </c>
      <c r="W129" s="102">
        <f t="shared" si="24"/>
        <v>0</v>
      </c>
      <c r="X129" s="102">
        <v>0</v>
      </c>
      <c r="Y129" s="103">
        <v>0</v>
      </c>
      <c r="Z129" s="103">
        <v>0</v>
      </c>
      <c r="AA129" s="103">
        <f t="shared" si="14"/>
        <v>0</v>
      </c>
      <c r="AB129" s="103">
        <f t="shared" si="15"/>
        <v>0</v>
      </c>
      <c r="AC129" s="104">
        <f t="shared" si="16"/>
        <v>0</v>
      </c>
      <c r="AD129" s="104">
        <f t="shared" si="17"/>
        <v>0</v>
      </c>
      <c r="AE129" s="104">
        <f t="shared" si="18"/>
        <v>0</v>
      </c>
      <c r="AF129" s="104">
        <f t="shared" si="19"/>
        <v>0</v>
      </c>
      <c r="AG129" s="201">
        <f t="shared" si="13"/>
        <v>0</v>
      </c>
    </row>
    <row r="130" spans="1:33" hidden="1" x14ac:dyDescent="0.35">
      <c r="A130" t="s">
        <v>329</v>
      </c>
      <c r="B130" t="s">
        <v>156</v>
      </c>
      <c r="C130">
        <v>115</v>
      </c>
      <c r="E130" s="29">
        <v>0</v>
      </c>
      <c r="F130" s="29">
        <v>0</v>
      </c>
      <c r="G130" s="29">
        <f t="shared" si="20"/>
        <v>0</v>
      </c>
      <c r="H130" s="29" cm="1">
        <f t="array" ref="H130">INDEX('23_24TPP_Base_Mapping'!$P$5:$P$322,MATCH(1,($B130='23_24TPP_Base_Mapping'!$B$5:$B$322)*($C130='23_24TPP_Base_Mapping'!$C$5:$C$322),0))</f>
        <v>0</v>
      </c>
      <c r="I130" s="97">
        <v>0</v>
      </c>
      <c r="J130" s="97">
        <v>0</v>
      </c>
      <c r="K130" s="97">
        <f t="shared" si="21"/>
        <v>0</v>
      </c>
      <c r="L130" s="97" cm="1">
        <f t="array" ref="L130">INDEX('23_24TPP_Base_Mapping'!$AC$5:$AC$322,MATCH(1,($B130='23_24TPP_Base_Mapping'!$B$5:$B$322)*($C130='23_24TPP_Base_Mapping'!$C$5:$C$322),0))</f>
        <v>0</v>
      </c>
      <c r="M130" s="98">
        <v>0</v>
      </c>
      <c r="N130" s="98">
        <v>0</v>
      </c>
      <c r="O130" s="98">
        <f t="shared" si="22"/>
        <v>0</v>
      </c>
      <c r="P130" s="98" cm="1">
        <f t="array" ref="P130">INDEX('23_24TPP_Base_Mapping'!$AP$5:$AP$322,MATCH(1,($B130='23_24TPP_Base_Mapping'!$B$5:$B$322)*($C130='23_24TPP_Base_Mapping'!$C$5:$C$322),0))</f>
        <v>0</v>
      </c>
      <c r="Q130" s="101">
        <v>0</v>
      </c>
      <c r="R130" s="101">
        <v>0</v>
      </c>
      <c r="S130" s="101">
        <f t="shared" si="23"/>
        <v>0</v>
      </c>
      <c r="T130" s="101" cm="1">
        <f t="array" ref="T130">INDEX('23_24TPP_Base_Mapping'!$BP$5:$BP$322,MATCH(1,($B130='23_24TPP_Base_Mapping'!$B$5:$B$322)*($C130='23_24TPP_Base_Mapping'!$C$5:$C$322),0))</f>
        <v>0</v>
      </c>
      <c r="U130" s="102">
        <v>0</v>
      </c>
      <c r="V130" s="102">
        <v>0</v>
      </c>
      <c r="W130" s="102">
        <f t="shared" si="24"/>
        <v>0</v>
      </c>
      <c r="X130" s="102">
        <v>0</v>
      </c>
      <c r="Y130" s="103">
        <v>0</v>
      </c>
      <c r="Z130" s="103">
        <v>0</v>
      </c>
      <c r="AA130" s="103">
        <f t="shared" si="14"/>
        <v>0</v>
      </c>
      <c r="AB130" s="103">
        <f t="shared" si="15"/>
        <v>0</v>
      </c>
      <c r="AC130" s="104">
        <f t="shared" si="16"/>
        <v>0</v>
      </c>
      <c r="AD130" s="104">
        <f t="shared" si="17"/>
        <v>0</v>
      </c>
      <c r="AE130" s="104">
        <f t="shared" si="18"/>
        <v>0</v>
      </c>
      <c r="AF130" s="104">
        <f t="shared" si="19"/>
        <v>0</v>
      </c>
      <c r="AG130" s="201">
        <f t="shared" si="13"/>
        <v>0</v>
      </c>
    </row>
    <row r="131" spans="1:33" hidden="1" x14ac:dyDescent="0.35">
      <c r="A131" t="s">
        <v>333</v>
      </c>
      <c r="B131" t="s">
        <v>280</v>
      </c>
      <c r="C131">
        <v>115</v>
      </c>
      <c r="E131" s="29">
        <v>0</v>
      </c>
      <c r="F131" s="29">
        <v>0</v>
      </c>
      <c r="G131" s="29">
        <f t="shared" si="20"/>
        <v>0</v>
      </c>
      <c r="H131" s="29" cm="1">
        <f t="array" ref="H131">INDEX('23_24TPP_Base_Mapping'!$P$5:$P$322,MATCH(1,($B131='23_24TPP_Base_Mapping'!$B$5:$B$322)*($C131='23_24TPP_Base_Mapping'!$C$5:$C$322),0))</f>
        <v>0</v>
      </c>
      <c r="I131" s="97">
        <v>0</v>
      </c>
      <c r="J131" s="97">
        <v>0</v>
      </c>
      <c r="K131" s="97">
        <f t="shared" si="21"/>
        <v>0</v>
      </c>
      <c r="L131" s="97" cm="1">
        <f t="array" ref="L131">INDEX('23_24TPP_Base_Mapping'!$AC$5:$AC$322,MATCH(1,($B131='23_24TPP_Base_Mapping'!$B$5:$B$322)*($C131='23_24TPP_Base_Mapping'!$C$5:$C$322),0))</f>
        <v>0</v>
      </c>
      <c r="M131" s="98">
        <v>0</v>
      </c>
      <c r="N131" s="98">
        <v>0</v>
      </c>
      <c r="O131" s="98">
        <f t="shared" si="22"/>
        <v>0</v>
      </c>
      <c r="P131" s="98" cm="1">
        <f t="array" ref="P131">INDEX('23_24TPP_Base_Mapping'!$AP$5:$AP$322,MATCH(1,($B131='23_24TPP_Base_Mapping'!$B$5:$B$322)*($C131='23_24TPP_Base_Mapping'!$C$5:$C$322),0))</f>
        <v>0</v>
      </c>
      <c r="Q131" s="101">
        <v>0</v>
      </c>
      <c r="R131" s="101">
        <v>0</v>
      </c>
      <c r="S131" s="101">
        <f t="shared" si="23"/>
        <v>0</v>
      </c>
      <c r="T131" s="101" cm="1">
        <f t="array" ref="T131">INDEX('23_24TPP_Base_Mapping'!$BP$5:$BP$322,MATCH(1,($B131='23_24TPP_Base_Mapping'!$B$5:$B$322)*($C131='23_24TPP_Base_Mapping'!$C$5:$C$322),0))</f>
        <v>0</v>
      </c>
      <c r="U131" s="102">
        <v>0</v>
      </c>
      <c r="V131" s="102">
        <v>0</v>
      </c>
      <c r="W131" s="102">
        <f t="shared" si="24"/>
        <v>0</v>
      </c>
      <c r="X131" s="102">
        <v>0</v>
      </c>
      <c r="Y131" s="103">
        <v>0</v>
      </c>
      <c r="Z131" s="103">
        <v>0</v>
      </c>
      <c r="AA131" s="103">
        <f t="shared" si="14"/>
        <v>0</v>
      </c>
      <c r="AB131" s="103">
        <f t="shared" si="15"/>
        <v>0</v>
      </c>
      <c r="AC131" s="104">
        <f t="shared" si="16"/>
        <v>0</v>
      </c>
      <c r="AD131" s="104">
        <f t="shared" si="17"/>
        <v>0</v>
      </c>
      <c r="AE131" s="104">
        <f t="shared" si="18"/>
        <v>0</v>
      </c>
      <c r="AF131" s="104">
        <f t="shared" si="19"/>
        <v>0</v>
      </c>
      <c r="AG131" s="201">
        <f t="shared" si="13"/>
        <v>0</v>
      </c>
    </row>
    <row r="132" spans="1:33" x14ac:dyDescent="0.35">
      <c r="A132" t="s">
        <v>318</v>
      </c>
      <c r="B132" t="s">
        <v>59</v>
      </c>
      <c r="C132">
        <v>230</v>
      </c>
      <c r="D132" t="str" cm="1">
        <f t="array" ref="D132">INDEX(SubList_ResAreas!$D$5:$D$332,MATCH(1,(B132=SubList_ResAreas!$B$5:$B$332)*(C132=SubList_ResAreas!$C$5:$C$332),0))</f>
        <v>Greater_LA</v>
      </c>
      <c r="E132" s="29">
        <v>0</v>
      </c>
      <c r="F132" s="29">
        <v>0</v>
      </c>
      <c r="G132" s="29">
        <f t="shared" si="20"/>
        <v>0</v>
      </c>
      <c r="H132" s="29" cm="1">
        <f t="array" ref="H132">INDEX('23_24TPP_Base_Mapping'!$P$5:$P$322,MATCH(1,($B132='23_24TPP_Base_Mapping'!$B$5:$B$322)*($C132='23_24TPP_Base_Mapping'!$C$5:$C$322),0))</f>
        <v>75</v>
      </c>
      <c r="I132" s="97">
        <v>0</v>
      </c>
      <c r="J132" s="97">
        <v>0</v>
      </c>
      <c r="K132" s="97">
        <f t="shared" si="21"/>
        <v>0</v>
      </c>
      <c r="L132" s="97" cm="1">
        <f t="array" ref="L132">INDEX('23_24TPP_Base_Mapping'!$AC$5:$AC$322,MATCH(1,($B132='23_24TPP_Base_Mapping'!$B$5:$B$322)*($C132='23_24TPP_Base_Mapping'!$C$5:$C$322),0))</f>
        <v>80</v>
      </c>
      <c r="M132" s="98">
        <v>0</v>
      </c>
      <c r="N132" s="98">
        <v>0</v>
      </c>
      <c r="O132" s="98">
        <f t="shared" si="22"/>
        <v>0</v>
      </c>
      <c r="P132" s="98" cm="1">
        <f t="array" ref="P132">INDEX('23_24TPP_Base_Mapping'!$AP$5:$AP$322,MATCH(1,($B132='23_24TPP_Base_Mapping'!$B$5:$B$322)*($C132='23_24TPP_Base_Mapping'!$C$5:$C$322),0))</f>
        <v>0</v>
      </c>
      <c r="Q132" s="101">
        <v>0</v>
      </c>
      <c r="R132" s="101">
        <v>0</v>
      </c>
      <c r="S132" s="101">
        <f t="shared" si="23"/>
        <v>0</v>
      </c>
      <c r="T132" s="101" cm="1">
        <f t="array" ref="T132">INDEX('23_24TPP_Base_Mapping'!$BP$5:$BP$322,MATCH(1,($B132='23_24TPP_Base_Mapping'!$B$5:$B$322)*($C132='23_24TPP_Base_Mapping'!$C$5:$C$322),0))</f>
        <v>155</v>
      </c>
      <c r="U132" s="102">
        <v>0</v>
      </c>
      <c r="V132" s="102">
        <v>0</v>
      </c>
      <c r="W132" s="102">
        <f t="shared" si="24"/>
        <v>0</v>
      </c>
      <c r="X132" s="102">
        <v>0</v>
      </c>
      <c r="Y132" s="103">
        <v>0</v>
      </c>
      <c r="Z132" s="103">
        <v>0</v>
      </c>
      <c r="AA132" s="103">
        <f t="shared" si="14"/>
        <v>0</v>
      </c>
      <c r="AB132" s="103">
        <f t="shared" si="15"/>
        <v>80</v>
      </c>
      <c r="AC132" s="104">
        <f t="shared" si="16"/>
        <v>0</v>
      </c>
      <c r="AD132" s="104">
        <f t="shared" si="17"/>
        <v>0</v>
      </c>
      <c r="AE132" s="104">
        <f t="shared" si="18"/>
        <v>0</v>
      </c>
      <c r="AF132" s="104">
        <f t="shared" si="19"/>
        <v>155</v>
      </c>
      <c r="AG132" s="201">
        <f t="shared" si="13"/>
        <v>1</v>
      </c>
    </row>
    <row r="133" spans="1:33" x14ac:dyDescent="0.35">
      <c r="A133" t="s">
        <v>321</v>
      </c>
      <c r="B133" t="s">
        <v>200</v>
      </c>
      <c r="C133">
        <v>230</v>
      </c>
      <c r="D133" t="str" cm="1">
        <f t="array" ref="D133">INDEX(SubList_ResAreas!$D$5:$D$332,MATCH(1,(B133=SubList_ResAreas!$B$5:$B$332)*(C133=SubList_ResAreas!$C$5:$C$332),0))</f>
        <v>SPGE_Westlands_Fresno</v>
      </c>
      <c r="E133" s="29">
        <v>0</v>
      </c>
      <c r="F133" s="29">
        <v>0</v>
      </c>
      <c r="G133" s="29">
        <f t="shared" si="20"/>
        <v>0</v>
      </c>
      <c r="H133" s="29" cm="1">
        <f t="array" ref="H133">INDEX('23_24TPP_Base_Mapping'!$P$5:$P$322,MATCH(1,($B133='23_24TPP_Base_Mapping'!$B$5:$B$322)*($C133='23_24TPP_Base_Mapping'!$C$5:$C$322),0))</f>
        <v>0</v>
      </c>
      <c r="I133" s="97">
        <v>0</v>
      </c>
      <c r="J133" s="97">
        <v>0</v>
      </c>
      <c r="K133" s="97">
        <f t="shared" si="21"/>
        <v>0</v>
      </c>
      <c r="L133" s="97" cm="1">
        <f t="array" ref="L133">INDEX('23_24TPP_Base_Mapping'!$AC$5:$AC$322,MATCH(1,($B133='23_24TPP_Base_Mapping'!$B$5:$B$322)*($C133='23_24TPP_Base_Mapping'!$C$5:$C$322),0))</f>
        <v>0</v>
      </c>
      <c r="M133" s="98">
        <v>0</v>
      </c>
      <c r="N133" s="98">
        <v>0</v>
      </c>
      <c r="O133" s="98">
        <f t="shared" si="22"/>
        <v>0</v>
      </c>
      <c r="P133" s="98" cm="1">
        <f t="array" ref="P133">INDEX('23_24TPP_Base_Mapping'!$AP$5:$AP$322,MATCH(1,($B133='23_24TPP_Base_Mapping'!$B$5:$B$322)*($C133='23_24TPP_Base_Mapping'!$C$5:$C$322),0))</f>
        <v>0</v>
      </c>
      <c r="Q133" s="101">
        <v>0</v>
      </c>
      <c r="R133" s="101">
        <v>0</v>
      </c>
      <c r="S133" s="101">
        <f t="shared" si="23"/>
        <v>0</v>
      </c>
      <c r="T133" s="101" cm="1">
        <f t="array" ref="T133">INDEX('23_24TPP_Base_Mapping'!$BP$5:$BP$322,MATCH(1,($B133='23_24TPP_Base_Mapping'!$B$5:$B$322)*($C133='23_24TPP_Base_Mapping'!$C$5:$C$322),0))</f>
        <v>0</v>
      </c>
      <c r="U133" s="102">
        <v>150</v>
      </c>
      <c r="V133" s="102">
        <v>350</v>
      </c>
      <c r="W133" s="102">
        <f t="shared" si="24"/>
        <v>500</v>
      </c>
      <c r="X133" s="102">
        <f>FLOOR(V133*18440/21477,1)</f>
        <v>300</v>
      </c>
      <c r="Y133" s="103">
        <v>150</v>
      </c>
      <c r="Z133" s="103">
        <v>350</v>
      </c>
      <c r="AA133" s="103">
        <f t="shared" si="14"/>
        <v>500</v>
      </c>
      <c r="AB133" s="103">
        <f t="shared" si="15"/>
        <v>300</v>
      </c>
      <c r="AC133" s="104">
        <f t="shared" si="16"/>
        <v>150</v>
      </c>
      <c r="AD133" s="104">
        <f t="shared" si="17"/>
        <v>350</v>
      </c>
      <c r="AE133" s="104">
        <f t="shared" si="18"/>
        <v>500</v>
      </c>
      <c r="AF133" s="104">
        <f t="shared" si="19"/>
        <v>300</v>
      </c>
      <c r="AG133" s="201">
        <f t="shared" ref="AG133:AG196" si="25">IF((AF133+AE133)&gt;0,1,0)</f>
        <v>1</v>
      </c>
    </row>
    <row r="134" spans="1:33" x14ac:dyDescent="0.35">
      <c r="A134" t="s">
        <v>326</v>
      </c>
      <c r="B134" t="s">
        <v>35</v>
      </c>
      <c r="C134">
        <v>115</v>
      </c>
      <c r="D134" t="str" cm="1">
        <f t="array" ref="D134">INDEX(SubList_ResAreas!$D$5:$D$332,MATCH(1,(B134=SubList_ResAreas!$B$5:$B$332)*(C134=SubList_ResAreas!$C$5:$C$332),0))</f>
        <v>San_Diego</v>
      </c>
      <c r="E134" s="29">
        <v>0</v>
      </c>
      <c r="F134" s="29">
        <v>0</v>
      </c>
      <c r="G134" s="29">
        <f t="shared" si="20"/>
        <v>0</v>
      </c>
      <c r="H134" s="29" cm="1">
        <f t="array" ref="H134">INDEX('23_24TPP_Base_Mapping'!$P$5:$P$322,MATCH(1,($B134='23_24TPP_Base_Mapping'!$B$5:$B$322)*($C134='23_24TPP_Base_Mapping'!$C$5:$C$322),0))</f>
        <v>20</v>
      </c>
      <c r="I134" s="97">
        <v>0</v>
      </c>
      <c r="J134" s="97">
        <v>0</v>
      </c>
      <c r="K134" s="97">
        <f t="shared" si="21"/>
        <v>0</v>
      </c>
      <c r="L134" s="97" cm="1">
        <f t="array" ref="L134">INDEX('23_24TPP_Base_Mapping'!$AC$5:$AC$322,MATCH(1,($B134='23_24TPP_Base_Mapping'!$B$5:$B$322)*($C134='23_24TPP_Base_Mapping'!$C$5:$C$322),0))</f>
        <v>10</v>
      </c>
      <c r="M134" s="98">
        <v>0</v>
      </c>
      <c r="N134" s="98">
        <v>0</v>
      </c>
      <c r="O134" s="98">
        <f t="shared" si="22"/>
        <v>0</v>
      </c>
      <c r="P134" s="98" cm="1">
        <f t="array" ref="P134">INDEX('23_24TPP_Base_Mapping'!$AP$5:$AP$322,MATCH(1,($B134='23_24TPP_Base_Mapping'!$B$5:$B$322)*($C134='23_24TPP_Base_Mapping'!$C$5:$C$322),0))</f>
        <v>0</v>
      </c>
      <c r="Q134" s="101">
        <v>0</v>
      </c>
      <c r="R134" s="101">
        <v>0</v>
      </c>
      <c r="S134" s="101">
        <f t="shared" si="23"/>
        <v>0</v>
      </c>
      <c r="T134" s="101" cm="1">
        <f t="array" ref="T134">INDEX('23_24TPP_Base_Mapping'!$BP$5:$BP$322,MATCH(1,($B134='23_24TPP_Base_Mapping'!$B$5:$B$322)*($C134='23_24TPP_Base_Mapping'!$C$5:$C$322),0))</f>
        <v>30</v>
      </c>
      <c r="U134" s="102">
        <v>0</v>
      </c>
      <c r="V134" s="102">
        <v>0</v>
      </c>
      <c r="W134" s="102">
        <f t="shared" si="24"/>
        <v>0</v>
      </c>
      <c r="X134" s="102">
        <v>0</v>
      </c>
      <c r="Y134" s="103">
        <v>0</v>
      </c>
      <c r="Z134" s="103">
        <v>0</v>
      </c>
      <c r="AA134" s="103">
        <f t="shared" ref="AA134:AA197" si="26">K134+O134+W134</f>
        <v>0</v>
      </c>
      <c r="AB134" s="103">
        <f t="shared" ref="AB134:AB198" si="27">L134+P134+X134</f>
        <v>10</v>
      </c>
      <c r="AC134" s="104">
        <f t="shared" ref="AC134:AC197" si="28">Q134+U134</f>
        <v>0</v>
      </c>
      <c r="AD134" s="104">
        <f t="shared" ref="AD134:AD197" si="29">R134+V134</f>
        <v>0</v>
      </c>
      <c r="AE134" s="104">
        <f t="shared" ref="AE134:AE197" si="30">S134+W134</f>
        <v>0</v>
      </c>
      <c r="AF134" s="104">
        <f t="shared" ref="AF134:AF197" si="31">T134+X134</f>
        <v>30</v>
      </c>
      <c r="AG134" s="201">
        <f t="shared" si="25"/>
        <v>1</v>
      </c>
    </row>
    <row r="135" spans="1:33" x14ac:dyDescent="0.35">
      <c r="A135" t="s">
        <v>333</v>
      </c>
      <c r="B135" t="s">
        <v>228</v>
      </c>
      <c r="C135">
        <v>230</v>
      </c>
      <c r="D135" t="str" cm="1">
        <f t="array" ref="D135">INDEX(SubList_ResAreas!$D$5:$D$332,MATCH(1,(B135=SubList_ResAreas!$B$5:$B$332)*(C135=SubList_ResAreas!$C$5:$C$332),0))</f>
        <v>Greater_Bay</v>
      </c>
      <c r="E135" s="29">
        <v>0</v>
      </c>
      <c r="F135" s="29">
        <v>0</v>
      </c>
      <c r="G135" s="29">
        <f t="shared" si="20"/>
        <v>0</v>
      </c>
      <c r="H135" s="29" cm="1">
        <f t="array" ref="H135">INDEX('23_24TPP_Base_Mapping'!$P$5:$P$322,MATCH(1,($B135='23_24TPP_Base_Mapping'!$B$5:$B$322)*($C135='23_24TPP_Base_Mapping'!$C$5:$C$322),0))</f>
        <v>0</v>
      </c>
      <c r="I135" s="97">
        <v>0</v>
      </c>
      <c r="J135" s="97">
        <v>0</v>
      </c>
      <c r="K135" s="97">
        <f t="shared" si="21"/>
        <v>0</v>
      </c>
      <c r="L135" s="97" cm="1">
        <f t="array" ref="L135">INDEX('23_24TPP_Base_Mapping'!$AC$5:$AC$322,MATCH(1,($B135='23_24TPP_Base_Mapping'!$B$5:$B$322)*($C135='23_24TPP_Base_Mapping'!$C$5:$C$322),0))</f>
        <v>0</v>
      </c>
      <c r="M135" s="98">
        <v>0</v>
      </c>
      <c r="N135" s="98">
        <v>0</v>
      </c>
      <c r="O135" s="98">
        <f t="shared" si="22"/>
        <v>0</v>
      </c>
      <c r="P135" s="98" cm="1">
        <f t="array" ref="P135">INDEX('23_24TPP_Base_Mapping'!$AP$5:$AP$322,MATCH(1,($B135='23_24TPP_Base_Mapping'!$B$5:$B$322)*($C135='23_24TPP_Base_Mapping'!$C$5:$C$322),0))</f>
        <v>0</v>
      </c>
      <c r="Q135" s="101">
        <v>0</v>
      </c>
      <c r="R135" s="101">
        <v>0</v>
      </c>
      <c r="S135" s="101">
        <f t="shared" si="23"/>
        <v>0</v>
      </c>
      <c r="T135" s="101" cm="1">
        <f t="array" ref="T135">INDEX('23_24TPP_Base_Mapping'!$BP$5:$BP$322,MATCH(1,($B135='23_24TPP_Base_Mapping'!$B$5:$B$322)*($C135='23_24TPP_Base_Mapping'!$C$5:$C$322),0))</f>
        <v>0</v>
      </c>
      <c r="U135" s="102">
        <v>0</v>
      </c>
      <c r="V135" s="102">
        <v>0</v>
      </c>
      <c r="W135" s="102">
        <f t="shared" si="24"/>
        <v>0</v>
      </c>
      <c r="X135" s="102">
        <v>100</v>
      </c>
      <c r="Y135" s="103">
        <v>0</v>
      </c>
      <c r="Z135" s="103">
        <v>0</v>
      </c>
      <c r="AA135" s="103">
        <f t="shared" si="26"/>
        <v>0</v>
      </c>
      <c r="AB135" s="103">
        <f t="shared" si="27"/>
        <v>100</v>
      </c>
      <c r="AC135" s="104">
        <f t="shared" si="28"/>
        <v>0</v>
      </c>
      <c r="AD135" s="104">
        <f t="shared" si="29"/>
        <v>0</v>
      </c>
      <c r="AE135" s="104">
        <f t="shared" si="30"/>
        <v>0</v>
      </c>
      <c r="AF135" s="104">
        <f t="shared" si="31"/>
        <v>100</v>
      </c>
      <c r="AG135" s="201">
        <f t="shared" si="25"/>
        <v>1</v>
      </c>
    </row>
    <row r="136" spans="1:33" hidden="1" x14ac:dyDescent="0.35">
      <c r="A136" t="s">
        <v>315</v>
      </c>
      <c r="B136" t="s">
        <v>72</v>
      </c>
      <c r="C136">
        <v>115</v>
      </c>
      <c r="E136" s="29">
        <v>0</v>
      </c>
      <c r="F136" s="29">
        <v>0</v>
      </c>
      <c r="G136" s="29">
        <f t="shared" si="20"/>
        <v>0</v>
      </c>
      <c r="H136" s="29" cm="1">
        <f t="array" ref="H136">INDEX('23_24TPP_Base_Mapping'!$P$5:$P$322,MATCH(1,($B136='23_24TPP_Base_Mapping'!$B$5:$B$322)*($C136='23_24TPP_Base_Mapping'!$C$5:$C$322),0))</f>
        <v>0</v>
      </c>
      <c r="I136" s="97">
        <v>0</v>
      </c>
      <c r="J136" s="97">
        <v>0</v>
      </c>
      <c r="K136" s="97">
        <f t="shared" si="21"/>
        <v>0</v>
      </c>
      <c r="L136" s="97" cm="1">
        <f t="array" ref="L136">INDEX('23_24TPP_Base_Mapping'!$AC$5:$AC$322,MATCH(1,($B136='23_24TPP_Base_Mapping'!$B$5:$B$322)*($C136='23_24TPP_Base_Mapping'!$C$5:$C$322),0))</f>
        <v>0</v>
      </c>
      <c r="M136" s="98">
        <v>0</v>
      </c>
      <c r="N136" s="98">
        <v>0</v>
      </c>
      <c r="O136" s="98">
        <f t="shared" si="22"/>
        <v>0</v>
      </c>
      <c r="P136" s="98" cm="1">
        <f t="array" ref="P136">INDEX('23_24TPP_Base_Mapping'!$AP$5:$AP$322,MATCH(1,($B136='23_24TPP_Base_Mapping'!$B$5:$B$322)*($C136='23_24TPP_Base_Mapping'!$C$5:$C$322),0))</f>
        <v>0</v>
      </c>
      <c r="Q136" s="101">
        <v>0</v>
      </c>
      <c r="R136" s="101">
        <v>0</v>
      </c>
      <c r="S136" s="101">
        <f t="shared" si="23"/>
        <v>0</v>
      </c>
      <c r="T136" s="101" cm="1">
        <f t="array" ref="T136">INDEX('23_24TPP_Base_Mapping'!$BP$5:$BP$322,MATCH(1,($B136='23_24TPP_Base_Mapping'!$B$5:$B$322)*($C136='23_24TPP_Base_Mapping'!$C$5:$C$322),0))</f>
        <v>0</v>
      </c>
      <c r="U136" s="102">
        <v>0</v>
      </c>
      <c r="V136" s="102">
        <v>0</v>
      </c>
      <c r="W136" s="102">
        <f t="shared" si="24"/>
        <v>0</v>
      </c>
      <c r="X136" s="102">
        <v>0</v>
      </c>
      <c r="Y136" s="103">
        <v>0</v>
      </c>
      <c r="Z136" s="103">
        <v>0</v>
      </c>
      <c r="AA136" s="103">
        <f t="shared" si="26"/>
        <v>0</v>
      </c>
      <c r="AB136" s="103">
        <f t="shared" si="27"/>
        <v>0</v>
      </c>
      <c r="AC136" s="104">
        <f t="shared" si="28"/>
        <v>0</v>
      </c>
      <c r="AD136" s="104">
        <f t="shared" si="29"/>
        <v>0</v>
      </c>
      <c r="AE136" s="104">
        <f t="shared" si="30"/>
        <v>0</v>
      </c>
      <c r="AF136" s="104">
        <f t="shared" si="31"/>
        <v>0</v>
      </c>
      <c r="AG136" s="201">
        <f t="shared" si="25"/>
        <v>0</v>
      </c>
    </row>
    <row r="137" spans="1:33" x14ac:dyDescent="0.35">
      <c r="A137" t="s">
        <v>315</v>
      </c>
      <c r="B137" t="s">
        <v>151</v>
      </c>
      <c r="C137">
        <v>115</v>
      </c>
      <c r="D137" t="str" cm="1">
        <f t="array" ref="D137">INDEX(SubList_ResAreas!$D$5:$D$332,MATCH(1,(B137=SubList_ResAreas!$B$5:$B$332)*(C137=SubList_ResAreas!$C$5:$C$332),0))</f>
        <v>SPGE_Kern</v>
      </c>
      <c r="E137" s="29">
        <v>0</v>
      </c>
      <c r="F137" s="29">
        <v>0</v>
      </c>
      <c r="G137" s="29">
        <f t="shared" si="20"/>
        <v>0</v>
      </c>
      <c r="H137" s="29" cm="1">
        <f t="array" ref="H137">INDEX('23_24TPP_Base_Mapping'!$P$5:$P$322,MATCH(1,($B137='23_24TPP_Base_Mapping'!$B$5:$B$322)*($C137='23_24TPP_Base_Mapping'!$C$5:$C$322),0))</f>
        <v>0</v>
      </c>
      <c r="I137" s="97">
        <v>0</v>
      </c>
      <c r="J137" s="97">
        <v>0</v>
      </c>
      <c r="K137" s="97">
        <f t="shared" si="21"/>
        <v>0</v>
      </c>
      <c r="L137" s="97" cm="1">
        <f t="array" ref="L137">INDEX('23_24TPP_Base_Mapping'!$AC$5:$AC$322,MATCH(1,($B137='23_24TPP_Base_Mapping'!$B$5:$B$322)*($C137='23_24TPP_Base_Mapping'!$C$5:$C$322),0))</f>
        <v>0</v>
      </c>
      <c r="M137" s="98">
        <v>0</v>
      </c>
      <c r="N137" s="98">
        <v>0</v>
      </c>
      <c r="O137" s="98">
        <f t="shared" si="22"/>
        <v>0</v>
      </c>
      <c r="P137" s="98" cm="1">
        <f t="array" ref="P137">INDEX('23_24TPP_Base_Mapping'!$AP$5:$AP$322,MATCH(1,($B137='23_24TPP_Base_Mapping'!$B$5:$B$322)*($C137='23_24TPP_Base_Mapping'!$C$5:$C$322),0))</f>
        <v>0</v>
      </c>
      <c r="Q137" s="101">
        <v>0</v>
      </c>
      <c r="R137" s="101">
        <v>0</v>
      </c>
      <c r="S137" s="101">
        <f t="shared" si="23"/>
        <v>0</v>
      </c>
      <c r="T137" s="101" cm="1">
        <f t="array" ref="T137">INDEX('23_24TPP_Base_Mapping'!$BP$5:$BP$322,MATCH(1,($B137='23_24TPP_Base_Mapping'!$B$5:$B$322)*($C137='23_24TPP_Base_Mapping'!$C$5:$C$322),0))</f>
        <v>0</v>
      </c>
      <c r="U137" s="102">
        <v>0</v>
      </c>
      <c r="V137" s="102">
        <v>0</v>
      </c>
      <c r="W137" s="102">
        <f t="shared" si="24"/>
        <v>0</v>
      </c>
      <c r="X137" s="102">
        <v>100</v>
      </c>
      <c r="Y137" s="103">
        <v>0</v>
      </c>
      <c r="Z137" s="103">
        <v>0</v>
      </c>
      <c r="AA137" s="103">
        <f t="shared" si="26"/>
        <v>0</v>
      </c>
      <c r="AB137" s="103">
        <f t="shared" si="27"/>
        <v>100</v>
      </c>
      <c r="AC137" s="104">
        <f t="shared" si="28"/>
        <v>0</v>
      </c>
      <c r="AD137" s="104">
        <f t="shared" si="29"/>
        <v>0</v>
      </c>
      <c r="AE137" s="104">
        <f t="shared" si="30"/>
        <v>0</v>
      </c>
      <c r="AF137" s="104">
        <f t="shared" si="31"/>
        <v>100</v>
      </c>
      <c r="AG137" s="201">
        <f t="shared" si="25"/>
        <v>1</v>
      </c>
    </row>
    <row r="138" spans="1:33" x14ac:dyDescent="0.35">
      <c r="A138" t="s">
        <v>315</v>
      </c>
      <c r="B138" t="s">
        <v>143</v>
      </c>
      <c r="C138">
        <v>115</v>
      </c>
      <c r="D138" t="str" cm="1">
        <f t="array" ref="D138">INDEX(SubList_ResAreas!$D$5:$D$332,MATCH(1,(B138=SubList_ResAreas!$B$5:$B$332)*(C138=SubList_ResAreas!$C$5:$C$332),0))</f>
        <v>SPGE_Kern</v>
      </c>
      <c r="E138" s="29">
        <v>0</v>
      </c>
      <c r="F138" s="29">
        <v>0</v>
      </c>
      <c r="G138" s="29">
        <f t="shared" si="20"/>
        <v>0</v>
      </c>
      <c r="H138" s="29" cm="1">
        <f t="array" ref="H138">INDEX('23_24TPP_Base_Mapping'!$P$5:$P$322,MATCH(1,($B138='23_24TPP_Base_Mapping'!$B$5:$B$322)*($C138='23_24TPP_Base_Mapping'!$C$5:$C$322),0))</f>
        <v>0</v>
      </c>
      <c r="I138" s="97">
        <v>0</v>
      </c>
      <c r="J138" s="97">
        <v>0</v>
      </c>
      <c r="K138" s="97">
        <f t="shared" si="21"/>
        <v>0</v>
      </c>
      <c r="L138" s="97" cm="1">
        <f t="array" ref="L138">INDEX('23_24TPP_Base_Mapping'!$AC$5:$AC$322,MATCH(1,($B138='23_24TPP_Base_Mapping'!$B$5:$B$322)*($C138='23_24TPP_Base_Mapping'!$C$5:$C$322),0))</f>
        <v>0</v>
      </c>
      <c r="M138" s="98">
        <v>0</v>
      </c>
      <c r="N138" s="98">
        <v>0</v>
      </c>
      <c r="O138" s="98">
        <f t="shared" si="22"/>
        <v>0</v>
      </c>
      <c r="P138" s="98" cm="1">
        <f t="array" ref="P138">INDEX('23_24TPP_Base_Mapping'!$AP$5:$AP$322,MATCH(1,($B138='23_24TPP_Base_Mapping'!$B$5:$B$322)*($C138='23_24TPP_Base_Mapping'!$C$5:$C$322),0))</f>
        <v>0</v>
      </c>
      <c r="Q138" s="101">
        <v>0</v>
      </c>
      <c r="R138" s="101">
        <v>0</v>
      </c>
      <c r="S138" s="101">
        <f t="shared" si="23"/>
        <v>0</v>
      </c>
      <c r="T138" s="101" cm="1">
        <f t="array" ref="T138">INDEX('23_24TPP_Base_Mapping'!$BP$5:$BP$322,MATCH(1,($B138='23_24TPP_Base_Mapping'!$B$5:$B$322)*($C138='23_24TPP_Base_Mapping'!$C$5:$C$322),0))</f>
        <v>0</v>
      </c>
      <c r="U138" s="102">
        <v>150</v>
      </c>
      <c r="V138" s="102">
        <v>350</v>
      </c>
      <c r="W138" s="102">
        <f t="shared" si="24"/>
        <v>500</v>
      </c>
      <c r="X138" s="102">
        <f>FLOOR(V138*18440/21477,1)</f>
        <v>300</v>
      </c>
      <c r="Y138" s="103">
        <v>150</v>
      </c>
      <c r="Z138" s="103">
        <v>350</v>
      </c>
      <c r="AA138" s="103">
        <f t="shared" si="26"/>
        <v>500</v>
      </c>
      <c r="AB138" s="103">
        <f t="shared" si="27"/>
        <v>300</v>
      </c>
      <c r="AC138" s="104">
        <f t="shared" si="28"/>
        <v>150</v>
      </c>
      <c r="AD138" s="104">
        <f t="shared" si="29"/>
        <v>350</v>
      </c>
      <c r="AE138" s="104">
        <f t="shared" si="30"/>
        <v>500</v>
      </c>
      <c r="AF138" s="104">
        <f t="shared" si="31"/>
        <v>300</v>
      </c>
      <c r="AG138" s="201">
        <f t="shared" si="25"/>
        <v>1</v>
      </c>
    </row>
    <row r="139" spans="1:33" hidden="1" x14ac:dyDescent="0.35">
      <c r="A139" t="s">
        <v>321</v>
      </c>
      <c r="B139" t="s">
        <v>187</v>
      </c>
      <c r="C139">
        <v>115</v>
      </c>
      <c r="E139" s="29">
        <v>0</v>
      </c>
      <c r="F139" s="29">
        <v>0</v>
      </c>
      <c r="G139" s="29">
        <f t="shared" ref="G139:G204" si="32">SUM(E139:F139)</f>
        <v>0</v>
      </c>
      <c r="H139" s="29" cm="1">
        <f t="array" ref="H139">INDEX('23_24TPP_Base_Mapping'!$P$5:$P$322,MATCH(1,($B139='23_24TPP_Base_Mapping'!$B$5:$B$322)*($C139='23_24TPP_Base_Mapping'!$C$5:$C$322),0))</f>
        <v>0</v>
      </c>
      <c r="I139" s="97">
        <v>0</v>
      </c>
      <c r="J139" s="97">
        <v>0</v>
      </c>
      <c r="K139" s="97">
        <f t="shared" ref="K139:K204" si="33">SUM(I139:J139)</f>
        <v>0</v>
      </c>
      <c r="L139" s="97" cm="1">
        <f t="array" ref="L139">INDEX('23_24TPP_Base_Mapping'!$AC$5:$AC$322,MATCH(1,($B139='23_24TPP_Base_Mapping'!$B$5:$B$322)*($C139='23_24TPP_Base_Mapping'!$C$5:$C$322),0))</f>
        <v>0</v>
      </c>
      <c r="M139" s="98">
        <v>0</v>
      </c>
      <c r="N139" s="98">
        <v>0</v>
      </c>
      <c r="O139" s="98">
        <f t="shared" ref="O139:O204" si="34">SUM(M139:N139)</f>
        <v>0</v>
      </c>
      <c r="P139" s="98" cm="1">
        <f t="array" ref="P139">INDEX('23_24TPP_Base_Mapping'!$AP$5:$AP$322,MATCH(1,($B139='23_24TPP_Base_Mapping'!$B$5:$B$322)*($C139='23_24TPP_Base_Mapping'!$C$5:$C$322),0))</f>
        <v>0</v>
      </c>
      <c r="Q139" s="101">
        <v>0</v>
      </c>
      <c r="R139" s="101">
        <v>0</v>
      </c>
      <c r="S139" s="101">
        <f t="shared" ref="S139:S204" si="35">SUM(Q139:R139)</f>
        <v>0</v>
      </c>
      <c r="T139" s="101" cm="1">
        <f t="array" ref="T139">INDEX('23_24TPP_Base_Mapping'!$BP$5:$BP$322,MATCH(1,($B139='23_24TPP_Base_Mapping'!$B$5:$B$322)*($C139='23_24TPP_Base_Mapping'!$C$5:$C$322),0))</f>
        <v>0</v>
      </c>
      <c r="U139" s="102">
        <v>0</v>
      </c>
      <c r="V139" s="102">
        <v>0</v>
      </c>
      <c r="W139" s="102">
        <f t="shared" si="24"/>
        <v>0</v>
      </c>
      <c r="X139" s="102">
        <v>0</v>
      </c>
      <c r="Y139" s="103">
        <v>0</v>
      </c>
      <c r="Z139" s="103">
        <v>0</v>
      </c>
      <c r="AA139" s="103">
        <f t="shared" si="26"/>
        <v>0</v>
      </c>
      <c r="AB139" s="103">
        <f t="shared" si="27"/>
        <v>0</v>
      </c>
      <c r="AC139" s="104">
        <f t="shared" si="28"/>
        <v>0</v>
      </c>
      <c r="AD139" s="104">
        <f t="shared" si="29"/>
        <v>0</v>
      </c>
      <c r="AE139" s="104">
        <f t="shared" si="30"/>
        <v>0</v>
      </c>
      <c r="AF139" s="104">
        <f t="shared" si="31"/>
        <v>0</v>
      </c>
      <c r="AG139" s="201">
        <f t="shared" si="25"/>
        <v>0</v>
      </c>
    </row>
    <row r="140" spans="1:33" x14ac:dyDescent="0.35">
      <c r="A140" t="s">
        <v>341</v>
      </c>
      <c r="B140" t="s">
        <v>120</v>
      </c>
      <c r="C140">
        <v>230</v>
      </c>
      <c r="D140" t="str" cm="1">
        <f t="array" ref="D140">INDEX(SubList_ResAreas!$D$5:$D$332,MATCH(1,(B140=SubList_ResAreas!$B$5:$B$332)*(C140=SubList_ResAreas!$C$5:$C$332),0))</f>
        <v>Greater_Kramer</v>
      </c>
      <c r="E140" s="29">
        <v>0</v>
      </c>
      <c r="F140" s="29">
        <v>0</v>
      </c>
      <c r="G140" s="29">
        <f t="shared" si="32"/>
        <v>0</v>
      </c>
      <c r="H140" s="29" cm="1">
        <f t="array" ref="H140">INDEX('23_24TPP_Base_Mapping'!$P$5:$P$322,MATCH(1,($B140='23_24TPP_Base_Mapping'!$B$5:$B$322)*($C140='23_24TPP_Base_Mapping'!$C$5:$C$322),0))</f>
        <v>0</v>
      </c>
      <c r="I140" s="97">
        <v>530</v>
      </c>
      <c r="J140" s="97">
        <v>400</v>
      </c>
      <c r="K140" s="97">
        <f t="shared" si="33"/>
        <v>930</v>
      </c>
      <c r="L140" s="97" cm="1">
        <f t="array" ref="L140">INDEX('23_24TPP_Base_Mapping'!$AC$5:$AC$322,MATCH(1,($B140='23_24TPP_Base_Mapping'!$B$5:$B$322)*($C140='23_24TPP_Base_Mapping'!$C$5:$C$322),0))</f>
        <v>525</v>
      </c>
      <c r="M140" s="98">
        <v>85</v>
      </c>
      <c r="N140" s="98">
        <v>149.99566000000002</v>
      </c>
      <c r="O140" s="98">
        <f t="shared" si="34"/>
        <v>234.99566000000002</v>
      </c>
      <c r="P140" s="98" cm="1">
        <f t="array" ref="P140">INDEX('23_24TPP_Base_Mapping'!$AP$5:$AP$322,MATCH(1,($B140='23_24TPP_Base_Mapping'!$B$5:$B$322)*($C140='23_24TPP_Base_Mapping'!$C$5:$C$322),0))</f>
        <v>175</v>
      </c>
      <c r="Q140" s="101">
        <v>615</v>
      </c>
      <c r="R140" s="101">
        <v>549.99566000000004</v>
      </c>
      <c r="S140" s="101">
        <f t="shared" si="35"/>
        <v>1164.99566</v>
      </c>
      <c r="T140" s="101" cm="1">
        <f t="array" ref="T140">INDEX('23_24TPP_Base_Mapping'!$BP$5:$BP$322,MATCH(1,($B140='23_24TPP_Base_Mapping'!$B$5:$B$322)*($C140='23_24TPP_Base_Mapping'!$C$5:$C$322),0))</f>
        <v>700</v>
      </c>
      <c r="U140" s="102">
        <v>0</v>
      </c>
      <c r="V140" s="102">
        <v>0</v>
      </c>
      <c r="W140" s="102">
        <f t="shared" si="24"/>
        <v>0</v>
      </c>
      <c r="X140" s="102">
        <v>0</v>
      </c>
      <c r="Y140" s="103">
        <v>0</v>
      </c>
      <c r="Z140" s="103">
        <v>0</v>
      </c>
      <c r="AA140" s="103">
        <f t="shared" si="26"/>
        <v>1164.99566</v>
      </c>
      <c r="AB140" s="103">
        <f t="shared" si="27"/>
        <v>700</v>
      </c>
      <c r="AC140" s="104">
        <f t="shared" si="28"/>
        <v>615</v>
      </c>
      <c r="AD140" s="104">
        <f t="shared" si="29"/>
        <v>549.99566000000004</v>
      </c>
      <c r="AE140" s="104">
        <f t="shared" si="30"/>
        <v>1164.99566</v>
      </c>
      <c r="AF140" s="104">
        <f t="shared" si="31"/>
        <v>700</v>
      </c>
      <c r="AG140" s="201">
        <f t="shared" si="25"/>
        <v>1</v>
      </c>
    </row>
    <row r="141" spans="1:33" x14ac:dyDescent="0.35">
      <c r="A141" t="s">
        <v>341</v>
      </c>
      <c r="B141" t="s">
        <v>120</v>
      </c>
      <c r="C141">
        <v>115</v>
      </c>
      <c r="D141" t="str" cm="1">
        <f t="array" ref="D141">INDEX(SubList_ResAreas!$D$5:$D$332,MATCH(1,(B141=SubList_ResAreas!$B$5:$B$332)*(C141=SubList_ResAreas!$C$5:$C$332),0))</f>
        <v>Greater_Kramer</v>
      </c>
      <c r="E141" s="29">
        <v>0</v>
      </c>
      <c r="F141" s="29">
        <v>0</v>
      </c>
      <c r="G141" s="29">
        <f t="shared" si="32"/>
        <v>0</v>
      </c>
      <c r="H141" s="29" cm="1">
        <f t="array" ref="H141">INDEX('23_24TPP_Base_Mapping'!$P$5:$P$322,MATCH(1,($B141='23_24TPP_Base_Mapping'!$B$5:$B$322)*($C141='23_24TPP_Base_Mapping'!$C$5:$C$322),0))</f>
        <v>0</v>
      </c>
      <c r="I141" s="97">
        <v>95</v>
      </c>
      <c r="J141" s="97">
        <v>0</v>
      </c>
      <c r="K141" s="97">
        <f t="shared" si="33"/>
        <v>95</v>
      </c>
      <c r="L141" s="97" cm="1">
        <f t="array" ref="L141">INDEX('23_24TPP_Base_Mapping'!$AC$5:$AC$322,MATCH(1,($B141='23_24TPP_Base_Mapping'!$B$5:$B$322)*($C141='23_24TPP_Base_Mapping'!$C$5:$C$322),0))</f>
        <v>75</v>
      </c>
      <c r="M141" s="98">
        <v>0</v>
      </c>
      <c r="N141" s="98">
        <v>0</v>
      </c>
      <c r="O141" s="98">
        <f t="shared" si="34"/>
        <v>0</v>
      </c>
      <c r="P141" s="98" cm="1">
        <f t="array" ref="P141">INDEX('23_24TPP_Base_Mapping'!$AP$5:$AP$322,MATCH(1,($B141='23_24TPP_Base_Mapping'!$B$5:$B$322)*($C141='23_24TPP_Base_Mapping'!$C$5:$C$322),0))</f>
        <v>0</v>
      </c>
      <c r="Q141" s="101">
        <v>95</v>
      </c>
      <c r="R141" s="101">
        <v>0</v>
      </c>
      <c r="S141" s="101">
        <f t="shared" si="35"/>
        <v>95</v>
      </c>
      <c r="T141" s="101" cm="1">
        <f t="array" ref="T141">INDEX('23_24TPP_Base_Mapping'!$BP$5:$BP$322,MATCH(1,($B141='23_24TPP_Base_Mapping'!$B$5:$B$322)*($C141='23_24TPP_Base_Mapping'!$C$5:$C$322),0))</f>
        <v>75</v>
      </c>
      <c r="U141" s="102">
        <v>0</v>
      </c>
      <c r="V141" s="102">
        <v>0</v>
      </c>
      <c r="W141" s="102">
        <f t="shared" si="24"/>
        <v>0</v>
      </c>
      <c r="X141" s="102">
        <v>0</v>
      </c>
      <c r="Y141" s="103">
        <v>0</v>
      </c>
      <c r="Z141" s="103">
        <v>0</v>
      </c>
      <c r="AA141" s="103">
        <f t="shared" si="26"/>
        <v>95</v>
      </c>
      <c r="AB141" s="103">
        <f t="shared" si="27"/>
        <v>75</v>
      </c>
      <c r="AC141" s="104">
        <f t="shared" si="28"/>
        <v>95</v>
      </c>
      <c r="AD141" s="104">
        <f t="shared" si="29"/>
        <v>0</v>
      </c>
      <c r="AE141" s="104">
        <f t="shared" si="30"/>
        <v>95</v>
      </c>
      <c r="AF141" s="104">
        <f t="shared" si="31"/>
        <v>75</v>
      </c>
      <c r="AG141" s="201">
        <f t="shared" si="25"/>
        <v>1</v>
      </c>
    </row>
    <row r="142" spans="1:33" hidden="1" x14ac:dyDescent="0.35">
      <c r="A142" t="s">
        <v>318</v>
      </c>
      <c r="B142" t="s">
        <v>84</v>
      </c>
      <c r="C142">
        <v>230</v>
      </c>
      <c r="E142" s="29">
        <v>0</v>
      </c>
      <c r="F142" s="29">
        <v>0</v>
      </c>
      <c r="G142" s="29">
        <f t="shared" si="32"/>
        <v>0</v>
      </c>
      <c r="H142" s="29" cm="1">
        <f t="array" ref="H142">INDEX('23_24TPP_Base_Mapping'!$P$5:$P$322,MATCH(1,($B142='23_24TPP_Base_Mapping'!$B$5:$B$322)*($C142='23_24TPP_Base_Mapping'!$C$5:$C$322),0))</f>
        <v>0</v>
      </c>
      <c r="I142" s="97">
        <v>0</v>
      </c>
      <c r="J142" s="97">
        <v>0</v>
      </c>
      <c r="K142" s="97">
        <f t="shared" si="33"/>
        <v>0</v>
      </c>
      <c r="L142" s="97" cm="1">
        <f t="array" ref="L142">INDEX('23_24TPP_Base_Mapping'!$AC$5:$AC$322,MATCH(1,($B142='23_24TPP_Base_Mapping'!$B$5:$B$322)*($C142='23_24TPP_Base_Mapping'!$C$5:$C$322),0))</f>
        <v>0</v>
      </c>
      <c r="M142" s="98">
        <v>0</v>
      </c>
      <c r="N142" s="98">
        <v>0</v>
      </c>
      <c r="O142" s="98">
        <f t="shared" si="34"/>
        <v>0</v>
      </c>
      <c r="P142" s="98" cm="1">
        <f t="array" ref="P142">INDEX('23_24TPP_Base_Mapping'!$AP$5:$AP$322,MATCH(1,($B142='23_24TPP_Base_Mapping'!$B$5:$B$322)*($C142='23_24TPP_Base_Mapping'!$C$5:$C$322),0))</f>
        <v>0</v>
      </c>
      <c r="Q142" s="101">
        <v>0</v>
      </c>
      <c r="R142" s="101">
        <v>0</v>
      </c>
      <c r="S142" s="101">
        <f t="shared" si="35"/>
        <v>0</v>
      </c>
      <c r="T142" s="101" cm="1">
        <f t="array" ref="T142">INDEX('23_24TPP_Base_Mapping'!$BP$5:$BP$322,MATCH(1,($B142='23_24TPP_Base_Mapping'!$B$5:$B$322)*($C142='23_24TPP_Base_Mapping'!$C$5:$C$322),0))</f>
        <v>0</v>
      </c>
      <c r="U142" s="102">
        <v>0</v>
      </c>
      <c r="V142" s="102">
        <v>0</v>
      </c>
      <c r="W142" s="102">
        <f t="shared" si="24"/>
        <v>0</v>
      </c>
      <c r="X142" s="102">
        <v>0</v>
      </c>
      <c r="Y142" s="103">
        <v>0</v>
      </c>
      <c r="Z142" s="103">
        <v>0</v>
      </c>
      <c r="AA142" s="103">
        <f t="shared" si="26"/>
        <v>0</v>
      </c>
      <c r="AB142" s="103">
        <f t="shared" si="27"/>
        <v>0</v>
      </c>
      <c r="AC142" s="104">
        <f t="shared" si="28"/>
        <v>0</v>
      </c>
      <c r="AD142" s="104">
        <f t="shared" si="29"/>
        <v>0</v>
      </c>
      <c r="AE142" s="104">
        <f t="shared" si="30"/>
        <v>0</v>
      </c>
      <c r="AF142" s="104">
        <f t="shared" si="31"/>
        <v>0</v>
      </c>
      <c r="AG142" s="201">
        <f t="shared" si="25"/>
        <v>0</v>
      </c>
    </row>
    <row r="143" spans="1:33" hidden="1" x14ac:dyDescent="0.35">
      <c r="A143" t="s">
        <v>318</v>
      </c>
      <c r="B143" t="s">
        <v>73</v>
      </c>
      <c r="C143">
        <v>230</v>
      </c>
      <c r="E143" s="29">
        <v>0</v>
      </c>
      <c r="F143" s="29">
        <v>0</v>
      </c>
      <c r="G143" s="29">
        <f t="shared" si="32"/>
        <v>0</v>
      </c>
      <c r="H143" s="29" cm="1">
        <f t="array" ref="H143">INDEX('23_24TPP_Base_Mapping'!$P$5:$P$322,MATCH(1,($B143='23_24TPP_Base_Mapping'!$B$5:$B$322)*($C143='23_24TPP_Base_Mapping'!$C$5:$C$322),0))</f>
        <v>0</v>
      </c>
      <c r="I143" s="97">
        <v>0</v>
      </c>
      <c r="J143" s="97">
        <v>0</v>
      </c>
      <c r="K143" s="97">
        <f t="shared" si="33"/>
        <v>0</v>
      </c>
      <c r="L143" s="97" cm="1">
        <f t="array" ref="L143">INDEX('23_24TPP_Base_Mapping'!$AC$5:$AC$322,MATCH(1,($B143='23_24TPP_Base_Mapping'!$B$5:$B$322)*($C143='23_24TPP_Base_Mapping'!$C$5:$C$322),0))</f>
        <v>0</v>
      </c>
      <c r="M143" s="98">
        <v>0</v>
      </c>
      <c r="N143" s="98">
        <v>0</v>
      </c>
      <c r="O143" s="98">
        <f t="shared" si="34"/>
        <v>0</v>
      </c>
      <c r="P143" s="98" cm="1">
        <f t="array" ref="P143">INDEX('23_24TPP_Base_Mapping'!$AP$5:$AP$322,MATCH(1,($B143='23_24TPP_Base_Mapping'!$B$5:$B$322)*($C143='23_24TPP_Base_Mapping'!$C$5:$C$322),0))</f>
        <v>0</v>
      </c>
      <c r="Q143" s="101">
        <v>0</v>
      </c>
      <c r="R143" s="101">
        <v>0</v>
      </c>
      <c r="S143" s="101">
        <f t="shared" si="35"/>
        <v>0</v>
      </c>
      <c r="T143" s="101" cm="1">
        <f t="array" ref="T143">INDEX('23_24TPP_Base_Mapping'!$BP$5:$BP$322,MATCH(1,($B143='23_24TPP_Base_Mapping'!$B$5:$B$322)*($C143='23_24TPP_Base_Mapping'!$C$5:$C$322),0))</f>
        <v>0</v>
      </c>
      <c r="U143" s="102">
        <v>0</v>
      </c>
      <c r="V143" s="102">
        <v>0</v>
      </c>
      <c r="W143" s="102">
        <f t="shared" si="24"/>
        <v>0</v>
      </c>
      <c r="X143" s="102">
        <v>0</v>
      </c>
      <c r="Y143" s="103">
        <v>0</v>
      </c>
      <c r="Z143" s="103">
        <v>0</v>
      </c>
      <c r="AA143" s="103">
        <f t="shared" si="26"/>
        <v>0</v>
      </c>
      <c r="AB143" s="103">
        <f t="shared" si="27"/>
        <v>0</v>
      </c>
      <c r="AC143" s="104">
        <f t="shared" si="28"/>
        <v>0</v>
      </c>
      <c r="AD143" s="104">
        <f t="shared" si="29"/>
        <v>0</v>
      </c>
      <c r="AE143" s="104">
        <f t="shared" si="30"/>
        <v>0</v>
      </c>
      <c r="AF143" s="104">
        <f t="shared" si="31"/>
        <v>0</v>
      </c>
      <c r="AG143" s="201">
        <f t="shared" si="25"/>
        <v>0</v>
      </c>
    </row>
    <row r="144" spans="1:33" x14ac:dyDescent="0.35">
      <c r="A144" t="s">
        <v>318</v>
      </c>
      <c r="B144" t="s">
        <v>82</v>
      </c>
      <c r="C144">
        <v>230</v>
      </c>
      <c r="D144" t="str" cm="1">
        <f t="array" ref="D144">INDEX(SubList_ResAreas!$D$5:$D$332,MATCH(1,(B144=SubList_ResAreas!$B$5:$B$332)*(C144=SubList_ResAreas!$C$5:$C$332),0))</f>
        <v>Greater_LA</v>
      </c>
      <c r="E144" s="29">
        <v>0</v>
      </c>
      <c r="F144" s="29">
        <v>0</v>
      </c>
      <c r="G144" s="29">
        <f t="shared" si="32"/>
        <v>0</v>
      </c>
      <c r="H144" s="29" cm="1">
        <f t="array" ref="H144">INDEX('23_24TPP_Base_Mapping'!$P$5:$P$322,MATCH(1,($B144='23_24TPP_Base_Mapping'!$B$5:$B$322)*($C144='23_24TPP_Base_Mapping'!$C$5:$C$322),0))</f>
        <v>0</v>
      </c>
      <c r="I144" s="97">
        <v>0</v>
      </c>
      <c r="J144" s="97">
        <v>0</v>
      </c>
      <c r="K144" s="97">
        <f t="shared" si="33"/>
        <v>0</v>
      </c>
      <c r="L144" s="97" cm="1">
        <f t="array" ref="L144">INDEX('23_24TPP_Base_Mapping'!$AC$5:$AC$322,MATCH(1,($B144='23_24TPP_Base_Mapping'!$B$5:$B$322)*($C144='23_24TPP_Base_Mapping'!$C$5:$C$322),0))</f>
        <v>100</v>
      </c>
      <c r="M144" s="98">
        <v>0</v>
      </c>
      <c r="N144" s="98">
        <v>0</v>
      </c>
      <c r="O144" s="98">
        <f t="shared" si="34"/>
        <v>0</v>
      </c>
      <c r="P144" s="98" cm="1">
        <f t="array" ref="P144">INDEX('23_24TPP_Base_Mapping'!$AP$5:$AP$322,MATCH(1,($B144='23_24TPP_Base_Mapping'!$B$5:$B$322)*($C144='23_24TPP_Base_Mapping'!$C$5:$C$322),0))</f>
        <v>400</v>
      </c>
      <c r="Q144" s="101">
        <v>0</v>
      </c>
      <c r="R144" s="101">
        <v>0</v>
      </c>
      <c r="S144" s="101">
        <f t="shared" si="35"/>
        <v>0</v>
      </c>
      <c r="T144" s="101" cm="1">
        <f t="array" ref="T144">INDEX('23_24TPP_Base_Mapping'!$BP$5:$BP$322,MATCH(1,($B144='23_24TPP_Base_Mapping'!$B$5:$B$322)*($C144='23_24TPP_Base_Mapping'!$C$5:$C$322),0))</f>
        <v>500</v>
      </c>
      <c r="U144" s="102">
        <v>0</v>
      </c>
      <c r="V144" s="102">
        <v>0</v>
      </c>
      <c r="W144" s="102">
        <f t="shared" si="24"/>
        <v>0</v>
      </c>
      <c r="X144" s="102">
        <v>0</v>
      </c>
      <c r="Y144" s="103">
        <v>0</v>
      </c>
      <c r="Z144" s="103">
        <v>0</v>
      </c>
      <c r="AA144" s="103">
        <f t="shared" si="26"/>
        <v>0</v>
      </c>
      <c r="AB144" s="103">
        <f t="shared" si="27"/>
        <v>500</v>
      </c>
      <c r="AC144" s="104">
        <f t="shared" si="28"/>
        <v>0</v>
      </c>
      <c r="AD144" s="104">
        <f t="shared" si="29"/>
        <v>0</v>
      </c>
      <c r="AE144" s="104">
        <f t="shared" si="30"/>
        <v>0</v>
      </c>
      <c r="AF144" s="104">
        <f t="shared" si="31"/>
        <v>500</v>
      </c>
      <c r="AG144" s="201">
        <f t="shared" si="25"/>
        <v>1</v>
      </c>
    </row>
    <row r="145" spans="1:33" x14ac:dyDescent="0.35">
      <c r="A145" t="s">
        <v>333</v>
      </c>
      <c r="B145" t="s">
        <v>248</v>
      </c>
      <c r="C145">
        <v>230</v>
      </c>
      <c r="D145" t="str" cm="1">
        <f t="array" ref="D145">INDEX(SubList_ResAreas!$D$5:$D$332,MATCH(1,(B145=SubList_ResAreas!$B$5:$B$332)*(C145=SubList_ResAreas!$C$5:$C$332),0))</f>
        <v>Northern_CA</v>
      </c>
      <c r="E145" s="29">
        <v>0</v>
      </c>
      <c r="F145" s="29">
        <v>0</v>
      </c>
      <c r="G145" s="29">
        <f t="shared" si="32"/>
        <v>0</v>
      </c>
      <c r="H145" s="29" cm="1">
        <f t="array" ref="H145">INDEX('23_24TPP_Base_Mapping'!$P$5:$P$322,MATCH(1,($B145='23_24TPP_Base_Mapping'!$B$5:$B$322)*($C145='23_24TPP_Base_Mapping'!$C$5:$C$322),0))</f>
        <v>0</v>
      </c>
      <c r="I145" s="97">
        <v>0</v>
      </c>
      <c r="J145" s="97">
        <v>11.6</v>
      </c>
      <c r="K145" s="97">
        <f t="shared" si="33"/>
        <v>11.6</v>
      </c>
      <c r="L145" s="97" cm="1">
        <f t="array" ref="L145">INDEX('23_24TPP_Base_Mapping'!$AC$5:$AC$322,MATCH(1,($B145='23_24TPP_Base_Mapping'!$B$5:$B$322)*($C145='23_24TPP_Base_Mapping'!$C$5:$C$322),0))</f>
        <v>44.725000000000001</v>
      </c>
      <c r="M145" s="98">
        <v>0</v>
      </c>
      <c r="N145" s="98">
        <v>0</v>
      </c>
      <c r="O145" s="98">
        <f t="shared" si="34"/>
        <v>0</v>
      </c>
      <c r="P145" s="98" cm="1">
        <f t="array" ref="P145">INDEX('23_24TPP_Base_Mapping'!$AP$5:$AP$322,MATCH(1,($B145='23_24TPP_Base_Mapping'!$B$5:$B$322)*($C145='23_24TPP_Base_Mapping'!$C$5:$C$322),0))</f>
        <v>0</v>
      </c>
      <c r="Q145" s="101">
        <v>0</v>
      </c>
      <c r="R145" s="101">
        <v>11.6</v>
      </c>
      <c r="S145" s="101">
        <f t="shared" si="35"/>
        <v>11.6</v>
      </c>
      <c r="T145" s="101" cm="1">
        <f t="array" ref="T145">INDEX('23_24TPP_Base_Mapping'!$BP$5:$BP$322,MATCH(1,($B145='23_24TPP_Base_Mapping'!$B$5:$B$322)*($C145='23_24TPP_Base_Mapping'!$C$5:$C$322),0))</f>
        <v>44.725000000000001</v>
      </c>
      <c r="U145" s="102">
        <v>0</v>
      </c>
      <c r="V145" s="102">
        <v>0</v>
      </c>
      <c r="W145" s="102">
        <f t="shared" si="24"/>
        <v>0</v>
      </c>
      <c r="X145" s="102">
        <v>0</v>
      </c>
      <c r="Y145" s="103">
        <v>0</v>
      </c>
      <c r="Z145" s="103">
        <v>0</v>
      </c>
      <c r="AA145" s="103">
        <f t="shared" si="26"/>
        <v>11.6</v>
      </c>
      <c r="AB145" s="103">
        <f t="shared" si="27"/>
        <v>44.725000000000001</v>
      </c>
      <c r="AC145" s="104">
        <f t="shared" si="28"/>
        <v>0</v>
      </c>
      <c r="AD145" s="104">
        <f t="shared" si="29"/>
        <v>11.6</v>
      </c>
      <c r="AE145" s="104">
        <f t="shared" si="30"/>
        <v>11.6</v>
      </c>
      <c r="AF145" s="104">
        <f t="shared" si="31"/>
        <v>44.725000000000001</v>
      </c>
      <c r="AG145" s="201">
        <f t="shared" si="25"/>
        <v>1</v>
      </c>
    </row>
    <row r="146" spans="1:33" x14ac:dyDescent="0.35">
      <c r="A146" t="s">
        <v>315</v>
      </c>
      <c r="B146" t="s">
        <v>133</v>
      </c>
      <c r="C146">
        <v>115</v>
      </c>
      <c r="D146" t="str" cm="1">
        <f t="array" ref="D146">INDEX(SubList_ResAreas!$D$5:$D$332,MATCH(1,(B146=SubList_ResAreas!$B$5:$B$332)*(C146=SubList_ResAreas!$C$5:$C$332),0))</f>
        <v>SPGE_Kern</v>
      </c>
      <c r="E146" s="29">
        <v>0</v>
      </c>
      <c r="F146" s="29">
        <v>0</v>
      </c>
      <c r="G146" s="29">
        <f t="shared" si="32"/>
        <v>0</v>
      </c>
      <c r="H146" s="29" cm="1">
        <f t="array" ref="H146">INDEX('23_24TPP_Base_Mapping'!$P$5:$P$322,MATCH(1,($B146='23_24TPP_Base_Mapping'!$B$5:$B$322)*($C146='23_24TPP_Base_Mapping'!$C$5:$C$322),0))</f>
        <v>0</v>
      </c>
      <c r="I146" s="97">
        <v>12</v>
      </c>
      <c r="J146" s="97">
        <v>0</v>
      </c>
      <c r="K146" s="97">
        <f t="shared" si="33"/>
        <v>12</v>
      </c>
      <c r="L146" s="97" cm="1">
        <f t="array" ref="L146">INDEX('23_24TPP_Base_Mapping'!$AC$5:$AC$322,MATCH(1,($B146='23_24TPP_Base_Mapping'!$B$5:$B$322)*($C146='23_24TPP_Base_Mapping'!$C$5:$C$322),0))</f>
        <v>0</v>
      </c>
      <c r="M146" s="98">
        <v>38</v>
      </c>
      <c r="N146" s="98">
        <v>100</v>
      </c>
      <c r="O146" s="98">
        <f t="shared" si="34"/>
        <v>138</v>
      </c>
      <c r="P146" s="98" cm="1">
        <f t="array" ref="P146">INDEX('23_24TPP_Base_Mapping'!$AP$5:$AP$322,MATCH(1,($B146='23_24TPP_Base_Mapping'!$B$5:$B$322)*($C146='23_24TPP_Base_Mapping'!$C$5:$C$322),0))</f>
        <v>95</v>
      </c>
      <c r="Q146" s="101">
        <v>50</v>
      </c>
      <c r="R146" s="101">
        <v>100</v>
      </c>
      <c r="S146" s="101">
        <f t="shared" si="35"/>
        <v>150</v>
      </c>
      <c r="T146" s="101" cm="1">
        <f t="array" ref="T146">INDEX('23_24TPP_Base_Mapping'!$BP$5:$BP$322,MATCH(1,($B146='23_24TPP_Base_Mapping'!$B$5:$B$322)*($C146='23_24TPP_Base_Mapping'!$C$5:$C$322),0))</f>
        <v>95</v>
      </c>
      <c r="U146" s="102">
        <v>60</v>
      </c>
      <c r="V146" s="102">
        <v>140</v>
      </c>
      <c r="W146" s="102">
        <f t="shared" ref="W146:W210" si="36">SUM(U146:V146)</f>
        <v>200</v>
      </c>
      <c r="X146" s="102">
        <f>FLOOR(V146*18440/21477,1)</f>
        <v>120</v>
      </c>
      <c r="Y146" s="103">
        <v>60</v>
      </c>
      <c r="Z146" s="103">
        <v>140</v>
      </c>
      <c r="AA146" s="103">
        <f t="shared" si="26"/>
        <v>350</v>
      </c>
      <c r="AB146" s="103">
        <f t="shared" si="27"/>
        <v>215</v>
      </c>
      <c r="AC146" s="104">
        <f t="shared" si="28"/>
        <v>110</v>
      </c>
      <c r="AD146" s="104">
        <f t="shared" si="29"/>
        <v>240</v>
      </c>
      <c r="AE146" s="104">
        <f t="shared" si="30"/>
        <v>350</v>
      </c>
      <c r="AF146" s="104">
        <f t="shared" si="31"/>
        <v>215</v>
      </c>
      <c r="AG146" s="201">
        <f t="shared" si="25"/>
        <v>1</v>
      </c>
    </row>
    <row r="147" spans="1:33" x14ac:dyDescent="0.35">
      <c r="A147" t="s">
        <v>329</v>
      </c>
      <c r="B147" t="s">
        <v>198</v>
      </c>
      <c r="C147">
        <v>138</v>
      </c>
      <c r="D147" t="str" cm="1">
        <f t="array" ref="D147">INDEX(SubList_ResAreas!$D$5:$D$332,MATCH(1,(B147=SubList_ResAreas!$B$5:$B$332)*(C147=SubList_ResAreas!$C$5:$C$332),0))</f>
        <v>SouthernNV_Desert</v>
      </c>
      <c r="E147" s="29">
        <v>0</v>
      </c>
      <c r="F147" s="29">
        <v>0</v>
      </c>
      <c r="G147" s="29">
        <f t="shared" si="32"/>
        <v>0</v>
      </c>
      <c r="H147" s="29" cm="1">
        <f t="array" ref="H147">INDEX('23_24TPP_Base_Mapping'!$P$5:$P$322,MATCH(1,($B147='23_24TPP_Base_Mapping'!$B$5:$B$322)*($C147='23_24TPP_Base_Mapping'!$C$5:$C$322),0))</f>
        <v>0</v>
      </c>
      <c r="I147" s="97">
        <v>0</v>
      </c>
      <c r="J147" s="97">
        <v>0</v>
      </c>
      <c r="K147" s="97">
        <f t="shared" si="33"/>
        <v>0</v>
      </c>
      <c r="L147" s="97" cm="1">
        <f t="array" ref="L147">INDEX('23_24TPP_Base_Mapping'!$AC$5:$AC$322,MATCH(1,($B147='23_24TPP_Base_Mapping'!$B$5:$B$322)*($C147='23_24TPP_Base_Mapping'!$C$5:$C$322),0))</f>
        <v>0</v>
      </c>
      <c r="M147" s="98">
        <v>150</v>
      </c>
      <c r="N147" s="98">
        <v>350</v>
      </c>
      <c r="O147" s="98">
        <f t="shared" si="34"/>
        <v>500</v>
      </c>
      <c r="P147" s="98" cm="1">
        <f t="array" ref="P147">INDEX('23_24TPP_Base_Mapping'!$AP$5:$AP$322,MATCH(1,($B147='23_24TPP_Base_Mapping'!$B$5:$B$322)*($C147='23_24TPP_Base_Mapping'!$C$5:$C$322),0))</f>
        <v>200</v>
      </c>
      <c r="Q147" s="101">
        <v>150</v>
      </c>
      <c r="R147" s="101">
        <v>350</v>
      </c>
      <c r="S147" s="101">
        <f t="shared" si="35"/>
        <v>500</v>
      </c>
      <c r="T147" s="101" cm="1">
        <f t="array" ref="T147">INDEX('23_24TPP_Base_Mapping'!$BP$5:$BP$322,MATCH(1,($B147='23_24TPP_Base_Mapping'!$B$5:$B$322)*($C147='23_24TPP_Base_Mapping'!$C$5:$C$322),0))</f>
        <v>200</v>
      </c>
      <c r="U147" s="102">
        <v>0</v>
      </c>
      <c r="V147" s="102">
        <v>0</v>
      </c>
      <c r="W147" s="102">
        <f t="shared" si="36"/>
        <v>0</v>
      </c>
      <c r="X147" s="102">
        <v>0</v>
      </c>
      <c r="Y147" s="103">
        <v>0</v>
      </c>
      <c r="Z147" s="103">
        <v>0</v>
      </c>
      <c r="AA147" s="103">
        <f t="shared" si="26"/>
        <v>500</v>
      </c>
      <c r="AB147" s="103">
        <f t="shared" si="27"/>
        <v>200</v>
      </c>
      <c r="AC147" s="104">
        <f t="shared" si="28"/>
        <v>150</v>
      </c>
      <c r="AD147" s="104">
        <f t="shared" si="29"/>
        <v>350</v>
      </c>
      <c r="AE147" s="104">
        <f t="shared" si="30"/>
        <v>500</v>
      </c>
      <c r="AF147" s="104">
        <f t="shared" si="31"/>
        <v>200</v>
      </c>
      <c r="AG147" s="201">
        <f t="shared" si="25"/>
        <v>1</v>
      </c>
    </row>
    <row r="148" spans="1:33" x14ac:dyDescent="0.35">
      <c r="A148" t="s">
        <v>321</v>
      </c>
      <c r="B148" t="s">
        <v>213</v>
      </c>
      <c r="C148">
        <v>115</v>
      </c>
      <c r="D148" t="str" cm="1">
        <f t="array" ref="D148">INDEX(SubList_ResAreas!$D$5:$D$332,MATCH(1,(B148=SubList_ResAreas!$B$5:$B$332)*(C148=SubList_ResAreas!$C$5:$C$332),0))</f>
        <v>Central_Valley_LosBanos</v>
      </c>
      <c r="E148" s="29">
        <v>0</v>
      </c>
      <c r="F148" s="29">
        <v>0</v>
      </c>
      <c r="G148" s="29">
        <f t="shared" si="32"/>
        <v>0</v>
      </c>
      <c r="H148" s="29" cm="1">
        <f t="array" ref="H148">INDEX('23_24TPP_Base_Mapping'!$P$5:$P$322,MATCH(1,($B148='23_24TPP_Base_Mapping'!$B$5:$B$322)*($C148='23_24TPP_Base_Mapping'!$C$5:$C$322),0))</f>
        <v>0</v>
      </c>
      <c r="I148" s="97">
        <v>0</v>
      </c>
      <c r="J148" s="97">
        <v>0</v>
      </c>
      <c r="K148" s="97">
        <f t="shared" si="33"/>
        <v>0</v>
      </c>
      <c r="L148" s="97" cm="1">
        <f t="array" ref="L148">INDEX('23_24TPP_Base_Mapping'!$AC$5:$AC$322,MATCH(1,($B148='23_24TPP_Base_Mapping'!$B$5:$B$322)*($C148='23_24TPP_Base_Mapping'!$C$5:$C$322),0))</f>
        <v>0</v>
      </c>
      <c r="M148" s="98">
        <v>60</v>
      </c>
      <c r="N148" s="98">
        <v>59.11</v>
      </c>
      <c r="O148" s="98">
        <f t="shared" si="34"/>
        <v>119.11</v>
      </c>
      <c r="P148" s="98" cm="1">
        <f t="array" ref="P148">INDEX('23_24TPP_Base_Mapping'!$AP$5:$AP$322,MATCH(1,($B148='23_24TPP_Base_Mapping'!$B$5:$B$322)*($C148='23_24TPP_Base_Mapping'!$C$5:$C$322),0))</f>
        <v>0</v>
      </c>
      <c r="Q148" s="101">
        <v>60</v>
      </c>
      <c r="R148" s="101">
        <v>59.11</v>
      </c>
      <c r="S148" s="101">
        <f t="shared" si="35"/>
        <v>119.11</v>
      </c>
      <c r="T148" s="101" cm="1">
        <f t="array" ref="T148">INDEX('23_24TPP_Base_Mapping'!$BP$5:$BP$322,MATCH(1,($B148='23_24TPP_Base_Mapping'!$B$5:$B$322)*($C148='23_24TPP_Base_Mapping'!$C$5:$C$322),0))</f>
        <v>0</v>
      </c>
      <c r="U148" s="102">
        <v>22</v>
      </c>
      <c r="V148" s="102">
        <v>49</v>
      </c>
      <c r="W148" s="102">
        <f t="shared" si="36"/>
        <v>71</v>
      </c>
      <c r="X148" s="102">
        <f>FLOOR(V148*18440/21477,1)</f>
        <v>42</v>
      </c>
      <c r="Y148" s="103">
        <v>22</v>
      </c>
      <c r="Z148" s="103">
        <v>49</v>
      </c>
      <c r="AA148" s="103">
        <f t="shared" si="26"/>
        <v>190.11</v>
      </c>
      <c r="AB148" s="103">
        <f t="shared" si="27"/>
        <v>42</v>
      </c>
      <c r="AC148" s="104">
        <f t="shared" si="28"/>
        <v>82</v>
      </c>
      <c r="AD148" s="104">
        <f t="shared" si="29"/>
        <v>108.11</v>
      </c>
      <c r="AE148" s="104">
        <f t="shared" si="30"/>
        <v>190.11</v>
      </c>
      <c r="AF148" s="104">
        <f t="shared" si="31"/>
        <v>42</v>
      </c>
      <c r="AG148" s="201">
        <f t="shared" si="25"/>
        <v>1</v>
      </c>
    </row>
    <row r="149" spans="1:33" hidden="1" x14ac:dyDescent="0.35">
      <c r="A149" t="s">
        <v>348</v>
      </c>
      <c r="B149" t="s">
        <v>61</v>
      </c>
      <c r="C149">
        <v>500</v>
      </c>
      <c r="E149" s="29">
        <v>0</v>
      </c>
      <c r="F149" s="29">
        <v>0</v>
      </c>
      <c r="G149" s="29">
        <f t="shared" si="32"/>
        <v>0</v>
      </c>
      <c r="H149" s="29" cm="1">
        <f t="array" ref="H149">INDEX('23_24TPP_Base_Mapping'!$P$5:$P$322,MATCH(1,($B149='23_24TPP_Base_Mapping'!$B$5:$B$322)*($C149='23_24TPP_Base_Mapping'!$C$5:$C$322),0))</f>
        <v>0</v>
      </c>
      <c r="I149" s="97">
        <v>0</v>
      </c>
      <c r="J149" s="97">
        <v>0</v>
      </c>
      <c r="K149" s="97">
        <f t="shared" si="33"/>
        <v>0</v>
      </c>
      <c r="L149" s="97" cm="1">
        <f t="array" ref="L149">INDEX('23_24TPP_Base_Mapping'!$AC$5:$AC$322,MATCH(1,($B149='23_24TPP_Base_Mapping'!$B$5:$B$322)*($C149='23_24TPP_Base_Mapping'!$C$5:$C$322),0))</f>
        <v>0</v>
      </c>
      <c r="M149" s="98">
        <v>0</v>
      </c>
      <c r="N149" s="98">
        <v>0</v>
      </c>
      <c r="O149" s="98">
        <f t="shared" si="34"/>
        <v>0</v>
      </c>
      <c r="P149" s="98" cm="1">
        <f t="array" ref="P149">INDEX('23_24TPP_Base_Mapping'!$AP$5:$AP$322,MATCH(1,($B149='23_24TPP_Base_Mapping'!$B$5:$B$322)*($C149='23_24TPP_Base_Mapping'!$C$5:$C$322),0))</f>
        <v>0</v>
      </c>
      <c r="Q149" s="101">
        <v>0</v>
      </c>
      <c r="R149" s="101">
        <v>0</v>
      </c>
      <c r="S149" s="101">
        <f t="shared" si="35"/>
        <v>0</v>
      </c>
      <c r="T149" s="101" cm="1">
        <f t="array" ref="T149">INDEX('23_24TPP_Base_Mapping'!$BP$5:$BP$322,MATCH(1,($B149='23_24TPP_Base_Mapping'!$B$5:$B$322)*($C149='23_24TPP_Base_Mapping'!$C$5:$C$322),0))</f>
        <v>0</v>
      </c>
      <c r="U149" s="102">
        <v>0</v>
      </c>
      <c r="V149" s="102">
        <v>0</v>
      </c>
      <c r="W149" s="102">
        <f t="shared" si="36"/>
        <v>0</v>
      </c>
      <c r="X149" s="102">
        <v>0</v>
      </c>
      <c r="Y149" s="103">
        <v>0</v>
      </c>
      <c r="Z149" s="103">
        <v>0</v>
      </c>
      <c r="AA149" s="103">
        <f t="shared" si="26"/>
        <v>0</v>
      </c>
      <c r="AB149" s="103">
        <f t="shared" si="27"/>
        <v>0</v>
      </c>
      <c r="AC149" s="104">
        <f t="shared" si="28"/>
        <v>0</v>
      </c>
      <c r="AD149" s="104">
        <f t="shared" si="29"/>
        <v>0</v>
      </c>
      <c r="AE149" s="104">
        <f t="shared" si="30"/>
        <v>0</v>
      </c>
      <c r="AF149" s="104">
        <f t="shared" si="31"/>
        <v>0</v>
      </c>
      <c r="AG149" s="201">
        <f t="shared" si="25"/>
        <v>0</v>
      </c>
    </row>
    <row r="150" spans="1:33" hidden="1" x14ac:dyDescent="0.35">
      <c r="A150" t="s">
        <v>321</v>
      </c>
      <c r="B150" t="s">
        <v>178</v>
      </c>
      <c r="C150">
        <v>115</v>
      </c>
      <c r="E150" s="29">
        <v>0</v>
      </c>
      <c r="F150" s="29">
        <v>0</v>
      </c>
      <c r="G150" s="29">
        <f t="shared" si="32"/>
        <v>0</v>
      </c>
      <c r="H150" s="29" cm="1">
        <f t="array" ref="H150">INDEX('23_24TPP_Base_Mapping'!$P$5:$P$322,MATCH(1,($B150='23_24TPP_Base_Mapping'!$B$5:$B$322)*($C150='23_24TPP_Base_Mapping'!$C$5:$C$322),0))</f>
        <v>0</v>
      </c>
      <c r="I150" s="97">
        <v>0</v>
      </c>
      <c r="J150" s="97">
        <v>0</v>
      </c>
      <c r="K150" s="97">
        <f t="shared" si="33"/>
        <v>0</v>
      </c>
      <c r="L150" s="97" cm="1">
        <f t="array" ref="L150">INDEX('23_24TPP_Base_Mapping'!$AC$5:$AC$322,MATCH(1,($B150='23_24TPP_Base_Mapping'!$B$5:$B$322)*($C150='23_24TPP_Base_Mapping'!$C$5:$C$322),0))</f>
        <v>0</v>
      </c>
      <c r="M150" s="98">
        <v>0</v>
      </c>
      <c r="N150" s="98">
        <v>0</v>
      </c>
      <c r="O150" s="98">
        <f t="shared" si="34"/>
        <v>0</v>
      </c>
      <c r="P150" s="98" cm="1">
        <f t="array" ref="P150">INDEX('23_24TPP_Base_Mapping'!$AP$5:$AP$322,MATCH(1,($B150='23_24TPP_Base_Mapping'!$B$5:$B$322)*($C150='23_24TPP_Base_Mapping'!$C$5:$C$322),0))</f>
        <v>0</v>
      </c>
      <c r="Q150" s="101">
        <v>0</v>
      </c>
      <c r="R150" s="101">
        <v>0</v>
      </c>
      <c r="S150" s="101">
        <f t="shared" si="35"/>
        <v>0</v>
      </c>
      <c r="T150" s="101" cm="1">
        <f t="array" ref="T150">INDEX('23_24TPP_Base_Mapping'!$BP$5:$BP$322,MATCH(1,($B150='23_24TPP_Base_Mapping'!$B$5:$B$322)*($C150='23_24TPP_Base_Mapping'!$C$5:$C$322),0))</f>
        <v>0</v>
      </c>
      <c r="U150" s="102">
        <v>0</v>
      </c>
      <c r="V150" s="102">
        <v>0</v>
      </c>
      <c r="W150" s="102">
        <f t="shared" si="36"/>
        <v>0</v>
      </c>
      <c r="X150" s="102">
        <v>0</v>
      </c>
      <c r="Y150" s="103">
        <v>0</v>
      </c>
      <c r="Z150" s="103">
        <v>0</v>
      </c>
      <c r="AA150" s="103">
        <f t="shared" si="26"/>
        <v>0</v>
      </c>
      <c r="AB150" s="103">
        <f t="shared" si="27"/>
        <v>0</v>
      </c>
      <c r="AC150" s="104">
        <f t="shared" si="28"/>
        <v>0</v>
      </c>
      <c r="AD150" s="104">
        <f t="shared" si="29"/>
        <v>0</v>
      </c>
      <c r="AE150" s="104">
        <f t="shared" si="30"/>
        <v>0</v>
      </c>
      <c r="AF150" s="104">
        <f t="shared" si="31"/>
        <v>0</v>
      </c>
      <c r="AG150" s="201">
        <f t="shared" si="25"/>
        <v>0</v>
      </c>
    </row>
    <row r="151" spans="1:33" hidden="1" x14ac:dyDescent="0.35">
      <c r="A151" t="s">
        <v>315</v>
      </c>
      <c r="B151" t="s">
        <v>154</v>
      </c>
      <c r="C151">
        <v>115</v>
      </c>
      <c r="E151" s="29">
        <v>0</v>
      </c>
      <c r="F151" s="29">
        <v>0</v>
      </c>
      <c r="G151" s="29">
        <f t="shared" si="32"/>
        <v>0</v>
      </c>
      <c r="H151" s="29" cm="1">
        <f t="array" ref="H151">INDEX('23_24TPP_Base_Mapping'!$P$5:$P$322,MATCH(1,($B151='23_24TPP_Base_Mapping'!$B$5:$B$322)*($C151='23_24TPP_Base_Mapping'!$C$5:$C$322),0))</f>
        <v>0</v>
      </c>
      <c r="I151" s="97">
        <v>0</v>
      </c>
      <c r="J151" s="97">
        <v>0</v>
      </c>
      <c r="K151" s="97">
        <f t="shared" si="33"/>
        <v>0</v>
      </c>
      <c r="L151" s="97" cm="1">
        <f t="array" ref="L151">INDEX('23_24TPP_Base_Mapping'!$AC$5:$AC$322,MATCH(1,($B151='23_24TPP_Base_Mapping'!$B$5:$B$322)*($C151='23_24TPP_Base_Mapping'!$C$5:$C$322),0))</f>
        <v>0</v>
      </c>
      <c r="M151" s="98">
        <v>0</v>
      </c>
      <c r="N151" s="98">
        <v>0</v>
      </c>
      <c r="O151" s="98">
        <f t="shared" si="34"/>
        <v>0</v>
      </c>
      <c r="P151" s="98" cm="1">
        <f t="array" ref="P151">INDEX('23_24TPP_Base_Mapping'!$AP$5:$AP$322,MATCH(1,($B151='23_24TPP_Base_Mapping'!$B$5:$B$322)*($C151='23_24TPP_Base_Mapping'!$C$5:$C$322),0))</f>
        <v>0</v>
      </c>
      <c r="Q151" s="101">
        <v>0</v>
      </c>
      <c r="R151" s="101">
        <v>0</v>
      </c>
      <c r="S151" s="101">
        <f t="shared" si="35"/>
        <v>0</v>
      </c>
      <c r="T151" s="101" cm="1">
        <f t="array" ref="T151">INDEX('23_24TPP_Base_Mapping'!$BP$5:$BP$322,MATCH(1,($B151='23_24TPP_Base_Mapping'!$B$5:$B$322)*($C151='23_24TPP_Base_Mapping'!$C$5:$C$322),0))</f>
        <v>0</v>
      </c>
      <c r="U151" s="102">
        <v>0</v>
      </c>
      <c r="V151" s="102">
        <v>0</v>
      </c>
      <c r="W151" s="102">
        <f t="shared" si="36"/>
        <v>0</v>
      </c>
      <c r="X151" s="102">
        <v>0</v>
      </c>
      <c r="Y151" s="103">
        <v>0</v>
      </c>
      <c r="Z151" s="103">
        <v>0</v>
      </c>
      <c r="AA151" s="103">
        <f t="shared" si="26"/>
        <v>0</v>
      </c>
      <c r="AB151" s="103">
        <f t="shared" si="27"/>
        <v>0</v>
      </c>
      <c r="AC151" s="104">
        <f t="shared" si="28"/>
        <v>0</v>
      </c>
      <c r="AD151" s="104">
        <f t="shared" si="29"/>
        <v>0</v>
      </c>
      <c r="AE151" s="104">
        <f t="shared" si="30"/>
        <v>0</v>
      </c>
      <c r="AF151" s="104">
        <f t="shared" si="31"/>
        <v>0</v>
      </c>
      <c r="AG151" s="201">
        <f t="shared" si="25"/>
        <v>0</v>
      </c>
    </row>
    <row r="152" spans="1:33" hidden="1" x14ac:dyDescent="0.35">
      <c r="A152" t="s">
        <v>318</v>
      </c>
      <c r="B152" t="s">
        <v>65</v>
      </c>
      <c r="C152">
        <v>230</v>
      </c>
      <c r="E152" s="29">
        <v>0</v>
      </c>
      <c r="F152" s="29">
        <v>0</v>
      </c>
      <c r="G152" s="29">
        <f t="shared" si="32"/>
        <v>0</v>
      </c>
      <c r="H152" s="29" cm="1">
        <f t="array" ref="H152">INDEX('23_24TPP_Base_Mapping'!$P$5:$P$322,MATCH(1,($B152='23_24TPP_Base_Mapping'!$B$5:$B$322)*($C152='23_24TPP_Base_Mapping'!$C$5:$C$322),0))</f>
        <v>0</v>
      </c>
      <c r="I152" s="97">
        <v>0</v>
      </c>
      <c r="J152" s="97">
        <v>0</v>
      </c>
      <c r="K152" s="97">
        <f t="shared" si="33"/>
        <v>0</v>
      </c>
      <c r="L152" s="97" cm="1">
        <f t="array" ref="L152">INDEX('23_24TPP_Base_Mapping'!$AC$5:$AC$322,MATCH(1,($B152='23_24TPP_Base_Mapping'!$B$5:$B$322)*($C152='23_24TPP_Base_Mapping'!$C$5:$C$322),0))</f>
        <v>0</v>
      </c>
      <c r="M152" s="98">
        <v>0</v>
      </c>
      <c r="N152" s="98">
        <v>0</v>
      </c>
      <c r="O152" s="98">
        <f t="shared" si="34"/>
        <v>0</v>
      </c>
      <c r="P152" s="98" cm="1">
        <f t="array" ref="P152">INDEX('23_24TPP_Base_Mapping'!$AP$5:$AP$322,MATCH(1,($B152='23_24TPP_Base_Mapping'!$B$5:$B$322)*($C152='23_24TPP_Base_Mapping'!$C$5:$C$322),0))</f>
        <v>0</v>
      </c>
      <c r="Q152" s="101">
        <v>0</v>
      </c>
      <c r="R152" s="101">
        <v>0</v>
      </c>
      <c r="S152" s="101">
        <f t="shared" si="35"/>
        <v>0</v>
      </c>
      <c r="T152" s="101" cm="1">
        <f t="array" ref="T152">INDEX('23_24TPP_Base_Mapping'!$BP$5:$BP$322,MATCH(1,($B152='23_24TPP_Base_Mapping'!$B$5:$B$322)*($C152='23_24TPP_Base_Mapping'!$C$5:$C$322),0))</f>
        <v>0</v>
      </c>
      <c r="U152" s="102">
        <v>0</v>
      </c>
      <c r="V152" s="102">
        <v>0</v>
      </c>
      <c r="W152" s="102">
        <f t="shared" si="36"/>
        <v>0</v>
      </c>
      <c r="X152" s="102">
        <v>0</v>
      </c>
      <c r="Y152" s="103">
        <v>0</v>
      </c>
      <c r="Z152" s="103">
        <v>0</v>
      </c>
      <c r="AA152" s="103">
        <f t="shared" si="26"/>
        <v>0</v>
      </c>
      <c r="AB152" s="103">
        <f t="shared" si="27"/>
        <v>0</v>
      </c>
      <c r="AC152" s="104">
        <f t="shared" si="28"/>
        <v>0</v>
      </c>
      <c r="AD152" s="104">
        <f t="shared" si="29"/>
        <v>0</v>
      </c>
      <c r="AE152" s="104">
        <f t="shared" si="30"/>
        <v>0</v>
      </c>
      <c r="AF152" s="104">
        <f t="shared" si="31"/>
        <v>0</v>
      </c>
      <c r="AG152" s="201">
        <f t="shared" si="25"/>
        <v>0</v>
      </c>
    </row>
    <row r="153" spans="1:33" x14ac:dyDescent="0.35">
      <c r="A153" t="s">
        <v>318</v>
      </c>
      <c r="B153" t="s">
        <v>74</v>
      </c>
      <c r="C153">
        <v>230</v>
      </c>
      <c r="D153" t="str" cm="1">
        <f t="array" ref="D153">INDEX(SubList_ResAreas!$D$5:$D$332,MATCH(1,(B153=SubList_ResAreas!$B$5:$B$332)*(C153=SubList_ResAreas!$C$5:$C$332),0))</f>
        <v>Greater_LA</v>
      </c>
      <c r="E153" s="29">
        <v>0</v>
      </c>
      <c r="F153" s="29">
        <v>0</v>
      </c>
      <c r="G153" s="29">
        <f t="shared" si="32"/>
        <v>0</v>
      </c>
      <c r="H153" s="29" cm="1">
        <f t="array" ref="H153">INDEX('23_24TPP_Base_Mapping'!$P$5:$P$322,MATCH(1,($B153='23_24TPP_Base_Mapping'!$B$5:$B$322)*($C153='23_24TPP_Base_Mapping'!$C$5:$C$322),0))</f>
        <v>0</v>
      </c>
      <c r="I153" s="97">
        <v>0</v>
      </c>
      <c r="J153" s="97">
        <v>0</v>
      </c>
      <c r="K153" s="97">
        <f t="shared" si="33"/>
        <v>0</v>
      </c>
      <c r="L153" s="97" cm="1">
        <f t="array" ref="L153">INDEX('23_24TPP_Base_Mapping'!$AC$5:$AC$322,MATCH(1,($B153='23_24TPP_Base_Mapping'!$B$5:$B$322)*($C153='23_24TPP_Base_Mapping'!$C$5:$C$322),0))</f>
        <v>175</v>
      </c>
      <c r="M153" s="98">
        <v>0</v>
      </c>
      <c r="N153" s="98">
        <v>0</v>
      </c>
      <c r="O153" s="98">
        <f t="shared" si="34"/>
        <v>0</v>
      </c>
      <c r="P153" s="98" cm="1">
        <f t="array" ref="P153">INDEX('23_24TPP_Base_Mapping'!$AP$5:$AP$322,MATCH(1,($B153='23_24TPP_Base_Mapping'!$B$5:$B$322)*($C153='23_24TPP_Base_Mapping'!$C$5:$C$322),0))</f>
        <v>0</v>
      </c>
      <c r="Q153" s="101">
        <v>0</v>
      </c>
      <c r="R153" s="101">
        <v>0</v>
      </c>
      <c r="S153" s="101">
        <f t="shared" si="35"/>
        <v>0</v>
      </c>
      <c r="T153" s="101" cm="1">
        <f t="array" ref="T153">INDEX('23_24TPP_Base_Mapping'!$BP$5:$BP$322,MATCH(1,($B153='23_24TPP_Base_Mapping'!$B$5:$B$322)*($C153='23_24TPP_Base_Mapping'!$C$5:$C$322),0))</f>
        <v>175</v>
      </c>
      <c r="U153" s="102">
        <v>0</v>
      </c>
      <c r="V153" s="102">
        <v>0</v>
      </c>
      <c r="W153" s="102">
        <f t="shared" si="36"/>
        <v>0</v>
      </c>
      <c r="X153" s="102">
        <v>0</v>
      </c>
      <c r="Y153" s="103">
        <v>0</v>
      </c>
      <c r="Z153" s="103">
        <v>0</v>
      </c>
      <c r="AA153" s="103">
        <f t="shared" si="26"/>
        <v>0</v>
      </c>
      <c r="AB153" s="103">
        <f t="shared" si="27"/>
        <v>175</v>
      </c>
      <c r="AC153" s="104">
        <f t="shared" si="28"/>
        <v>0</v>
      </c>
      <c r="AD153" s="104">
        <f t="shared" si="29"/>
        <v>0</v>
      </c>
      <c r="AE153" s="104">
        <f t="shared" si="30"/>
        <v>0</v>
      </c>
      <c r="AF153" s="104">
        <f t="shared" si="31"/>
        <v>175</v>
      </c>
      <c r="AG153" s="201">
        <f t="shared" si="25"/>
        <v>1</v>
      </c>
    </row>
    <row r="154" spans="1:33" hidden="1" x14ac:dyDescent="0.35">
      <c r="A154" t="s">
        <v>333</v>
      </c>
      <c r="B154" t="s">
        <v>242</v>
      </c>
      <c r="C154">
        <v>115</v>
      </c>
      <c r="E154" s="29">
        <v>0</v>
      </c>
      <c r="F154" s="29">
        <v>0</v>
      </c>
      <c r="G154" s="29">
        <f t="shared" si="32"/>
        <v>0</v>
      </c>
      <c r="H154" s="29" cm="1">
        <f t="array" ref="H154">INDEX('23_24TPP_Base_Mapping'!$P$5:$P$322,MATCH(1,($B154='23_24TPP_Base_Mapping'!$B$5:$B$322)*($C154='23_24TPP_Base_Mapping'!$C$5:$C$322),0))</f>
        <v>0</v>
      </c>
      <c r="I154" s="97">
        <v>0</v>
      </c>
      <c r="J154" s="97">
        <v>0</v>
      </c>
      <c r="K154" s="97">
        <f t="shared" si="33"/>
        <v>0</v>
      </c>
      <c r="L154" s="97" cm="1">
        <f t="array" ref="L154">INDEX('23_24TPP_Base_Mapping'!$AC$5:$AC$322,MATCH(1,($B154='23_24TPP_Base_Mapping'!$B$5:$B$322)*($C154='23_24TPP_Base_Mapping'!$C$5:$C$322),0))</f>
        <v>0</v>
      </c>
      <c r="M154" s="98">
        <v>0</v>
      </c>
      <c r="N154" s="98">
        <v>0</v>
      </c>
      <c r="O154" s="98">
        <f t="shared" si="34"/>
        <v>0</v>
      </c>
      <c r="P154" s="98" cm="1">
        <f t="array" ref="P154">INDEX('23_24TPP_Base_Mapping'!$AP$5:$AP$322,MATCH(1,($B154='23_24TPP_Base_Mapping'!$B$5:$B$322)*($C154='23_24TPP_Base_Mapping'!$C$5:$C$322),0))</f>
        <v>0</v>
      </c>
      <c r="Q154" s="101">
        <v>0</v>
      </c>
      <c r="R154" s="101">
        <v>0</v>
      </c>
      <c r="S154" s="101">
        <f t="shared" si="35"/>
        <v>0</v>
      </c>
      <c r="T154" s="101" cm="1">
        <f t="array" ref="T154">INDEX('23_24TPP_Base_Mapping'!$BP$5:$BP$322,MATCH(1,($B154='23_24TPP_Base_Mapping'!$B$5:$B$322)*($C154='23_24TPP_Base_Mapping'!$C$5:$C$322),0))</f>
        <v>0</v>
      </c>
      <c r="U154" s="102">
        <v>0</v>
      </c>
      <c r="V154" s="102">
        <v>0</v>
      </c>
      <c r="W154" s="102">
        <f t="shared" si="36"/>
        <v>0</v>
      </c>
      <c r="X154" s="102">
        <v>0</v>
      </c>
      <c r="Y154" s="103">
        <v>0</v>
      </c>
      <c r="Z154" s="103">
        <v>0</v>
      </c>
      <c r="AA154" s="103">
        <f t="shared" si="26"/>
        <v>0</v>
      </c>
      <c r="AB154" s="103">
        <f t="shared" si="27"/>
        <v>0</v>
      </c>
      <c r="AC154" s="104">
        <f t="shared" si="28"/>
        <v>0</v>
      </c>
      <c r="AD154" s="104">
        <f t="shared" si="29"/>
        <v>0</v>
      </c>
      <c r="AE154" s="104">
        <f t="shared" si="30"/>
        <v>0</v>
      </c>
      <c r="AF154" s="104">
        <f t="shared" si="31"/>
        <v>0</v>
      </c>
      <c r="AG154" s="201">
        <f t="shared" si="25"/>
        <v>0</v>
      </c>
    </row>
    <row r="155" spans="1:33" hidden="1" x14ac:dyDescent="0.35">
      <c r="A155" t="s">
        <v>333</v>
      </c>
      <c r="B155" t="s">
        <v>235</v>
      </c>
      <c r="C155">
        <v>230</v>
      </c>
      <c r="E155" s="29">
        <v>0</v>
      </c>
      <c r="F155" s="29">
        <v>0</v>
      </c>
      <c r="G155" s="29">
        <f t="shared" si="32"/>
        <v>0</v>
      </c>
      <c r="H155" s="29" cm="1">
        <f t="array" ref="H155">INDEX('23_24TPP_Base_Mapping'!$P$5:$P$322,MATCH(1,($B155='23_24TPP_Base_Mapping'!$B$5:$B$322)*($C155='23_24TPP_Base_Mapping'!$C$5:$C$322),0))</f>
        <v>0</v>
      </c>
      <c r="I155" s="97">
        <v>0</v>
      </c>
      <c r="J155" s="97">
        <v>0</v>
      </c>
      <c r="K155" s="97">
        <f t="shared" si="33"/>
        <v>0</v>
      </c>
      <c r="L155" s="97" cm="1">
        <f t="array" ref="L155">INDEX('23_24TPP_Base_Mapping'!$AC$5:$AC$322,MATCH(1,($B155='23_24TPP_Base_Mapping'!$B$5:$B$322)*($C155='23_24TPP_Base_Mapping'!$C$5:$C$322),0))</f>
        <v>0</v>
      </c>
      <c r="M155" s="98">
        <v>0</v>
      </c>
      <c r="N155" s="98">
        <v>0</v>
      </c>
      <c r="O155" s="98">
        <f t="shared" si="34"/>
        <v>0</v>
      </c>
      <c r="P155" s="98" cm="1">
        <f t="array" ref="P155">INDEX('23_24TPP_Base_Mapping'!$AP$5:$AP$322,MATCH(1,($B155='23_24TPP_Base_Mapping'!$B$5:$B$322)*($C155='23_24TPP_Base_Mapping'!$C$5:$C$322),0))</f>
        <v>0</v>
      </c>
      <c r="Q155" s="101">
        <v>0</v>
      </c>
      <c r="R155" s="101">
        <v>0</v>
      </c>
      <c r="S155" s="101">
        <f t="shared" si="35"/>
        <v>0</v>
      </c>
      <c r="T155" s="101" cm="1">
        <f t="array" ref="T155">INDEX('23_24TPP_Base_Mapping'!$BP$5:$BP$322,MATCH(1,($B155='23_24TPP_Base_Mapping'!$B$5:$B$322)*($C155='23_24TPP_Base_Mapping'!$C$5:$C$322),0))</f>
        <v>0</v>
      </c>
      <c r="U155" s="102">
        <v>0</v>
      </c>
      <c r="V155" s="102">
        <v>0</v>
      </c>
      <c r="W155" s="102">
        <f t="shared" si="36"/>
        <v>0</v>
      </c>
      <c r="X155" s="102">
        <v>0</v>
      </c>
      <c r="Y155" s="103">
        <v>0</v>
      </c>
      <c r="Z155" s="103">
        <v>0</v>
      </c>
      <c r="AA155" s="103">
        <f t="shared" si="26"/>
        <v>0</v>
      </c>
      <c r="AB155" s="103">
        <f t="shared" si="27"/>
        <v>0</v>
      </c>
      <c r="AC155" s="104">
        <f t="shared" si="28"/>
        <v>0</v>
      </c>
      <c r="AD155" s="104">
        <f t="shared" si="29"/>
        <v>0</v>
      </c>
      <c r="AE155" s="104">
        <f t="shared" si="30"/>
        <v>0</v>
      </c>
      <c r="AF155" s="104">
        <f t="shared" si="31"/>
        <v>0</v>
      </c>
      <c r="AG155" s="201">
        <f t="shared" si="25"/>
        <v>0</v>
      </c>
    </row>
    <row r="156" spans="1:33" hidden="1" x14ac:dyDescent="0.35">
      <c r="A156" t="s">
        <v>318</v>
      </c>
      <c r="B156" t="s">
        <v>372</v>
      </c>
      <c r="C156">
        <v>230</v>
      </c>
      <c r="E156" s="29">
        <v>0</v>
      </c>
      <c r="F156" s="29">
        <v>0</v>
      </c>
      <c r="G156" s="29">
        <f t="shared" si="32"/>
        <v>0</v>
      </c>
      <c r="H156" s="29" cm="1">
        <f t="array" ref="H156">INDEX('23_24TPP_Base_Mapping'!$P$5:$P$322,MATCH(1,($B156='23_24TPP_Base_Mapping'!$B$5:$B$322)*($C156='23_24TPP_Base_Mapping'!$C$5:$C$322),0))</f>
        <v>0</v>
      </c>
      <c r="I156" s="97">
        <v>0</v>
      </c>
      <c r="J156" s="97">
        <v>0</v>
      </c>
      <c r="K156" s="97">
        <f t="shared" si="33"/>
        <v>0</v>
      </c>
      <c r="L156" s="97" cm="1">
        <f t="array" ref="L156">INDEX('23_24TPP_Base_Mapping'!$AC$5:$AC$322,MATCH(1,($B156='23_24TPP_Base_Mapping'!$B$5:$B$322)*($C156='23_24TPP_Base_Mapping'!$C$5:$C$322),0))</f>
        <v>0</v>
      </c>
      <c r="M156" s="98">
        <v>0</v>
      </c>
      <c r="N156" s="98">
        <v>0</v>
      </c>
      <c r="O156" s="98">
        <f t="shared" si="34"/>
        <v>0</v>
      </c>
      <c r="P156" s="98" cm="1">
        <f t="array" ref="P156">INDEX('23_24TPP_Base_Mapping'!$AP$5:$AP$322,MATCH(1,($B156='23_24TPP_Base_Mapping'!$B$5:$B$322)*($C156='23_24TPP_Base_Mapping'!$C$5:$C$322),0))</f>
        <v>0</v>
      </c>
      <c r="Q156" s="101">
        <v>0</v>
      </c>
      <c r="R156" s="101">
        <v>0</v>
      </c>
      <c r="S156" s="101">
        <f t="shared" si="35"/>
        <v>0</v>
      </c>
      <c r="T156" s="101" cm="1">
        <f t="array" ref="T156">INDEX('23_24TPP_Base_Mapping'!$BP$5:$BP$322,MATCH(1,($B156='23_24TPP_Base_Mapping'!$B$5:$B$322)*($C156='23_24TPP_Base_Mapping'!$C$5:$C$322),0))</f>
        <v>0</v>
      </c>
      <c r="U156" s="102">
        <v>0</v>
      </c>
      <c r="V156" s="102">
        <v>0</v>
      </c>
      <c r="W156" s="102">
        <f t="shared" si="36"/>
        <v>0</v>
      </c>
      <c r="X156" s="102">
        <v>0</v>
      </c>
      <c r="Y156" s="103">
        <v>0</v>
      </c>
      <c r="Z156" s="103">
        <v>0</v>
      </c>
      <c r="AA156" s="103">
        <f t="shared" si="26"/>
        <v>0</v>
      </c>
      <c r="AB156" s="103">
        <f t="shared" si="27"/>
        <v>0</v>
      </c>
      <c r="AC156" s="104">
        <f t="shared" si="28"/>
        <v>0</v>
      </c>
      <c r="AD156" s="104">
        <f t="shared" si="29"/>
        <v>0</v>
      </c>
      <c r="AE156" s="104">
        <f t="shared" si="30"/>
        <v>0</v>
      </c>
      <c r="AF156" s="104">
        <f t="shared" si="31"/>
        <v>0</v>
      </c>
      <c r="AG156" s="201">
        <f t="shared" si="25"/>
        <v>0</v>
      </c>
    </row>
    <row r="157" spans="1:33" x14ac:dyDescent="0.35">
      <c r="A157" t="s">
        <v>321</v>
      </c>
      <c r="B157" t="s">
        <v>210</v>
      </c>
      <c r="C157">
        <v>230</v>
      </c>
      <c r="D157" t="str" cm="1">
        <f t="array" ref="D157">INDEX(SubList_ResAreas!$D$5:$D$332,MATCH(1,(B157=SubList_ResAreas!$B$5:$B$332)*(C157=SubList_ResAreas!$C$5:$C$332),0))</f>
        <v>Central_Valley_LosBanos</v>
      </c>
      <c r="E157" s="29">
        <v>0</v>
      </c>
      <c r="F157" s="29">
        <v>0</v>
      </c>
      <c r="G157" s="29">
        <f t="shared" si="32"/>
        <v>0</v>
      </c>
      <c r="H157" s="29" cm="1">
        <f t="array" ref="H157">INDEX('23_24TPP_Base_Mapping'!$P$5:$P$322,MATCH(1,($B157='23_24TPP_Base_Mapping'!$B$5:$B$322)*($C157='23_24TPP_Base_Mapping'!$C$5:$C$322),0))</f>
        <v>0</v>
      </c>
      <c r="I157" s="97">
        <v>0</v>
      </c>
      <c r="J157" s="97">
        <v>0</v>
      </c>
      <c r="K157" s="97">
        <f t="shared" si="33"/>
        <v>0</v>
      </c>
      <c r="L157" s="97" cm="1">
        <f t="array" ref="L157">INDEX('23_24TPP_Base_Mapping'!$AC$5:$AC$322,MATCH(1,($B157='23_24TPP_Base_Mapping'!$B$5:$B$322)*($C157='23_24TPP_Base_Mapping'!$C$5:$C$322),0))</f>
        <v>0</v>
      </c>
      <c r="M157" s="98">
        <v>300</v>
      </c>
      <c r="N157" s="98">
        <v>200</v>
      </c>
      <c r="O157" s="98">
        <f t="shared" si="34"/>
        <v>500</v>
      </c>
      <c r="P157" s="98" cm="1">
        <f t="array" ref="P157">INDEX('23_24TPP_Base_Mapping'!$AP$5:$AP$322,MATCH(1,($B157='23_24TPP_Base_Mapping'!$B$5:$B$322)*($C157='23_24TPP_Base_Mapping'!$C$5:$C$322),0))</f>
        <v>100</v>
      </c>
      <c r="Q157" s="101">
        <v>300</v>
      </c>
      <c r="R157" s="101">
        <v>200</v>
      </c>
      <c r="S157" s="101">
        <f t="shared" si="35"/>
        <v>500</v>
      </c>
      <c r="T157" s="101" cm="1">
        <f t="array" ref="T157">INDEX('23_24TPP_Base_Mapping'!$BP$5:$BP$322,MATCH(1,($B157='23_24TPP_Base_Mapping'!$B$5:$B$322)*($C157='23_24TPP_Base_Mapping'!$C$5:$C$322),0))</f>
        <v>100</v>
      </c>
      <c r="U157" s="102">
        <v>0</v>
      </c>
      <c r="V157" s="102">
        <v>0</v>
      </c>
      <c r="W157" s="102">
        <f t="shared" si="36"/>
        <v>0</v>
      </c>
      <c r="X157" s="102">
        <v>0</v>
      </c>
      <c r="Y157" s="103">
        <v>0</v>
      </c>
      <c r="Z157" s="103">
        <v>0</v>
      </c>
      <c r="AA157" s="103">
        <f t="shared" si="26"/>
        <v>500</v>
      </c>
      <c r="AB157" s="103">
        <f t="shared" si="27"/>
        <v>100</v>
      </c>
      <c r="AC157" s="104">
        <f t="shared" si="28"/>
        <v>300</v>
      </c>
      <c r="AD157" s="104">
        <f t="shared" si="29"/>
        <v>200</v>
      </c>
      <c r="AE157" s="104">
        <f t="shared" si="30"/>
        <v>500</v>
      </c>
      <c r="AF157" s="104">
        <f t="shared" si="31"/>
        <v>100</v>
      </c>
      <c r="AG157" s="201">
        <f t="shared" si="25"/>
        <v>1</v>
      </c>
    </row>
    <row r="158" spans="1:33" x14ac:dyDescent="0.35">
      <c r="A158" t="s">
        <v>359</v>
      </c>
      <c r="B158" t="s">
        <v>210</v>
      </c>
      <c r="C158">
        <v>500</v>
      </c>
      <c r="D158" t="str" cm="1">
        <f t="array" ref="D158">INDEX(SubList_ResAreas!$D$5:$D$332,MATCH(1,(B158=SubList_ResAreas!$B$5:$B$332)*(C158=SubList_ResAreas!$C$5:$C$332),0))</f>
        <v>Central_Valley_LosBanos</v>
      </c>
      <c r="E158" s="29">
        <v>0</v>
      </c>
      <c r="F158" s="29">
        <v>0</v>
      </c>
      <c r="G158" s="29">
        <f t="shared" si="32"/>
        <v>0</v>
      </c>
      <c r="H158" s="29" cm="1">
        <f t="array" ref="H158">INDEX('23_24TPP_Base_Mapping'!$P$5:$P$322,MATCH(1,($B158='23_24TPP_Base_Mapping'!$B$5:$B$322)*($C158='23_24TPP_Base_Mapping'!$C$5:$C$322),0))</f>
        <v>0</v>
      </c>
      <c r="I158" s="97">
        <v>0</v>
      </c>
      <c r="J158" s="97">
        <v>0</v>
      </c>
      <c r="K158" s="97">
        <f t="shared" si="33"/>
        <v>0</v>
      </c>
      <c r="L158" s="97" cm="1">
        <f t="array" ref="L158">INDEX('23_24TPP_Base_Mapping'!$AC$5:$AC$322,MATCH(1,($B158='23_24TPP_Base_Mapping'!$B$5:$B$322)*($C158='23_24TPP_Base_Mapping'!$C$5:$C$322),0))</f>
        <v>0</v>
      </c>
      <c r="M158" s="98">
        <v>0</v>
      </c>
      <c r="N158" s="98">
        <v>0</v>
      </c>
      <c r="O158" s="98">
        <f t="shared" si="34"/>
        <v>0</v>
      </c>
      <c r="P158" s="98" cm="1">
        <f t="array" ref="P158">INDEX('23_24TPP_Base_Mapping'!$AP$5:$AP$322,MATCH(1,($B158='23_24TPP_Base_Mapping'!$B$5:$B$322)*($C158='23_24TPP_Base_Mapping'!$C$5:$C$322),0))</f>
        <v>0</v>
      </c>
      <c r="Q158" s="101">
        <v>0</v>
      </c>
      <c r="R158" s="101">
        <v>0</v>
      </c>
      <c r="S158" s="101">
        <f t="shared" si="35"/>
        <v>0</v>
      </c>
      <c r="T158" s="101" cm="1">
        <f t="array" ref="T158">INDEX('23_24TPP_Base_Mapping'!$BP$5:$BP$322,MATCH(1,($B158='23_24TPP_Base_Mapping'!$B$5:$B$322)*($C158='23_24TPP_Base_Mapping'!$C$5:$C$322),0))</f>
        <v>0</v>
      </c>
      <c r="U158" s="102">
        <v>75</v>
      </c>
      <c r="V158" s="102">
        <v>175</v>
      </c>
      <c r="W158" s="102">
        <f t="shared" si="36"/>
        <v>250</v>
      </c>
      <c r="X158" s="102">
        <f>FLOOR(V158*18440/21477,1)</f>
        <v>150</v>
      </c>
      <c r="Y158" s="103">
        <v>75</v>
      </c>
      <c r="Z158" s="103">
        <v>175</v>
      </c>
      <c r="AA158" s="103">
        <f t="shared" si="26"/>
        <v>250</v>
      </c>
      <c r="AB158" s="103">
        <f t="shared" si="27"/>
        <v>150</v>
      </c>
      <c r="AC158" s="104">
        <f t="shared" si="28"/>
        <v>75</v>
      </c>
      <c r="AD158" s="104">
        <f t="shared" si="29"/>
        <v>175</v>
      </c>
      <c r="AE158" s="104">
        <f t="shared" si="30"/>
        <v>250</v>
      </c>
      <c r="AF158" s="104">
        <f t="shared" si="31"/>
        <v>150</v>
      </c>
      <c r="AG158" s="201">
        <f t="shared" si="25"/>
        <v>1</v>
      </c>
    </row>
    <row r="159" spans="1:33" x14ac:dyDescent="0.35">
      <c r="A159" t="s">
        <v>333</v>
      </c>
      <c r="B159" t="s">
        <v>221</v>
      </c>
      <c r="C159">
        <v>115</v>
      </c>
      <c r="D159" t="str" cm="1">
        <f t="array" ref="D159">INDEX(SubList_ResAreas!$D$5:$D$332,MATCH(1,(B159=SubList_ResAreas!$B$5:$B$332)*(C159=SubList_ResAreas!$C$5:$C$332),0))</f>
        <v>Greater_Bay</v>
      </c>
      <c r="E159" s="29">
        <v>0</v>
      </c>
      <c r="F159" s="29">
        <v>0</v>
      </c>
      <c r="G159" s="29">
        <f t="shared" si="32"/>
        <v>0</v>
      </c>
      <c r="H159" s="29" cm="1">
        <f t="array" ref="H159">INDEX('23_24TPP_Base_Mapping'!$P$5:$P$322,MATCH(1,($B159='23_24TPP_Base_Mapping'!$B$5:$B$322)*($C159='23_24TPP_Base_Mapping'!$C$5:$C$322),0))</f>
        <v>0</v>
      </c>
      <c r="I159" s="97">
        <v>0</v>
      </c>
      <c r="J159" s="97">
        <v>0</v>
      </c>
      <c r="K159" s="97">
        <f t="shared" si="33"/>
        <v>0</v>
      </c>
      <c r="L159" s="97" cm="1">
        <f t="array" ref="L159">INDEX('23_24TPP_Base_Mapping'!$AC$5:$AC$322,MATCH(1,($B159='23_24TPP_Base_Mapping'!$B$5:$B$322)*($C159='23_24TPP_Base_Mapping'!$C$5:$C$322),0))</f>
        <v>0</v>
      </c>
      <c r="M159" s="98">
        <v>0</v>
      </c>
      <c r="N159" s="98">
        <v>0</v>
      </c>
      <c r="O159" s="98">
        <f t="shared" si="34"/>
        <v>0</v>
      </c>
      <c r="P159" s="98" cm="1">
        <f t="array" ref="P159">INDEX('23_24TPP_Base_Mapping'!$AP$5:$AP$322,MATCH(1,($B159='23_24TPP_Base_Mapping'!$B$5:$B$322)*($C159='23_24TPP_Base_Mapping'!$C$5:$C$322),0))</f>
        <v>200</v>
      </c>
      <c r="Q159" s="101">
        <v>0</v>
      </c>
      <c r="R159" s="101">
        <v>0</v>
      </c>
      <c r="S159" s="101">
        <f t="shared" si="35"/>
        <v>0</v>
      </c>
      <c r="T159" s="101" cm="1">
        <f t="array" ref="T159">INDEX('23_24TPP_Base_Mapping'!$BP$5:$BP$322,MATCH(1,($B159='23_24TPP_Base_Mapping'!$B$5:$B$322)*($C159='23_24TPP_Base_Mapping'!$C$5:$C$322),0))</f>
        <v>200</v>
      </c>
      <c r="U159" s="102">
        <v>0</v>
      </c>
      <c r="V159" s="102">
        <v>0</v>
      </c>
      <c r="W159" s="102">
        <f t="shared" si="36"/>
        <v>0</v>
      </c>
      <c r="X159" s="102">
        <v>0</v>
      </c>
      <c r="Y159" s="103">
        <v>0</v>
      </c>
      <c r="Z159" s="103">
        <v>0</v>
      </c>
      <c r="AA159" s="103">
        <f t="shared" si="26"/>
        <v>0</v>
      </c>
      <c r="AB159" s="103">
        <f t="shared" si="27"/>
        <v>200</v>
      </c>
      <c r="AC159" s="104">
        <f t="shared" si="28"/>
        <v>0</v>
      </c>
      <c r="AD159" s="104">
        <f t="shared" si="29"/>
        <v>0</v>
      </c>
      <c r="AE159" s="104">
        <f t="shared" si="30"/>
        <v>0</v>
      </c>
      <c r="AF159" s="104">
        <f t="shared" si="31"/>
        <v>200</v>
      </c>
      <c r="AG159" s="201">
        <f t="shared" si="25"/>
        <v>1</v>
      </c>
    </row>
    <row r="160" spans="1:33" hidden="1" x14ac:dyDescent="0.35">
      <c r="A160" t="s">
        <v>341</v>
      </c>
      <c r="B160" t="s">
        <v>101</v>
      </c>
      <c r="C160">
        <v>500</v>
      </c>
      <c r="E160" s="29">
        <v>0</v>
      </c>
      <c r="F160" s="29">
        <v>0</v>
      </c>
      <c r="G160" s="29">
        <f t="shared" si="32"/>
        <v>0</v>
      </c>
      <c r="H160" s="29" cm="1">
        <f t="array" ref="H160">INDEX('23_24TPP_Base_Mapping'!$P$5:$P$322,MATCH(1,($B160='23_24TPP_Base_Mapping'!$B$5:$B$322)*($C160='23_24TPP_Base_Mapping'!$C$5:$C$322),0))</f>
        <v>0</v>
      </c>
      <c r="I160" s="97">
        <v>0</v>
      </c>
      <c r="J160" s="97">
        <v>0</v>
      </c>
      <c r="K160" s="97">
        <f t="shared" si="33"/>
        <v>0</v>
      </c>
      <c r="L160" s="97" cm="1">
        <f t="array" ref="L160">INDEX('23_24TPP_Base_Mapping'!$AC$5:$AC$322,MATCH(1,($B160='23_24TPP_Base_Mapping'!$B$5:$B$322)*($C160='23_24TPP_Base_Mapping'!$C$5:$C$322),0))</f>
        <v>0</v>
      </c>
      <c r="M160" s="98">
        <v>0</v>
      </c>
      <c r="N160" s="98">
        <v>0</v>
      </c>
      <c r="O160" s="98">
        <f t="shared" si="34"/>
        <v>0</v>
      </c>
      <c r="P160" s="98" cm="1">
        <f t="array" ref="P160">INDEX('23_24TPP_Base_Mapping'!$AP$5:$AP$322,MATCH(1,($B160='23_24TPP_Base_Mapping'!$B$5:$B$322)*($C160='23_24TPP_Base_Mapping'!$C$5:$C$322),0))</f>
        <v>0</v>
      </c>
      <c r="Q160" s="101">
        <v>0</v>
      </c>
      <c r="R160" s="101">
        <v>0</v>
      </c>
      <c r="S160" s="101">
        <f t="shared" si="35"/>
        <v>0</v>
      </c>
      <c r="T160" s="101" cm="1">
        <f t="array" ref="T160">INDEX('23_24TPP_Base_Mapping'!$BP$5:$BP$322,MATCH(1,($B160='23_24TPP_Base_Mapping'!$B$5:$B$322)*($C160='23_24TPP_Base_Mapping'!$C$5:$C$322),0))</f>
        <v>0</v>
      </c>
      <c r="U160" s="102">
        <v>0</v>
      </c>
      <c r="V160" s="102">
        <v>0</v>
      </c>
      <c r="W160" s="102">
        <f t="shared" si="36"/>
        <v>0</v>
      </c>
      <c r="X160" s="102">
        <v>0</v>
      </c>
      <c r="Y160" s="103">
        <v>0</v>
      </c>
      <c r="Z160" s="103">
        <v>0</v>
      </c>
      <c r="AA160" s="103">
        <f t="shared" si="26"/>
        <v>0</v>
      </c>
      <c r="AB160" s="103">
        <f t="shared" si="27"/>
        <v>0</v>
      </c>
      <c r="AC160" s="104">
        <f t="shared" si="28"/>
        <v>0</v>
      </c>
      <c r="AD160" s="104">
        <f t="shared" si="29"/>
        <v>0</v>
      </c>
      <c r="AE160" s="104">
        <f t="shared" si="30"/>
        <v>0</v>
      </c>
      <c r="AF160" s="104">
        <f t="shared" si="31"/>
        <v>0</v>
      </c>
      <c r="AG160" s="201">
        <f t="shared" si="25"/>
        <v>0</v>
      </c>
    </row>
    <row r="161" spans="1:33" x14ac:dyDescent="0.35">
      <c r="A161" t="s">
        <v>341</v>
      </c>
      <c r="B161" t="s">
        <v>101</v>
      </c>
      <c r="C161">
        <v>230</v>
      </c>
      <c r="D161" t="str" cm="1">
        <f t="array" ref="D161">INDEX(SubList_ResAreas!$D$5:$D$332,MATCH(1,(B161=SubList_ResAreas!$B$5:$B$332)*(C161=SubList_ResAreas!$C$5:$C$332),0))</f>
        <v>Greater_Kramer</v>
      </c>
      <c r="E161" s="29">
        <v>0</v>
      </c>
      <c r="F161" s="29">
        <v>0</v>
      </c>
      <c r="G161" s="29">
        <f t="shared" si="32"/>
        <v>0</v>
      </c>
      <c r="H161" s="29" cm="1">
        <f t="array" ref="H161">INDEX('23_24TPP_Base_Mapping'!$P$5:$P$322,MATCH(1,($B161='23_24TPP_Base_Mapping'!$B$5:$B$322)*($C161='23_24TPP_Base_Mapping'!$C$5:$C$322),0))</f>
        <v>0</v>
      </c>
      <c r="I161" s="97">
        <v>0</v>
      </c>
      <c r="J161" s="97">
        <v>0</v>
      </c>
      <c r="K161" s="97">
        <f t="shared" si="33"/>
        <v>0</v>
      </c>
      <c r="L161" s="97" cm="1">
        <f t="array" ref="L161">INDEX('23_24TPP_Base_Mapping'!$AC$5:$AC$322,MATCH(1,($B161='23_24TPP_Base_Mapping'!$B$5:$B$322)*($C161='23_24TPP_Base_Mapping'!$C$5:$C$322),0))</f>
        <v>0</v>
      </c>
      <c r="M161" s="98">
        <v>0</v>
      </c>
      <c r="N161" s="98">
        <v>0</v>
      </c>
      <c r="O161" s="98">
        <f t="shared" si="34"/>
        <v>0</v>
      </c>
      <c r="P161" s="98" cm="1">
        <f t="array" ref="P161">INDEX('23_24TPP_Base_Mapping'!$AP$5:$AP$322,MATCH(1,($B161='23_24TPP_Base_Mapping'!$B$5:$B$322)*($C161='23_24TPP_Base_Mapping'!$C$5:$C$322),0))</f>
        <v>0</v>
      </c>
      <c r="Q161" s="101">
        <v>0</v>
      </c>
      <c r="R161" s="101">
        <v>0</v>
      </c>
      <c r="S161" s="101">
        <f t="shared" si="35"/>
        <v>0</v>
      </c>
      <c r="T161" s="101" cm="1">
        <f t="array" ref="T161">INDEX('23_24TPP_Base_Mapping'!$BP$5:$BP$322,MATCH(1,($B161='23_24TPP_Base_Mapping'!$B$5:$B$322)*($C161='23_24TPP_Base_Mapping'!$C$5:$C$322),0))</f>
        <v>0</v>
      </c>
      <c r="U161" s="102">
        <v>75</v>
      </c>
      <c r="V161" s="102">
        <v>175</v>
      </c>
      <c r="W161" s="102">
        <f t="shared" si="36"/>
        <v>250</v>
      </c>
      <c r="X161" s="102">
        <f>FLOOR(V161*18440/21477,1)</f>
        <v>150</v>
      </c>
      <c r="Y161" s="103">
        <v>75</v>
      </c>
      <c r="Z161" s="103">
        <v>175</v>
      </c>
      <c r="AA161" s="103">
        <f t="shared" si="26"/>
        <v>250</v>
      </c>
      <c r="AB161" s="103">
        <f t="shared" si="27"/>
        <v>150</v>
      </c>
      <c r="AC161" s="104">
        <f t="shared" si="28"/>
        <v>75</v>
      </c>
      <c r="AD161" s="104">
        <f t="shared" si="29"/>
        <v>175</v>
      </c>
      <c r="AE161" s="104">
        <f t="shared" si="30"/>
        <v>250</v>
      </c>
      <c r="AF161" s="104">
        <f t="shared" si="31"/>
        <v>150</v>
      </c>
      <c r="AG161" s="201">
        <f t="shared" si="25"/>
        <v>1</v>
      </c>
    </row>
    <row r="162" spans="1:33" x14ac:dyDescent="0.35">
      <c r="A162" t="s">
        <v>322</v>
      </c>
      <c r="B162" t="s">
        <v>138</v>
      </c>
      <c r="C162">
        <v>230</v>
      </c>
      <c r="D162" t="str" cm="1">
        <f t="array" ref="D162">INDEX(SubList_ResAreas!$D$5:$D$332,MATCH(1,(B162=SubList_ResAreas!$B$5:$B$332)*(C162=SubList_ResAreas!$C$5:$C$332),0))</f>
        <v>Big_Creek-Magunden</v>
      </c>
      <c r="E162" s="29">
        <v>0</v>
      </c>
      <c r="F162" s="29">
        <v>0</v>
      </c>
      <c r="G162" s="29">
        <f t="shared" si="32"/>
        <v>0</v>
      </c>
      <c r="H162" s="29" cm="1">
        <f t="array" ref="H162">INDEX('23_24TPP_Base_Mapping'!$P$5:$P$322,MATCH(1,($B162='23_24TPP_Base_Mapping'!$B$5:$B$322)*($C162='23_24TPP_Base_Mapping'!$C$5:$C$322),0))</f>
        <v>0</v>
      </c>
      <c r="I162" s="97">
        <v>0</v>
      </c>
      <c r="J162" s="97">
        <v>0</v>
      </c>
      <c r="K162" s="97">
        <f t="shared" si="33"/>
        <v>0</v>
      </c>
      <c r="L162" s="97" cm="1">
        <f t="array" ref="L162">INDEX('23_24TPP_Base_Mapping'!$AC$5:$AC$322,MATCH(1,($B162='23_24TPP_Base_Mapping'!$B$5:$B$322)*($C162='23_24TPP_Base_Mapping'!$C$5:$C$322),0))</f>
        <v>0</v>
      </c>
      <c r="M162" s="98">
        <v>0</v>
      </c>
      <c r="N162" s="98">
        <v>0</v>
      </c>
      <c r="O162" s="98">
        <f t="shared" si="34"/>
        <v>0</v>
      </c>
      <c r="P162" s="98" cm="1">
        <f t="array" ref="P162">INDEX('23_24TPP_Base_Mapping'!$AP$5:$AP$322,MATCH(1,($B162='23_24TPP_Base_Mapping'!$B$5:$B$322)*($C162='23_24TPP_Base_Mapping'!$C$5:$C$322),0))</f>
        <v>0</v>
      </c>
      <c r="Q162" s="101">
        <v>0</v>
      </c>
      <c r="R162" s="101">
        <v>0</v>
      </c>
      <c r="S162" s="101">
        <f t="shared" si="35"/>
        <v>0</v>
      </c>
      <c r="T162" s="101" cm="1">
        <f t="array" ref="T162">INDEX('23_24TPP_Base_Mapping'!$BP$5:$BP$322,MATCH(1,($B162='23_24TPP_Base_Mapping'!$B$5:$B$322)*($C162='23_24TPP_Base_Mapping'!$C$5:$C$322),0))</f>
        <v>0</v>
      </c>
      <c r="U162" s="102">
        <v>150</v>
      </c>
      <c r="V162" s="102">
        <v>350</v>
      </c>
      <c r="W162" s="102">
        <f t="shared" si="36"/>
        <v>500</v>
      </c>
      <c r="X162" s="102">
        <f>FLOOR(V162*18440/21477,1)</f>
        <v>300</v>
      </c>
      <c r="Y162" s="103">
        <v>150</v>
      </c>
      <c r="Z162" s="103">
        <v>350</v>
      </c>
      <c r="AA162" s="103">
        <f t="shared" si="26"/>
        <v>500</v>
      </c>
      <c r="AB162" s="103">
        <f t="shared" si="27"/>
        <v>300</v>
      </c>
      <c r="AC162" s="104">
        <f t="shared" si="28"/>
        <v>150</v>
      </c>
      <c r="AD162" s="104">
        <f t="shared" si="29"/>
        <v>350</v>
      </c>
      <c r="AE162" s="104">
        <f t="shared" si="30"/>
        <v>500</v>
      </c>
      <c r="AF162" s="104">
        <f t="shared" si="31"/>
        <v>300</v>
      </c>
      <c r="AG162" s="201">
        <f t="shared" si="25"/>
        <v>1</v>
      </c>
    </row>
    <row r="163" spans="1:33" hidden="1" x14ac:dyDescent="0.35">
      <c r="A163" t="s">
        <v>322</v>
      </c>
      <c r="B163" t="s">
        <v>138</v>
      </c>
      <c r="C163">
        <v>115</v>
      </c>
      <c r="E163" s="29">
        <v>0</v>
      </c>
      <c r="F163" s="29">
        <v>0</v>
      </c>
      <c r="G163" s="29">
        <f t="shared" si="32"/>
        <v>0</v>
      </c>
      <c r="H163" s="29" cm="1">
        <f t="array" ref="H163">INDEX('23_24TPP_Base_Mapping'!$P$5:$P$322,MATCH(1,($B163='23_24TPP_Base_Mapping'!$B$5:$B$322)*($C163='23_24TPP_Base_Mapping'!$C$5:$C$322),0))</f>
        <v>0</v>
      </c>
      <c r="I163" s="97">
        <v>0</v>
      </c>
      <c r="J163" s="97">
        <v>0</v>
      </c>
      <c r="K163" s="97">
        <f t="shared" si="33"/>
        <v>0</v>
      </c>
      <c r="L163" s="97" cm="1">
        <f t="array" ref="L163">INDEX('23_24TPP_Base_Mapping'!$AC$5:$AC$322,MATCH(1,($B163='23_24TPP_Base_Mapping'!$B$5:$B$322)*($C163='23_24TPP_Base_Mapping'!$C$5:$C$322),0))</f>
        <v>0</v>
      </c>
      <c r="M163" s="98">
        <v>0</v>
      </c>
      <c r="N163" s="98">
        <v>0</v>
      </c>
      <c r="O163" s="98">
        <f t="shared" si="34"/>
        <v>0</v>
      </c>
      <c r="P163" s="98" cm="1">
        <f t="array" ref="P163">INDEX('23_24TPP_Base_Mapping'!$AP$5:$AP$322,MATCH(1,($B163='23_24TPP_Base_Mapping'!$B$5:$B$322)*($C163='23_24TPP_Base_Mapping'!$C$5:$C$322),0))</f>
        <v>0</v>
      </c>
      <c r="Q163" s="101">
        <v>0</v>
      </c>
      <c r="R163" s="101">
        <v>0</v>
      </c>
      <c r="S163" s="101">
        <f t="shared" si="35"/>
        <v>0</v>
      </c>
      <c r="T163" s="101" cm="1">
        <f t="array" ref="T163">INDEX('23_24TPP_Base_Mapping'!$BP$5:$BP$322,MATCH(1,($B163='23_24TPP_Base_Mapping'!$B$5:$B$322)*($C163='23_24TPP_Base_Mapping'!$C$5:$C$322),0))</f>
        <v>0</v>
      </c>
      <c r="U163" s="102">
        <v>0</v>
      </c>
      <c r="V163" s="102">
        <v>0</v>
      </c>
      <c r="W163" s="102">
        <f t="shared" si="36"/>
        <v>0</v>
      </c>
      <c r="X163" s="102">
        <v>0</v>
      </c>
      <c r="Y163" s="103">
        <v>0</v>
      </c>
      <c r="Z163" s="103">
        <v>0</v>
      </c>
      <c r="AA163" s="103">
        <f t="shared" si="26"/>
        <v>0</v>
      </c>
      <c r="AB163" s="103">
        <f t="shared" si="27"/>
        <v>0</v>
      </c>
      <c r="AC163" s="104">
        <f t="shared" si="28"/>
        <v>0</v>
      </c>
      <c r="AD163" s="104">
        <f t="shared" si="29"/>
        <v>0</v>
      </c>
      <c r="AE163" s="104">
        <f t="shared" si="30"/>
        <v>0</v>
      </c>
      <c r="AF163" s="104">
        <f t="shared" si="31"/>
        <v>0</v>
      </c>
      <c r="AG163" s="201">
        <f t="shared" si="25"/>
        <v>0</v>
      </c>
    </row>
    <row r="164" spans="1:33" hidden="1" x14ac:dyDescent="0.35">
      <c r="A164" t="s">
        <v>321</v>
      </c>
      <c r="B164" t="s">
        <v>199</v>
      </c>
      <c r="C164">
        <v>115</v>
      </c>
      <c r="E164" s="29">
        <v>0</v>
      </c>
      <c r="F164" s="29">
        <v>0</v>
      </c>
      <c r="G164" s="29">
        <f t="shared" si="32"/>
        <v>0</v>
      </c>
      <c r="H164" s="29" cm="1">
        <f t="array" ref="H164">INDEX('23_24TPP_Base_Mapping'!$P$5:$P$322,MATCH(1,($B164='23_24TPP_Base_Mapping'!$B$5:$B$322)*($C164='23_24TPP_Base_Mapping'!$C$5:$C$322),0))</f>
        <v>0</v>
      </c>
      <c r="I164" s="97">
        <v>0</v>
      </c>
      <c r="J164" s="97">
        <v>0</v>
      </c>
      <c r="K164" s="97">
        <f t="shared" si="33"/>
        <v>0</v>
      </c>
      <c r="L164" s="97" cm="1">
        <f t="array" ref="L164">INDEX('23_24TPP_Base_Mapping'!$AC$5:$AC$322,MATCH(1,($B164='23_24TPP_Base_Mapping'!$B$5:$B$322)*($C164='23_24TPP_Base_Mapping'!$C$5:$C$322),0))</f>
        <v>0</v>
      </c>
      <c r="M164" s="98">
        <v>0</v>
      </c>
      <c r="N164" s="98">
        <v>0</v>
      </c>
      <c r="O164" s="98">
        <f t="shared" si="34"/>
        <v>0</v>
      </c>
      <c r="P164" s="98" cm="1">
        <f t="array" ref="P164">INDEX('23_24TPP_Base_Mapping'!$AP$5:$AP$322,MATCH(1,($B164='23_24TPP_Base_Mapping'!$B$5:$B$322)*($C164='23_24TPP_Base_Mapping'!$C$5:$C$322),0))</f>
        <v>0</v>
      </c>
      <c r="Q164" s="101">
        <v>0</v>
      </c>
      <c r="R164" s="101">
        <v>0</v>
      </c>
      <c r="S164" s="101">
        <f t="shared" si="35"/>
        <v>0</v>
      </c>
      <c r="T164" s="101" cm="1">
        <f t="array" ref="T164">INDEX('23_24TPP_Base_Mapping'!$BP$5:$BP$322,MATCH(1,($B164='23_24TPP_Base_Mapping'!$B$5:$B$322)*($C164='23_24TPP_Base_Mapping'!$C$5:$C$322),0))</f>
        <v>0</v>
      </c>
      <c r="U164" s="102">
        <v>0</v>
      </c>
      <c r="V164" s="102">
        <v>0</v>
      </c>
      <c r="W164" s="102">
        <f t="shared" si="36"/>
        <v>0</v>
      </c>
      <c r="X164" s="102">
        <v>0</v>
      </c>
      <c r="Y164" s="103">
        <v>0</v>
      </c>
      <c r="Z164" s="103">
        <v>0</v>
      </c>
      <c r="AA164" s="103">
        <f t="shared" si="26"/>
        <v>0</v>
      </c>
      <c r="AB164" s="103">
        <f t="shared" si="27"/>
        <v>0</v>
      </c>
      <c r="AC164" s="104">
        <f t="shared" si="28"/>
        <v>0</v>
      </c>
      <c r="AD164" s="104">
        <f t="shared" si="29"/>
        <v>0</v>
      </c>
      <c r="AE164" s="104">
        <f t="shared" si="30"/>
        <v>0</v>
      </c>
      <c r="AF164" s="104">
        <f t="shared" si="31"/>
        <v>0</v>
      </c>
      <c r="AG164" s="201">
        <f t="shared" si="25"/>
        <v>0</v>
      </c>
    </row>
    <row r="165" spans="1:33" x14ac:dyDescent="0.35">
      <c r="A165" t="s">
        <v>322</v>
      </c>
      <c r="B165" t="s">
        <v>95</v>
      </c>
      <c r="C165">
        <v>230</v>
      </c>
      <c r="D165" t="str" cm="1">
        <f t="array" ref="D165">INDEX(SubList_ResAreas!$D$5:$D$332,MATCH(1,(B165=SubList_ResAreas!$B$5:$B$332)*(C165=SubList_ResAreas!$C$5:$C$332),0))</f>
        <v>Ventura_Area</v>
      </c>
      <c r="E165" s="29">
        <v>0</v>
      </c>
      <c r="F165" s="29">
        <v>0</v>
      </c>
      <c r="G165" s="29">
        <f t="shared" si="32"/>
        <v>0</v>
      </c>
      <c r="H165" s="29" cm="1">
        <f t="array" ref="H165">INDEX('23_24TPP_Base_Mapping'!$P$5:$P$322,MATCH(1,($B165='23_24TPP_Base_Mapping'!$B$5:$B$322)*($C165='23_24TPP_Base_Mapping'!$C$5:$C$322),0))</f>
        <v>0</v>
      </c>
      <c r="I165" s="97">
        <v>0</v>
      </c>
      <c r="J165" s="97">
        <v>0</v>
      </c>
      <c r="K165" s="97">
        <f t="shared" si="33"/>
        <v>0</v>
      </c>
      <c r="L165" s="97" cm="1">
        <f t="array" ref="L165">INDEX('23_24TPP_Base_Mapping'!$AC$5:$AC$322,MATCH(1,($B165='23_24TPP_Base_Mapping'!$B$5:$B$322)*($C165='23_24TPP_Base_Mapping'!$C$5:$C$322),0))</f>
        <v>0</v>
      </c>
      <c r="M165" s="98">
        <v>0</v>
      </c>
      <c r="N165" s="98">
        <v>0</v>
      </c>
      <c r="O165" s="98">
        <f t="shared" si="34"/>
        <v>0</v>
      </c>
      <c r="P165" s="98" cm="1">
        <f t="array" ref="P165">INDEX('23_24TPP_Base_Mapping'!$AP$5:$AP$322,MATCH(1,($B165='23_24TPP_Base_Mapping'!$B$5:$B$322)*($C165='23_24TPP_Base_Mapping'!$C$5:$C$322),0))</f>
        <v>0</v>
      </c>
      <c r="Q165" s="101">
        <v>0</v>
      </c>
      <c r="R165" s="101">
        <v>0</v>
      </c>
      <c r="S165" s="101">
        <f t="shared" si="35"/>
        <v>0</v>
      </c>
      <c r="T165" s="101" cm="1">
        <f t="array" ref="T165">INDEX('23_24TPP_Base_Mapping'!$BP$5:$BP$322,MATCH(1,($B165='23_24TPP_Base_Mapping'!$B$5:$B$322)*($C165='23_24TPP_Base_Mapping'!$C$5:$C$322),0))</f>
        <v>0</v>
      </c>
      <c r="U165" s="102">
        <v>75</v>
      </c>
      <c r="V165" s="102">
        <v>175</v>
      </c>
      <c r="W165" s="102">
        <f t="shared" si="36"/>
        <v>250</v>
      </c>
      <c r="X165" s="102">
        <f>FLOOR(V165*18440/21477,1)</f>
        <v>150</v>
      </c>
      <c r="Y165" s="103">
        <v>75</v>
      </c>
      <c r="Z165" s="103">
        <v>175</v>
      </c>
      <c r="AA165" s="103">
        <f t="shared" si="26"/>
        <v>250</v>
      </c>
      <c r="AB165" s="103">
        <f t="shared" si="27"/>
        <v>150</v>
      </c>
      <c r="AC165" s="104">
        <f t="shared" si="28"/>
        <v>75</v>
      </c>
      <c r="AD165" s="104">
        <f t="shared" si="29"/>
        <v>175</v>
      </c>
      <c r="AE165" s="104">
        <f t="shared" si="30"/>
        <v>250</v>
      </c>
      <c r="AF165" s="104">
        <f t="shared" si="31"/>
        <v>150</v>
      </c>
      <c r="AG165" s="201">
        <f t="shared" si="25"/>
        <v>1</v>
      </c>
    </row>
    <row r="166" spans="1:33" x14ac:dyDescent="0.35">
      <c r="A166" t="s">
        <v>321</v>
      </c>
      <c r="B166" t="s">
        <v>417</v>
      </c>
      <c r="C166">
        <v>500</v>
      </c>
      <c r="D166" t="str" cm="1">
        <f t="array" ref="D166">INDEX(SubList_ResAreas!$D$5:$D$332,MATCH(1,(B166=SubList_ResAreas!$B$5:$B$332)*(C166=SubList_ResAreas!$C$5:$C$332),0))</f>
        <v>SPGE_Westlands_Fresno</v>
      </c>
      <c r="E166" s="29">
        <v>0</v>
      </c>
      <c r="F166" s="29">
        <v>0</v>
      </c>
      <c r="G166" s="29">
        <f>SUM(E166:F166)</f>
        <v>0</v>
      </c>
      <c r="H166" s="29">
        <v>0</v>
      </c>
      <c r="I166" s="97">
        <v>0</v>
      </c>
      <c r="J166" s="97">
        <v>0</v>
      </c>
      <c r="K166" s="97">
        <f t="shared" si="33"/>
        <v>0</v>
      </c>
      <c r="L166" s="97">
        <v>0</v>
      </c>
      <c r="M166" s="98">
        <v>0</v>
      </c>
      <c r="N166" s="98">
        <v>0</v>
      </c>
      <c r="O166" s="98">
        <f t="shared" si="34"/>
        <v>0</v>
      </c>
      <c r="P166" s="98">
        <v>0</v>
      </c>
      <c r="Q166" s="101">
        <v>0</v>
      </c>
      <c r="R166" s="101">
        <v>0</v>
      </c>
      <c r="S166" s="101">
        <f t="shared" si="35"/>
        <v>0</v>
      </c>
      <c r="T166" s="101">
        <v>0</v>
      </c>
      <c r="U166" s="102">
        <v>375</v>
      </c>
      <c r="V166" s="102">
        <v>875</v>
      </c>
      <c r="W166" s="102">
        <f t="shared" si="36"/>
        <v>1250</v>
      </c>
      <c r="X166" s="102">
        <f>FLOOR(V166*18440/21477,1)</f>
        <v>751</v>
      </c>
      <c r="Y166" s="103">
        <v>375</v>
      </c>
      <c r="Z166" s="103">
        <v>875</v>
      </c>
      <c r="AA166" s="103">
        <f t="shared" si="26"/>
        <v>1250</v>
      </c>
      <c r="AB166" s="103">
        <f t="shared" si="27"/>
        <v>751</v>
      </c>
      <c r="AC166" s="104">
        <f t="shared" si="28"/>
        <v>375</v>
      </c>
      <c r="AD166" s="104">
        <f t="shared" si="29"/>
        <v>875</v>
      </c>
      <c r="AE166" s="104">
        <f t="shared" si="30"/>
        <v>1250</v>
      </c>
      <c r="AF166" s="104">
        <f t="shared" si="31"/>
        <v>751</v>
      </c>
      <c r="AG166" s="201">
        <f t="shared" si="25"/>
        <v>1</v>
      </c>
    </row>
    <row r="167" spans="1:33" x14ac:dyDescent="0.35">
      <c r="A167" t="s">
        <v>333</v>
      </c>
      <c r="B167" t="s">
        <v>223</v>
      </c>
      <c r="C167">
        <v>115</v>
      </c>
      <c r="D167" t="str" cm="1">
        <f t="array" ref="D167">INDEX(SubList_ResAreas!$D$5:$D$332,MATCH(1,(B167=SubList_ResAreas!$B$5:$B$332)*(C167=SubList_ResAreas!$C$5:$C$332),0))</f>
        <v>Greater_Bay</v>
      </c>
      <c r="E167" s="29">
        <v>0</v>
      </c>
      <c r="F167" s="29">
        <v>0</v>
      </c>
      <c r="G167" s="29">
        <f t="shared" si="32"/>
        <v>0</v>
      </c>
      <c r="H167" s="29" cm="1">
        <f t="array" ref="H167">INDEX('23_24TPP_Base_Mapping'!$P$5:$P$322,MATCH(1,($B167='23_24TPP_Base_Mapping'!$B$5:$B$322)*($C167='23_24TPP_Base_Mapping'!$C$5:$C$322),0))</f>
        <v>0</v>
      </c>
      <c r="I167" s="97">
        <v>0</v>
      </c>
      <c r="J167" s="97">
        <v>0</v>
      </c>
      <c r="K167" s="97">
        <f t="shared" si="33"/>
        <v>0</v>
      </c>
      <c r="L167" s="97" cm="1">
        <f t="array" ref="L167">INDEX('23_24TPP_Base_Mapping'!$AC$5:$AC$322,MATCH(1,($B167='23_24TPP_Base_Mapping'!$B$5:$B$322)*($C167='23_24TPP_Base_Mapping'!$C$5:$C$322),0))</f>
        <v>4.62</v>
      </c>
      <c r="M167" s="98">
        <v>0</v>
      </c>
      <c r="N167" s="98">
        <v>0</v>
      </c>
      <c r="O167" s="98">
        <f t="shared" si="34"/>
        <v>0</v>
      </c>
      <c r="P167" s="98" cm="1">
        <f t="array" ref="P167">INDEX('23_24TPP_Base_Mapping'!$AP$5:$AP$322,MATCH(1,($B167='23_24TPP_Base_Mapping'!$B$5:$B$322)*($C167='23_24TPP_Base_Mapping'!$C$5:$C$322),0))</f>
        <v>250</v>
      </c>
      <c r="Q167" s="101">
        <v>0</v>
      </c>
      <c r="R167" s="101">
        <v>0</v>
      </c>
      <c r="S167" s="101">
        <f t="shared" si="35"/>
        <v>0</v>
      </c>
      <c r="T167" s="101" cm="1">
        <f t="array" ref="T167">INDEX('23_24TPP_Base_Mapping'!$BP$5:$BP$322,MATCH(1,($B167='23_24TPP_Base_Mapping'!$B$5:$B$322)*($C167='23_24TPP_Base_Mapping'!$C$5:$C$322),0))</f>
        <v>254.62</v>
      </c>
      <c r="U167" s="102">
        <v>0</v>
      </c>
      <c r="V167" s="102">
        <v>0</v>
      </c>
      <c r="W167" s="102">
        <f t="shared" si="36"/>
        <v>0</v>
      </c>
      <c r="X167" s="102">
        <v>100</v>
      </c>
      <c r="Y167" s="103">
        <v>0</v>
      </c>
      <c r="Z167" s="103">
        <v>0</v>
      </c>
      <c r="AA167" s="103">
        <f t="shared" si="26"/>
        <v>0</v>
      </c>
      <c r="AB167" s="103">
        <f t="shared" si="27"/>
        <v>354.62</v>
      </c>
      <c r="AC167" s="104">
        <f t="shared" si="28"/>
        <v>0</v>
      </c>
      <c r="AD167" s="104">
        <f t="shared" si="29"/>
        <v>0</v>
      </c>
      <c r="AE167" s="104">
        <f t="shared" si="30"/>
        <v>0</v>
      </c>
      <c r="AF167" s="104">
        <f t="shared" si="31"/>
        <v>354.62</v>
      </c>
      <c r="AG167" s="201">
        <f t="shared" si="25"/>
        <v>1</v>
      </c>
    </row>
    <row r="168" spans="1:33" x14ac:dyDescent="0.35">
      <c r="A168" t="s">
        <v>333</v>
      </c>
      <c r="B168" t="s">
        <v>239</v>
      </c>
      <c r="C168">
        <v>115</v>
      </c>
      <c r="D168" t="str" cm="1">
        <f t="array" ref="D168">INDEX(SubList_ResAreas!$D$5:$D$332,MATCH(1,(B168=SubList_ResAreas!$B$5:$B$332)*(C168=SubList_ResAreas!$C$5:$C$332),0))</f>
        <v>Greater_Bay</v>
      </c>
      <c r="E168" s="29">
        <v>0</v>
      </c>
      <c r="F168" s="29">
        <v>0</v>
      </c>
      <c r="G168" s="29">
        <f t="shared" si="32"/>
        <v>0</v>
      </c>
      <c r="H168" s="29" cm="1">
        <f t="array" ref="H168">INDEX('23_24TPP_Base_Mapping'!$P$5:$P$322,MATCH(1,($B168='23_24TPP_Base_Mapping'!$B$5:$B$322)*($C168='23_24TPP_Base_Mapping'!$C$5:$C$322),0))</f>
        <v>0</v>
      </c>
      <c r="I168" s="97">
        <v>0</v>
      </c>
      <c r="J168" s="97">
        <v>0</v>
      </c>
      <c r="K168" s="97">
        <f t="shared" si="33"/>
        <v>0</v>
      </c>
      <c r="L168" s="97" cm="1">
        <f t="array" ref="L168">INDEX('23_24TPP_Base_Mapping'!$AC$5:$AC$322,MATCH(1,($B168='23_24TPP_Base_Mapping'!$B$5:$B$322)*($C168='23_24TPP_Base_Mapping'!$C$5:$C$322),0))</f>
        <v>0</v>
      </c>
      <c r="M168" s="98">
        <v>0</v>
      </c>
      <c r="N168" s="98">
        <v>0</v>
      </c>
      <c r="O168" s="98">
        <f t="shared" si="34"/>
        <v>0</v>
      </c>
      <c r="P168" s="98" cm="1">
        <f t="array" ref="P168">INDEX('23_24TPP_Base_Mapping'!$AP$5:$AP$322,MATCH(1,($B168='23_24TPP_Base_Mapping'!$B$5:$B$322)*($C168='23_24TPP_Base_Mapping'!$C$5:$C$322),0))</f>
        <v>20</v>
      </c>
      <c r="Q168" s="101">
        <v>0</v>
      </c>
      <c r="R168" s="101">
        <v>0</v>
      </c>
      <c r="S168" s="101">
        <f t="shared" si="35"/>
        <v>0</v>
      </c>
      <c r="T168" s="101" cm="1">
        <f t="array" ref="T168">INDEX('23_24TPP_Base_Mapping'!$BP$5:$BP$322,MATCH(1,($B168='23_24TPP_Base_Mapping'!$B$5:$B$322)*($C168='23_24TPP_Base_Mapping'!$C$5:$C$322),0))</f>
        <v>20</v>
      </c>
      <c r="U168" s="102">
        <v>0</v>
      </c>
      <c r="V168" s="102">
        <v>0</v>
      </c>
      <c r="W168" s="102">
        <f t="shared" si="36"/>
        <v>0</v>
      </c>
      <c r="X168" s="102">
        <v>0</v>
      </c>
      <c r="Y168" s="103">
        <v>0</v>
      </c>
      <c r="Z168" s="103">
        <v>0</v>
      </c>
      <c r="AA168" s="103">
        <f t="shared" si="26"/>
        <v>0</v>
      </c>
      <c r="AB168" s="103">
        <f t="shared" si="27"/>
        <v>20</v>
      </c>
      <c r="AC168" s="104">
        <f t="shared" si="28"/>
        <v>0</v>
      </c>
      <c r="AD168" s="104">
        <f t="shared" si="29"/>
        <v>0</v>
      </c>
      <c r="AE168" s="104">
        <f t="shared" si="30"/>
        <v>0</v>
      </c>
      <c r="AF168" s="104">
        <f t="shared" si="31"/>
        <v>20</v>
      </c>
      <c r="AG168" s="201">
        <f t="shared" si="25"/>
        <v>1</v>
      </c>
    </row>
    <row r="169" spans="1:33" x14ac:dyDescent="0.35">
      <c r="A169" t="s">
        <v>321</v>
      </c>
      <c r="B169" t="s">
        <v>194</v>
      </c>
      <c r="C169">
        <v>230</v>
      </c>
      <c r="D169" t="str" cm="1">
        <f t="array" ref="D169">INDEX(SubList_ResAreas!$D$5:$D$332,MATCH(1,(B169=SubList_ResAreas!$B$5:$B$332)*(C169=SubList_ResAreas!$C$5:$C$332),0))</f>
        <v>SPGE_Westlands_Fresno</v>
      </c>
      <c r="E169" s="29">
        <v>0</v>
      </c>
      <c r="F169" s="29">
        <v>0</v>
      </c>
      <c r="G169" s="29">
        <f t="shared" si="32"/>
        <v>0</v>
      </c>
      <c r="H169" s="29" cm="1">
        <f t="array" ref="H169">INDEX('23_24TPP_Base_Mapping'!$P$5:$P$322,MATCH(1,($B169='23_24TPP_Base_Mapping'!$B$5:$B$322)*($C169='23_24TPP_Base_Mapping'!$C$5:$C$322),0))</f>
        <v>0</v>
      </c>
      <c r="I169" s="97">
        <v>0</v>
      </c>
      <c r="J169" s="97">
        <v>0</v>
      </c>
      <c r="K169" s="97">
        <f t="shared" si="33"/>
        <v>0</v>
      </c>
      <c r="L169" s="97" cm="1">
        <f t="array" ref="L169">INDEX('23_24TPP_Base_Mapping'!$AC$5:$AC$322,MATCH(1,($B169='23_24TPP_Base_Mapping'!$B$5:$B$322)*($C169='23_24TPP_Base_Mapping'!$C$5:$C$322),0))</f>
        <v>0</v>
      </c>
      <c r="M169" s="98">
        <v>0</v>
      </c>
      <c r="N169" s="98">
        <v>0</v>
      </c>
      <c r="O169" s="98">
        <f t="shared" si="34"/>
        <v>0</v>
      </c>
      <c r="P169" s="98" cm="1">
        <f t="array" ref="P169">INDEX('23_24TPP_Base_Mapping'!$AP$5:$AP$322,MATCH(1,($B169='23_24TPP_Base_Mapping'!$B$5:$B$322)*($C169='23_24TPP_Base_Mapping'!$C$5:$C$322),0))</f>
        <v>0</v>
      </c>
      <c r="Q169" s="101">
        <v>0</v>
      </c>
      <c r="R169" s="101">
        <v>0</v>
      </c>
      <c r="S169" s="101">
        <f t="shared" si="35"/>
        <v>0</v>
      </c>
      <c r="T169" s="101" cm="1">
        <f t="array" ref="T169">INDEX('23_24TPP_Base_Mapping'!$BP$5:$BP$322,MATCH(1,($B169='23_24TPP_Base_Mapping'!$B$5:$B$322)*($C169='23_24TPP_Base_Mapping'!$C$5:$C$322),0))</f>
        <v>0</v>
      </c>
      <c r="U169" s="102">
        <v>375</v>
      </c>
      <c r="V169" s="102">
        <v>875</v>
      </c>
      <c r="W169" s="102">
        <f t="shared" si="36"/>
        <v>1250</v>
      </c>
      <c r="X169" s="102">
        <f>FLOOR(V169*18440/21477,1)</f>
        <v>751</v>
      </c>
      <c r="Y169" s="103">
        <v>375</v>
      </c>
      <c r="Z169" s="103">
        <v>875</v>
      </c>
      <c r="AA169" s="103">
        <f t="shared" si="26"/>
        <v>1250</v>
      </c>
      <c r="AB169" s="103">
        <f t="shared" si="27"/>
        <v>751</v>
      </c>
      <c r="AC169" s="104">
        <f t="shared" si="28"/>
        <v>375</v>
      </c>
      <c r="AD169" s="104">
        <f t="shared" si="29"/>
        <v>875</v>
      </c>
      <c r="AE169" s="104">
        <f t="shared" si="30"/>
        <v>1250</v>
      </c>
      <c r="AF169" s="104">
        <f t="shared" si="31"/>
        <v>751</v>
      </c>
      <c r="AG169" s="201">
        <f t="shared" si="25"/>
        <v>1</v>
      </c>
    </row>
    <row r="170" spans="1:33" hidden="1" x14ac:dyDescent="0.35">
      <c r="A170" t="s">
        <v>321</v>
      </c>
      <c r="B170" t="s">
        <v>194</v>
      </c>
      <c r="C170">
        <v>115</v>
      </c>
      <c r="E170" s="29">
        <v>0</v>
      </c>
      <c r="F170" s="29">
        <v>0</v>
      </c>
      <c r="G170" s="29">
        <f t="shared" si="32"/>
        <v>0</v>
      </c>
      <c r="H170" s="29" cm="1">
        <f t="array" ref="H170">INDEX('23_24TPP_Base_Mapping'!$P$5:$P$322,MATCH(1,($B170='23_24TPP_Base_Mapping'!$B$5:$B$322)*($C170='23_24TPP_Base_Mapping'!$C$5:$C$322),0))</f>
        <v>0</v>
      </c>
      <c r="I170" s="97">
        <v>0</v>
      </c>
      <c r="J170" s="97">
        <v>0</v>
      </c>
      <c r="K170" s="97">
        <f t="shared" si="33"/>
        <v>0</v>
      </c>
      <c r="L170" s="97" cm="1">
        <f t="array" ref="L170">INDEX('23_24TPP_Base_Mapping'!$AC$5:$AC$322,MATCH(1,($B170='23_24TPP_Base_Mapping'!$B$5:$B$322)*($C170='23_24TPP_Base_Mapping'!$C$5:$C$322),0))</f>
        <v>0</v>
      </c>
      <c r="M170" s="98">
        <v>0</v>
      </c>
      <c r="N170" s="98">
        <v>0</v>
      </c>
      <c r="O170" s="98">
        <f t="shared" si="34"/>
        <v>0</v>
      </c>
      <c r="P170" s="98" cm="1">
        <f t="array" ref="P170">INDEX('23_24TPP_Base_Mapping'!$AP$5:$AP$322,MATCH(1,($B170='23_24TPP_Base_Mapping'!$B$5:$B$322)*($C170='23_24TPP_Base_Mapping'!$C$5:$C$322),0))</f>
        <v>0</v>
      </c>
      <c r="Q170" s="101">
        <v>0</v>
      </c>
      <c r="R170" s="101">
        <v>0</v>
      </c>
      <c r="S170" s="101">
        <f t="shared" si="35"/>
        <v>0</v>
      </c>
      <c r="T170" s="101" cm="1">
        <f t="array" ref="T170">INDEX('23_24TPP_Base_Mapping'!$BP$5:$BP$322,MATCH(1,($B170='23_24TPP_Base_Mapping'!$B$5:$B$322)*($C170='23_24TPP_Base_Mapping'!$C$5:$C$322),0))</f>
        <v>0</v>
      </c>
      <c r="U170" s="102">
        <v>0</v>
      </c>
      <c r="V170" s="102">
        <v>0</v>
      </c>
      <c r="W170" s="102">
        <f t="shared" si="36"/>
        <v>0</v>
      </c>
      <c r="X170" s="102">
        <v>0</v>
      </c>
      <c r="Y170" s="103">
        <v>0</v>
      </c>
      <c r="Z170" s="103">
        <v>0</v>
      </c>
      <c r="AA170" s="103">
        <f t="shared" si="26"/>
        <v>0</v>
      </c>
      <c r="AB170" s="103">
        <f t="shared" si="27"/>
        <v>0</v>
      </c>
      <c r="AC170" s="104">
        <f t="shared" si="28"/>
        <v>0</v>
      </c>
      <c r="AD170" s="104">
        <f t="shared" si="29"/>
        <v>0</v>
      </c>
      <c r="AE170" s="104">
        <f t="shared" si="30"/>
        <v>0</v>
      </c>
      <c r="AF170" s="104">
        <f t="shared" si="31"/>
        <v>0</v>
      </c>
      <c r="AG170" s="201">
        <f t="shared" si="25"/>
        <v>0</v>
      </c>
    </row>
    <row r="171" spans="1:33" x14ac:dyDescent="0.35">
      <c r="A171" t="s">
        <v>321</v>
      </c>
      <c r="B171" t="s">
        <v>192</v>
      </c>
      <c r="C171">
        <v>230</v>
      </c>
      <c r="D171" t="str" cm="1">
        <f t="array" ref="D171">INDEX(SubList_ResAreas!$D$5:$D$332,MATCH(1,(B171=SubList_ResAreas!$B$5:$B$332)*(C171=SubList_ResAreas!$C$5:$C$332),0))</f>
        <v>SPGE_Westlands_Fresno</v>
      </c>
      <c r="E171" s="29">
        <v>0</v>
      </c>
      <c r="F171" s="29">
        <v>0</v>
      </c>
      <c r="G171" s="29">
        <f t="shared" si="32"/>
        <v>0</v>
      </c>
      <c r="H171" s="29" cm="1">
        <f t="array" ref="H171">INDEX('23_24TPP_Base_Mapping'!$P$5:$P$322,MATCH(1,($B171='23_24TPP_Base_Mapping'!$B$5:$B$322)*($C171='23_24TPP_Base_Mapping'!$C$5:$C$322),0))</f>
        <v>0</v>
      </c>
      <c r="I171" s="97">
        <v>0</v>
      </c>
      <c r="J171" s="97">
        <v>0</v>
      </c>
      <c r="K171" s="97">
        <f t="shared" si="33"/>
        <v>0</v>
      </c>
      <c r="L171" s="97" cm="1">
        <f t="array" ref="L171">INDEX('23_24TPP_Base_Mapping'!$AC$5:$AC$322,MATCH(1,($B171='23_24TPP_Base_Mapping'!$B$5:$B$322)*($C171='23_24TPP_Base_Mapping'!$C$5:$C$322),0))</f>
        <v>0</v>
      </c>
      <c r="M171" s="98">
        <v>0</v>
      </c>
      <c r="N171" s="98">
        <v>0</v>
      </c>
      <c r="O171" s="98">
        <f t="shared" si="34"/>
        <v>0</v>
      </c>
      <c r="P171" s="98" cm="1">
        <f t="array" ref="P171">INDEX('23_24TPP_Base_Mapping'!$AP$5:$AP$322,MATCH(1,($B171='23_24TPP_Base_Mapping'!$B$5:$B$322)*($C171='23_24TPP_Base_Mapping'!$C$5:$C$322),0))</f>
        <v>0</v>
      </c>
      <c r="Q171" s="101">
        <v>0</v>
      </c>
      <c r="R171" s="101">
        <v>0</v>
      </c>
      <c r="S171" s="101">
        <f t="shared" si="35"/>
        <v>0</v>
      </c>
      <c r="T171" s="101" cm="1">
        <f t="array" ref="T171">INDEX('23_24TPP_Base_Mapping'!$BP$5:$BP$322,MATCH(1,($B171='23_24TPP_Base_Mapping'!$B$5:$B$322)*($C171='23_24TPP_Base_Mapping'!$C$5:$C$322),0))</f>
        <v>0</v>
      </c>
      <c r="U171" s="102">
        <v>315</v>
      </c>
      <c r="V171" s="102">
        <v>735</v>
      </c>
      <c r="W171" s="102">
        <f t="shared" si="36"/>
        <v>1050</v>
      </c>
      <c r="X171" s="102">
        <f>FLOOR(V171*18440/21477,1)</f>
        <v>631</v>
      </c>
      <c r="Y171" s="103">
        <v>315</v>
      </c>
      <c r="Z171" s="103">
        <v>735</v>
      </c>
      <c r="AA171" s="103">
        <f t="shared" si="26"/>
        <v>1050</v>
      </c>
      <c r="AB171" s="103">
        <f t="shared" si="27"/>
        <v>631</v>
      </c>
      <c r="AC171" s="104">
        <f t="shared" si="28"/>
        <v>315</v>
      </c>
      <c r="AD171" s="104">
        <f t="shared" si="29"/>
        <v>735</v>
      </c>
      <c r="AE171" s="104">
        <f t="shared" si="30"/>
        <v>1050</v>
      </c>
      <c r="AF171" s="104">
        <f t="shared" si="31"/>
        <v>631</v>
      </c>
      <c r="AG171" s="201">
        <f t="shared" si="25"/>
        <v>1</v>
      </c>
    </row>
    <row r="172" spans="1:33" hidden="1" x14ac:dyDescent="0.35">
      <c r="A172" t="s">
        <v>329</v>
      </c>
      <c r="B172" t="s">
        <v>168</v>
      </c>
      <c r="C172">
        <v>230</v>
      </c>
      <c r="E172" s="29">
        <v>0</v>
      </c>
      <c r="F172" s="29">
        <v>0</v>
      </c>
      <c r="G172" s="29">
        <f t="shared" si="32"/>
        <v>0</v>
      </c>
      <c r="H172" s="29" cm="1">
        <f t="array" ref="H172">INDEX('23_24TPP_Base_Mapping'!$P$5:$P$322,MATCH(1,($B172='23_24TPP_Base_Mapping'!$B$5:$B$322)*($C172='23_24TPP_Base_Mapping'!$C$5:$C$322),0))</f>
        <v>0</v>
      </c>
      <c r="I172" s="97">
        <v>0</v>
      </c>
      <c r="J172" s="97">
        <v>0</v>
      </c>
      <c r="K172" s="97">
        <f t="shared" si="33"/>
        <v>0</v>
      </c>
      <c r="L172" s="97" cm="1">
        <f t="array" ref="L172">INDEX('23_24TPP_Base_Mapping'!$AC$5:$AC$322,MATCH(1,($B172='23_24TPP_Base_Mapping'!$B$5:$B$322)*($C172='23_24TPP_Base_Mapping'!$C$5:$C$322),0))</f>
        <v>0</v>
      </c>
      <c r="M172" s="98">
        <v>0</v>
      </c>
      <c r="N172" s="98">
        <v>0</v>
      </c>
      <c r="O172" s="98">
        <f t="shared" si="34"/>
        <v>0</v>
      </c>
      <c r="P172" s="98" cm="1">
        <f t="array" ref="P172">INDEX('23_24TPP_Base_Mapping'!$AP$5:$AP$322,MATCH(1,($B172='23_24TPP_Base_Mapping'!$B$5:$B$322)*($C172='23_24TPP_Base_Mapping'!$C$5:$C$322),0))</f>
        <v>0</v>
      </c>
      <c r="Q172" s="101">
        <v>0</v>
      </c>
      <c r="R172" s="101">
        <v>0</v>
      </c>
      <c r="S172" s="101">
        <f t="shared" si="35"/>
        <v>0</v>
      </c>
      <c r="T172" s="101" cm="1">
        <f t="array" ref="T172">INDEX('23_24TPP_Base_Mapping'!$BP$5:$BP$322,MATCH(1,($B172='23_24TPP_Base_Mapping'!$B$5:$B$322)*($C172='23_24TPP_Base_Mapping'!$C$5:$C$322),0))</f>
        <v>0</v>
      </c>
      <c r="U172" s="102">
        <v>0</v>
      </c>
      <c r="V172" s="102">
        <v>0</v>
      </c>
      <c r="W172" s="102">
        <f t="shared" si="36"/>
        <v>0</v>
      </c>
      <c r="X172" s="102">
        <v>0</v>
      </c>
      <c r="Y172" s="103">
        <v>0</v>
      </c>
      <c r="Z172" s="103">
        <v>0</v>
      </c>
      <c r="AA172" s="103">
        <f t="shared" si="26"/>
        <v>0</v>
      </c>
      <c r="AB172" s="103">
        <f t="shared" si="27"/>
        <v>0</v>
      </c>
      <c r="AC172" s="104">
        <f t="shared" si="28"/>
        <v>0</v>
      </c>
      <c r="AD172" s="104">
        <f t="shared" si="29"/>
        <v>0</v>
      </c>
      <c r="AE172" s="104">
        <f t="shared" si="30"/>
        <v>0</v>
      </c>
      <c r="AF172" s="104">
        <f t="shared" si="31"/>
        <v>0</v>
      </c>
      <c r="AG172" s="201">
        <f t="shared" si="25"/>
        <v>0</v>
      </c>
    </row>
    <row r="173" spans="1:33" hidden="1" x14ac:dyDescent="0.35">
      <c r="A173" t="s">
        <v>333</v>
      </c>
      <c r="B173" t="s">
        <v>269</v>
      </c>
      <c r="C173">
        <v>115</v>
      </c>
      <c r="E173" s="29">
        <v>0</v>
      </c>
      <c r="F173" s="29">
        <v>0</v>
      </c>
      <c r="G173" s="29">
        <f t="shared" si="32"/>
        <v>0</v>
      </c>
      <c r="H173" s="29" cm="1">
        <f t="array" ref="H173">INDEX('23_24TPP_Base_Mapping'!$P$5:$P$322,MATCH(1,($B173='23_24TPP_Base_Mapping'!$B$5:$B$322)*($C173='23_24TPP_Base_Mapping'!$C$5:$C$322),0))</f>
        <v>0</v>
      </c>
      <c r="I173" s="97">
        <v>0</v>
      </c>
      <c r="J173" s="97">
        <v>0</v>
      </c>
      <c r="K173" s="97">
        <f t="shared" si="33"/>
        <v>0</v>
      </c>
      <c r="L173" s="97" cm="1">
        <f t="array" ref="L173">INDEX('23_24TPP_Base_Mapping'!$AC$5:$AC$322,MATCH(1,($B173='23_24TPP_Base_Mapping'!$B$5:$B$322)*($C173='23_24TPP_Base_Mapping'!$C$5:$C$322),0))</f>
        <v>0</v>
      </c>
      <c r="M173" s="98">
        <v>0</v>
      </c>
      <c r="N173" s="98">
        <v>0</v>
      </c>
      <c r="O173" s="98">
        <f t="shared" si="34"/>
        <v>0</v>
      </c>
      <c r="P173" s="98" cm="1">
        <f t="array" ref="P173">INDEX('23_24TPP_Base_Mapping'!$AP$5:$AP$322,MATCH(1,($B173='23_24TPP_Base_Mapping'!$B$5:$B$322)*($C173='23_24TPP_Base_Mapping'!$C$5:$C$322),0))</f>
        <v>0</v>
      </c>
      <c r="Q173" s="101">
        <v>0</v>
      </c>
      <c r="R173" s="101">
        <v>0</v>
      </c>
      <c r="S173" s="101">
        <f t="shared" si="35"/>
        <v>0</v>
      </c>
      <c r="T173" s="101" cm="1">
        <f t="array" ref="T173">INDEX('23_24TPP_Base_Mapping'!$BP$5:$BP$322,MATCH(1,($B173='23_24TPP_Base_Mapping'!$B$5:$B$322)*($C173='23_24TPP_Base_Mapping'!$C$5:$C$322),0))</f>
        <v>0</v>
      </c>
      <c r="U173" s="102">
        <v>0</v>
      </c>
      <c r="V173" s="102">
        <v>0</v>
      </c>
      <c r="W173" s="102">
        <f t="shared" si="36"/>
        <v>0</v>
      </c>
      <c r="X173" s="102">
        <v>0</v>
      </c>
      <c r="Y173" s="103">
        <v>0</v>
      </c>
      <c r="Z173" s="103">
        <v>0</v>
      </c>
      <c r="AA173" s="103">
        <f t="shared" si="26"/>
        <v>0</v>
      </c>
      <c r="AB173" s="103">
        <f t="shared" si="27"/>
        <v>0</v>
      </c>
      <c r="AC173" s="104">
        <f t="shared" si="28"/>
        <v>0</v>
      </c>
      <c r="AD173" s="104">
        <f t="shared" si="29"/>
        <v>0</v>
      </c>
      <c r="AE173" s="104">
        <f t="shared" si="30"/>
        <v>0</v>
      </c>
      <c r="AF173" s="104">
        <f t="shared" si="31"/>
        <v>0</v>
      </c>
      <c r="AG173" s="201">
        <f t="shared" si="25"/>
        <v>0</v>
      </c>
    </row>
    <row r="174" spans="1:33" x14ac:dyDescent="0.35">
      <c r="A174" t="s">
        <v>321</v>
      </c>
      <c r="B174" t="s">
        <v>204</v>
      </c>
      <c r="C174">
        <v>115</v>
      </c>
      <c r="D174" t="str" cm="1">
        <f t="array" ref="D174">INDEX(SubList_ResAreas!$D$5:$D$332,MATCH(1,(B174=SubList_ResAreas!$B$5:$B$332)*(C174=SubList_ResAreas!$C$5:$C$332),0))</f>
        <v>SPGE_Westlands_Fresno</v>
      </c>
      <c r="E174" s="29">
        <v>160</v>
      </c>
      <c r="F174" s="29">
        <v>0</v>
      </c>
      <c r="G174" s="29">
        <f t="shared" si="32"/>
        <v>160</v>
      </c>
      <c r="H174" s="29" cm="1">
        <f t="array" ref="H174">INDEX('23_24TPP_Base_Mapping'!$P$5:$P$322,MATCH(1,($B174='23_24TPP_Base_Mapping'!$B$5:$B$322)*($C174='23_24TPP_Base_Mapping'!$C$5:$C$322),0))</f>
        <v>0</v>
      </c>
      <c r="I174" s="97">
        <v>0</v>
      </c>
      <c r="J174" s="97">
        <v>0</v>
      </c>
      <c r="K174" s="97">
        <f t="shared" si="33"/>
        <v>0</v>
      </c>
      <c r="L174" s="97" cm="1">
        <f t="array" ref="L174">INDEX('23_24TPP_Base_Mapping'!$AC$5:$AC$322,MATCH(1,($B174='23_24TPP_Base_Mapping'!$B$5:$B$322)*($C174='23_24TPP_Base_Mapping'!$C$5:$C$322),0))</f>
        <v>0</v>
      </c>
      <c r="M174" s="98">
        <v>0</v>
      </c>
      <c r="N174" s="98">
        <v>0</v>
      </c>
      <c r="O174" s="98">
        <f t="shared" si="34"/>
        <v>0</v>
      </c>
      <c r="P174" s="98" cm="1">
        <f t="array" ref="P174">INDEX('23_24TPP_Base_Mapping'!$AP$5:$AP$322,MATCH(1,($B174='23_24TPP_Base_Mapping'!$B$5:$B$322)*($C174='23_24TPP_Base_Mapping'!$C$5:$C$322),0))</f>
        <v>0</v>
      </c>
      <c r="Q174" s="101">
        <v>160</v>
      </c>
      <c r="R174" s="101">
        <v>0</v>
      </c>
      <c r="S174" s="101">
        <f t="shared" si="35"/>
        <v>160</v>
      </c>
      <c r="T174" s="101" cm="1">
        <f t="array" ref="T174">INDEX('23_24TPP_Base_Mapping'!$BP$5:$BP$322,MATCH(1,($B174='23_24TPP_Base_Mapping'!$B$5:$B$322)*($C174='23_24TPP_Base_Mapping'!$C$5:$C$322),0))</f>
        <v>0</v>
      </c>
      <c r="U174" s="102">
        <v>0</v>
      </c>
      <c r="V174" s="102">
        <v>0</v>
      </c>
      <c r="W174" s="102">
        <f t="shared" si="36"/>
        <v>0</v>
      </c>
      <c r="X174" s="102">
        <v>0</v>
      </c>
      <c r="Y174" s="103">
        <v>0</v>
      </c>
      <c r="Z174" s="103">
        <v>0</v>
      </c>
      <c r="AA174" s="103">
        <f t="shared" si="26"/>
        <v>0</v>
      </c>
      <c r="AB174" s="103">
        <f t="shared" si="27"/>
        <v>0</v>
      </c>
      <c r="AC174" s="104">
        <f t="shared" si="28"/>
        <v>160</v>
      </c>
      <c r="AD174" s="104">
        <f t="shared" si="29"/>
        <v>0</v>
      </c>
      <c r="AE174" s="104">
        <f t="shared" si="30"/>
        <v>160</v>
      </c>
      <c r="AF174" s="104">
        <f t="shared" si="31"/>
        <v>0</v>
      </c>
      <c r="AG174" s="201">
        <f t="shared" si="25"/>
        <v>1</v>
      </c>
    </row>
    <row r="175" spans="1:33" hidden="1" x14ac:dyDescent="0.35">
      <c r="A175" t="s">
        <v>321</v>
      </c>
      <c r="B175" t="s">
        <v>217</v>
      </c>
      <c r="C175">
        <v>115</v>
      </c>
      <c r="E175" s="29">
        <v>0</v>
      </c>
      <c r="F175" s="29">
        <v>0</v>
      </c>
      <c r="G175" s="29">
        <f t="shared" si="32"/>
        <v>0</v>
      </c>
      <c r="H175" s="29" cm="1">
        <f t="array" ref="H175">INDEX('23_24TPP_Base_Mapping'!$P$5:$P$322,MATCH(1,($B175='23_24TPP_Base_Mapping'!$B$5:$B$322)*($C175='23_24TPP_Base_Mapping'!$C$5:$C$322),0))</f>
        <v>0</v>
      </c>
      <c r="I175" s="97">
        <v>0</v>
      </c>
      <c r="J175" s="97">
        <v>0</v>
      </c>
      <c r="K175" s="97">
        <f t="shared" si="33"/>
        <v>0</v>
      </c>
      <c r="L175" s="97" cm="1">
        <f t="array" ref="L175">INDEX('23_24TPP_Base_Mapping'!$AC$5:$AC$322,MATCH(1,($B175='23_24TPP_Base_Mapping'!$B$5:$B$322)*($C175='23_24TPP_Base_Mapping'!$C$5:$C$322),0))</f>
        <v>0</v>
      </c>
      <c r="M175" s="98">
        <v>0</v>
      </c>
      <c r="N175" s="98">
        <v>0</v>
      </c>
      <c r="O175" s="98">
        <f t="shared" si="34"/>
        <v>0</v>
      </c>
      <c r="P175" s="98" cm="1">
        <f t="array" ref="P175">INDEX('23_24TPP_Base_Mapping'!$AP$5:$AP$322,MATCH(1,($B175='23_24TPP_Base_Mapping'!$B$5:$B$322)*($C175='23_24TPP_Base_Mapping'!$C$5:$C$322),0))</f>
        <v>0</v>
      </c>
      <c r="Q175" s="101">
        <v>0</v>
      </c>
      <c r="R175" s="101">
        <v>0</v>
      </c>
      <c r="S175" s="101">
        <f t="shared" si="35"/>
        <v>0</v>
      </c>
      <c r="T175" s="101" cm="1">
        <f t="array" ref="T175">INDEX('23_24TPP_Base_Mapping'!$BP$5:$BP$322,MATCH(1,($B175='23_24TPP_Base_Mapping'!$B$5:$B$322)*($C175='23_24TPP_Base_Mapping'!$C$5:$C$322),0))</f>
        <v>0</v>
      </c>
      <c r="U175" s="102">
        <v>0</v>
      </c>
      <c r="V175" s="102">
        <v>0</v>
      </c>
      <c r="W175" s="102">
        <f t="shared" si="36"/>
        <v>0</v>
      </c>
      <c r="X175" s="102">
        <v>0</v>
      </c>
      <c r="Y175" s="103">
        <v>0</v>
      </c>
      <c r="Z175" s="103">
        <v>0</v>
      </c>
      <c r="AA175" s="103">
        <f t="shared" si="26"/>
        <v>0</v>
      </c>
      <c r="AB175" s="103">
        <f t="shared" si="27"/>
        <v>0</v>
      </c>
      <c r="AC175" s="104">
        <f t="shared" si="28"/>
        <v>0</v>
      </c>
      <c r="AD175" s="104">
        <f t="shared" si="29"/>
        <v>0</v>
      </c>
      <c r="AE175" s="104">
        <f t="shared" si="30"/>
        <v>0</v>
      </c>
      <c r="AF175" s="104">
        <f t="shared" si="31"/>
        <v>0</v>
      </c>
      <c r="AG175" s="201">
        <f t="shared" si="25"/>
        <v>0</v>
      </c>
    </row>
    <row r="176" spans="1:33" x14ac:dyDescent="0.35">
      <c r="A176" t="s">
        <v>315</v>
      </c>
      <c r="B176" t="s">
        <v>121</v>
      </c>
      <c r="C176">
        <v>115</v>
      </c>
      <c r="D176" t="str" cm="1">
        <f t="array" ref="D176">INDEX(SubList_ResAreas!$D$5:$D$332,MATCH(1,(B176=SubList_ResAreas!$B$5:$B$332)*(C176=SubList_ResAreas!$C$5:$C$332),0))</f>
        <v>SPGE_Greater_Carrizo</v>
      </c>
      <c r="E176" s="29">
        <v>0</v>
      </c>
      <c r="F176" s="29">
        <v>0</v>
      </c>
      <c r="G176" s="29">
        <f t="shared" si="32"/>
        <v>0</v>
      </c>
      <c r="H176" s="29" cm="1">
        <f t="array" ref="H176">INDEX('23_24TPP_Base_Mapping'!$P$5:$P$322,MATCH(1,($B176='23_24TPP_Base_Mapping'!$B$5:$B$322)*($C176='23_24TPP_Base_Mapping'!$C$5:$C$322),0))</f>
        <v>0</v>
      </c>
      <c r="I176" s="97">
        <v>0</v>
      </c>
      <c r="J176" s="97">
        <v>0</v>
      </c>
      <c r="K176" s="97">
        <f t="shared" si="33"/>
        <v>0</v>
      </c>
      <c r="L176" s="97" cm="1">
        <f t="array" ref="L176">INDEX('23_24TPP_Base_Mapping'!$AC$5:$AC$322,MATCH(1,($B176='23_24TPP_Base_Mapping'!$B$5:$B$322)*($C176='23_24TPP_Base_Mapping'!$C$5:$C$322),0))</f>
        <v>0</v>
      </c>
      <c r="M176" s="98">
        <v>0</v>
      </c>
      <c r="N176" s="98">
        <v>0</v>
      </c>
      <c r="O176" s="98">
        <f t="shared" si="34"/>
        <v>0</v>
      </c>
      <c r="P176" s="98" cm="1">
        <f t="array" ref="P176">INDEX('23_24TPP_Base_Mapping'!$AP$5:$AP$322,MATCH(1,($B176='23_24TPP_Base_Mapping'!$B$5:$B$322)*($C176='23_24TPP_Base_Mapping'!$C$5:$C$322),0))</f>
        <v>50</v>
      </c>
      <c r="Q176" s="101">
        <v>0</v>
      </c>
      <c r="R176" s="101">
        <v>0</v>
      </c>
      <c r="S176" s="101">
        <f t="shared" si="35"/>
        <v>0</v>
      </c>
      <c r="T176" s="101" cm="1">
        <f t="array" ref="T176">INDEX('23_24TPP_Base_Mapping'!$BP$5:$BP$322,MATCH(1,($B176='23_24TPP_Base_Mapping'!$B$5:$B$322)*($C176='23_24TPP_Base_Mapping'!$C$5:$C$322),0))</f>
        <v>50</v>
      </c>
      <c r="U176" s="102">
        <v>150</v>
      </c>
      <c r="V176" s="102">
        <v>350</v>
      </c>
      <c r="W176" s="102">
        <f t="shared" si="36"/>
        <v>500</v>
      </c>
      <c r="X176" s="102">
        <f>FLOOR(V176*18440/21477,1)</f>
        <v>300</v>
      </c>
      <c r="Y176" s="103">
        <v>150</v>
      </c>
      <c r="Z176" s="103">
        <v>350</v>
      </c>
      <c r="AA176" s="103">
        <f t="shared" si="26"/>
        <v>500</v>
      </c>
      <c r="AB176" s="103">
        <f t="shared" si="27"/>
        <v>350</v>
      </c>
      <c r="AC176" s="104">
        <f t="shared" si="28"/>
        <v>150</v>
      </c>
      <c r="AD176" s="104">
        <f t="shared" si="29"/>
        <v>350</v>
      </c>
      <c r="AE176" s="104">
        <f t="shared" si="30"/>
        <v>500</v>
      </c>
      <c r="AF176" s="104">
        <f t="shared" si="31"/>
        <v>350</v>
      </c>
      <c r="AG176" s="201">
        <f t="shared" si="25"/>
        <v>1</v>
      </c>
    </row>
    <row r="177" spans="1:33" x14ac:dyDescent="0.35">
      <c r="A177" t="s">
        <v>315</v>
      </c>
      <c r="B177" t="s">
        <v>121</v>
      </c>
      <c r="C177">
        <v>230</v>
      </c>
      <c r="D177" t="str" cm="1">
        <f t="array" ref="D177">INDEX(SubList_ResAreas!$D$5:$D$332,MATCH(1,(B177=SubList_ResAreas!$B$5:$B$332)*(C177=SubList_ResAreas!$C$5:$C$332),0))</f>
        <v>SPGE_Greater_Carrizo</v>
      </c>
      <c r="E177" s="29">
        <v>0</v>
      </c>
      <c r="F177" s="29">
        <v>0</v>
      </c>
      <c r="G177" s="29">
        <f t="shared" si="32"/>
        <v>0</v>
      </c>
      <c r="H177" s="29" cm="1">
        <f t="array" ref="H177">INDEX('23_24TPP_Base_Mapping'!$P$5:$P$322,MATCH(1,($B177='23_24TPP_Base_Mapping'!$B$5:$B$322)*($C177='23_24TPP_Base_Mapping'!$C$5:$C$322),0))</f>
        <v>0</v>
      </c>
      <c r="I177" s="97">
        <v>0</v>
      </c>
      <c r="J177" s="97">
        <v>0</v>
      </c>
      <c r="K177" s="97">
        <f t="shared" si="33"/>
        <v>0</v>
      </c>
      <c r="L177" s="97" cm="1">
        <f t="array" ref="L177">INDEX('23_24TPP_Base_Mapping'!$AC$5:$AC$322,MATCH(1,($B177='23_24TPP_Base_Mapping'!$B$5:$B$322)*($C177='23_24TPP_Base_Mapping'!$C$5:$C$322),0))</f>
        <v>99.7</v>
      </c>
      <c r="M177" s="98">
        <v>0</v>
      </c>
      <c r="N177" s="98">
        <v>0</v>
      </c>
      <c r="O177" s="98">
        <f t="shared" si="34"/>
        <v>0</v>
      </c>
      <c r="P177" s="98" cm="1">
        <f t="array" ref="P177">INDEX('23_24TPP_Base_Mapping'!$AP$5:$AP$322,MATCH(1,($B177='23_24TPP_Base_Mapping'!$B$5:$B$322)*($C177='23_24TPP_Base_Mapping'!$C$5:$C$322),0))</f>
        <v>9.9999999999716982E-4</v>
      </c>
      <c r="Q177" s="101">
        <v>0</v>
      </c>
      <c r="R177" s="101">
        <v>0</v>
      </c>
      <c r="S177" s="101">
        <f t="shared" si="35"/>
        <v>0</v>
      </c>
      <c r="T177" s="101" cm="1">
        <f t="array" ref="T177">INDEX('23_24TPP_Base_Mapping'!$BP$5:$BP$322,MATCH(1,($B177='23_24TPP_Base_Mapping'!$B$5:$B$322)*($C177='23_24TPP_Base_Mapping'!$C$5:$C$322),0))</f>
        <v>99.700999999999993</v>
      </c>
      <c r="U177" s="102">
        <v>0</v>
      </c>
      <c r="V177" s="102">
        <v>0</v>
      </c>
      <c r="W177" s="102">
        <f t="shared" si="36"/>
        <v>0</v>
      </c>
      <c r="X177" s="102">
        <v>0</v>
      </c>
      <c r="Y177" s="103">
        <v>0</v>
      </c>
      <c r="Z177" s="103">
        <v>0</v>
      </c>
      <c r="AA177" s="103">
        <f t="shared" si="26"/>
        <v>0</v>
      </c>
      <c r="AB177" s="103">
        <f t="shared" si="27"/>
        <v>99.700999999999993</v>
      </c>
      <c r="AC177" s="104">
        <f t="shared" si="28"/>
        <v>0</v>
      </c>
      <c r="AD177" s="104">
        <f t="shared" si="29"/>
        <v>0</v>
      </c>
      <c r="AE177" s="104">
        <f t="shared" si="30"/>
        <v>0</v>
      </c>
      <c r="AF177" s="104">
        <f t="shared" si="31"/>
        <v>99.700999999999993</v>
      </c>
      <c r="AG177" s="201">
        <f t="shared" si="25"/>
        <v>1</v>
      </c>
    </row>
    <row r="178" spans="1:33" hidden="1" x14ac:dyDescent="0.35">
      <c r="A178" t="s">
        <v>322</v>
      </c>
      <c r="B178" t="s">
        <v>87</v>
      </c>
      <c r="C178">
        <v>230</v>
      </c>
      <c r="E178" s="29">
        <v>0</v>
      </c>
      <c r="F178" s="29">
        <v>0</v>
      </c>
      <c r="G178" s="29">
        <f t="shared" si="32"/>
        <v>0</v>
      </c>
      <c r="H178" s="29" cm="1">
        <f t="array" ref="H178">INDEX('23_24TPP_Base_Mapping'!$P$5:$P$322,MATCH(1,($B178='23_24TPP_Base_Mapping'!$B$5:$B$322)*($C178='23_24TPP_Base_Mapping'!$C$5:$C$322),0))</f>
        <v>0</v>
      </c>
      <c r="I178" s="97">
        <v>0</v>
      </c>
      <c r="J178" s="97">
        <v>0</v>
      </c>
      <c r="K178" s="97">
        <f t="shared" si="33"/>
        <v>0</v>
      </c>
      <c r="L178" s="97" cm="1">
        <f t="array" ref="L178">INDEX('23_24TPP_Base_Mapping'!$AC$5:$AC$322,MATCH(1,($B178='23_24TPP_Base_Mapping'!$B$5:$B$322)*($C178='23_24TPP_Base_Mapping'!$C$5:$C$322),0))</f>
        <v>0</v>
      </c>
      <c r="M178" s="98">
        <v>0</v>
      </c>
      <c r="N178" s="98">
        <v>0</v>
      </c>
      <c r="O178" s="98">
        <f t="shared" si="34"/>
        <v>0</v>
      </c>
      <c r="P178" s="98" cm="1">
        <f t="array" ref="P178">INDEX('23_24TPP_Base_Mapping'!$AP$5:$AP$322,MATCH(1,($B178='23_24TPP_Base_Mapping'!$B$5:$B$322)*($C178='23_24TPP_Base_Mapping'!$C$5:$C$322),0))</f>
        <v>0</v>
      </c>
      <c r="Q178" s="101">
        <v>0</v>
      </c>
      <c r="R178" s="101">
        <v>0</v>
      </c>
      <c r="S178" s="101">
        <f t="shared" si="35"/>
        <v>0</v>
      </c>
      <c r="T178" s="101" cm="1">
        <f t="array" ref="T178">INDEX('23_24TPP_Base_Mapping'!$BP$5:$BP$322,MATCH(1,($B178='23_24TPP_Base_Mapping'!$B$5:$B$322)*($C178='23_24TPP_Base_Mapping'!$C$5:$C$322),0))</f>
        <v>0</v>
      </c>
      <c r="U178" s="102">
        <v>0</v>
      </c>
      <c r="V178" s="102">
        <v>0</v>
      </c>
      <c r="W178" s="102">
        <f t="shared" si="36"/>
        <v>0</v>
      </c>
      <c r="X178" s="102">
        <v>0</v>
      </c>
      <c r="Y178" s="103">
        <v>0</v>
      </c>
      <c r="Z178" s="103">
        <v>0</v>
      </c>
      <c r="AA178" s="103">
        <f t="shared" si="26"/>
        <v>0</v>
      </c>
      <c r="AB178" s="103">
        <f t="shared" si="27"/>
        <v>0</v>
      </c>
      <c r="AC178" s="104">
        <f t="shared" si="28"/>
        <v>0</v>
      </c>
      <c r="AD178" s="104">
        <f t="shared" si="29"/>
        <v>0</v>
      </c>
      <c r="AE178" s="104">
        <f t="shared" si="30"/>
        <v>0</v>
      </c>
      <c r="AF178" s="104">
        <f t="shared" si="31"/>
        <v>0</v>
      </c>
      <c r="AG178" s="201">
        <f t="shared" si="25"/>
        <v>0</v>
      </c>
    </row>
    <row r="179" spans="1:33" x14ac:dyDescent="0.35">
      <c r="A179" t="s">
        <v>333</v>
      </c>
      <c r="B179" t="s">
        <v>215</v>
      </c>
      <c r="C179">
        <v>230</v>
      </c>
      <c r="D179" t="str" cm="1">
        <f t="array" ref="D179">INDEX(SubList_ResAreas!$D$5:$D$332,MATCH(1,(B179=SubList_ResAreas!$B$5:$B$332)*(C179=SubList_ResAreas!$C$5:$C$332),0))</f>
        <v>Greater_Bay</v>
      </c>
      <c r="E179" s="29">
        <v>0</v>
      </c>
      <c r="F179" s="29">
        <v>0</v>
      </c>
      <c r="G179" s="29">
        <f t="shared" si="32"/>
        <v>0</v>
      </c>
      <c r="H179" s="29" cm="1">
        <f t="array" ref="H179">INDEX('23_24TPP_Base_Mapping'!$P$5:$P$322,MATCH(1,($B179='23_24TPP_Base_Mapping'!$B$5:$B$322)*($C179='23_24TPP_Base_Mapping'!$C$5:$C$322),0))</f>
        <v>0</v>
      </c>
      <c r="I179" s="97">
        <v>0</v>
      </c>
      <c r="J179" s="97">
        <v>0</v>
      </c>
      <c r="K179" s="97">
        <f t="shared" si="33"/>
        <v>0</v>
      </c>
      <c r="L179" s="97" cm="1">
        <f t="array" ref="L179">INDEX('23_24TPP_Base_Mapping'!$AC$5:$AC$322,MATCH(1,($B179='23_24TPP_Base_Mapping'!$B$5:$B$322)*($C179='23_24TPP_Base_Mapping'!$C$5:$C$322),0))</f>
        <v>75</v>
      </c>
      <c r="M179" s="98">
        <v>0</v>
      </c>
      <c r="N179" s="98">
        <v>0</v>
      </c>
      <c r="O179" s="98">
        <f t="shared" si="34"/>
        <v>0</v>
      </c>
      <c r="P179" s="98" cm="1">
        <f t="array" ref="P179">INDEX('23_24TPP_Base_Mapping'!$AP$5:$AP$322,MATCH(1,($B179='23_24TPP_Base_Mapping'!$B$5:$B$322)*($C179='23_24TPP_Base_Mapping'!$C$5:$C$322),0))</f>
        <v>231.66</v>
      </c>
      <c r="Q179" s="101">
        <v>0</v>
      </c>
      <c r="R179" s="101">
        <v>0</v>
      </c>
      <c r="S179" s="101">
        <f t="shared" si="35"/>
        <v>0</v>
      </c>
      <c r="T179" s="101" cm="1">
        <f t="array" ref="T179">INDEX('23_24TPP_Base_Mapping'!$BP$5:$BP$322,MATCH(1,($B179='23_24TPP_Base_Mapping'!$B$5:$B$322)*($C179='23_24TPP_Base_Mapping'!$C$5:$C$322),0))</f>
        <v>306.65999999999997</v>
      </c>
      <c r="U179" s="102">
        <v>0</v>
      </c>
      <c r="V179" s="102">
        <v>0</v>
      </c>
      <c r="W179" s="102">
        <f t="shared" si="36"/>
        <v>0</v>
      </c>
      <c r="X179" s="102">
        <v>0</v>
      </c>
      <c r="Y179" s="103">
        <v>0</v>
      </c>
      <c r="Z179" s="103">
        <v>0</v>
      </c>
      <c r="AA179" s="103">
        <f t="shared" si="26"/>
        <v>0</v>
      </c>
      <c r="AB179" s="103">
        <f t="shared" si="27"/>
        <v>306.65999999999997</v>
      </c>
      <c r="AC179" s="104">
        <f t="shared" si="28"/>
        <v>0</v>
      </c>
      <c r="AD179" s="104">
        <f t="shared" si="29"/>
        <v>0</v>
      </c>
      <c r="AE179" s="104">
        <f t="shared" si="30"/>
        <v>0</v>
      </c>
      <c r="AF179" s="104">
        <f t="shared" si="31"/>
        <v>306.65999999999997</v>
      </c>
      <c r="AG179" s="201">
        <f t="shared" si="25"/>
        <v>1</v>
      </c>
    </row>
    <row r="180" spans="1:33" x14ac:dyDescent="0.35">
      <c r="A180" t="s">
        <v>333</v>
      </c>
      <c r="B180" t="s">
        <v>215</v>
      </c>
      <c r="C180">
        <v>500</v>
      </c>
      <c r="D180" t="str" cm="1">
        <f t="array" ref="D180">INDEX(SubList_ResAreas!$D$5:$D$332,MATCH(1,(B180=SubList_ResAreas!$B$5:$B$332)*(C180=SubList_ResAreas!$C$5:$C$332),0))</f>
        <v>Greater_Bay</v>
      </c>
      <c r="E180" s="29">
        <v>0</v>
      </c>
      <c r="F180" s="29">
        <v>0</v>
      </c>
      <c r="G180" s="29">
        <f t="shared" si="32"/>
        <v>0</v>
      </c>
      <c r="H180" s="29">
        <v>0</v>
      </c>
      <c r="I180" s="97">
        <v>0</v>
      </c>
      <c r="J180" s="97">
        <v>0</v>
      </c>
      <c r="K180" s="97">
        <f t="shared" si="33"/>
        <v>0</v>
      </c>
      <c r="L180" s="97">
        <v>0</v>
      </c>
      <c r="M180" s="98">
        <v>0</v>
      </c>
      <c r="N180" s="98">
        <v>0</v>
      </c>
      <c r="O180" s="98">
        <f t="shared" si="34"/>
        <v>0</v>
      </c>
      <c r="P180" s="98">
        <v>0</v>
      </c>
      <c r="Q180" s="101">
        <v>0</v>
      </c>
      <c r="R180" s="101">
        <v>0</v>
      </c>
      <c r="S180" s="101">
        <f t="shared" si="35"/>
        <v>0</v>
      </c>
      <c r="T180" s="101">
        <v>0</v>
      </c>
      <c r="U180" s="102">
        <v>0</v>
      </c>
      <c r="V180" s="102">
        <v>0</v>
      </c>
      <c r="W180" s="102">
        <f t="shared" si="36"/>
        <v>0</v>
      </c>
      <c r="X180" s="102">
        <v>300</v>
      </c>
      <c r="Y180" s="103">
        <v>0</v>
      </c>
      <c r="Z180" s="103">
        <v>0</v>
      </c>
      <c r="AA180" s="103">
        <f t="shared" si="26"/>
        <v>0</v>
      </c>
      <c r="AB180" s="103">
        <f t="shared" si="27"/>
        <v>300</v>
      </c>
      <c r="AC180" s="104">
        <f t="shared" si="28"/>
        <v>0</v>
      </c>
      <c r="AD180" s="104">
        <f t="shared" si="29"/>
        <v>0</v>
      </c>
      <c r="AE180" s="104">
        <f t="shared" si="30"/>
        <v>0</v>
      </c>
      <c r="AF180" s="104">
        <f t="shared" si="31"/>
        <v>300</v>
      </c>
      <c r="AG180" s="201">
        <f t="shared" si="25"/>
        <v>1</v>
      </c>
    </row>
    <row r="181" spans="1:33" x14ac:dyDescent="0.35">
      <c r="A181" t="s">
        <v>315</v>
      </c>
      <c r="B181" t="s">
        <v>148</v>
      </c>
      <c r="C181">
        <v>230</v>
      </c>
      <c r="D181" t="str" cm="1">
        <f t="array" ref="D181">INDEX(SubList_ResAreas!$D$5:$D$332,MATCH(1,(B181=SubList_ResAreas!$B$5:$B$332)*(C181=SubList_ResAreas!$C$5:$C$332),0))</f>
        <v>SPGE_Kern</v>
      </c>
      <c r="E181" s="29">
        <v>0</v>
      </c>
      <c r="F181" s="29">
        <v>0</v>
      </c>
      <c r="G181" s="29">
        <f t="shared" si="32"/>
        <v>0</v>
      </c>
      <c r="H181" s="29" cm="1">
        <f t="array" ref="H181">INDEX('23_24TPP_Base_Mapping'!$P$5:$P$322,MATCH(1,($B181='23_24TPP_Base_Mapping'!$B$5:$B$322)*($C181='23_24TPP_Base_Mapping'!$C$5:$C$322),0))</f>
        <v>0</v>
      </c>
      <c r="I181" s="97">
        <v>0</v>
      </c>
      <c r="J181" s="97">
        <v>100</v>
      </c>
      <c r="K181" s="97">
        <f t="shared" si="33"/>
        <v>100</v>
      </c>
      <c r="L181" s="97" cm="1">
        <f t="array" ref="L181">INDEX('23_24TPP_Base_Mapping'!$AC$5:$AC$322,MATCH(1,($B181='23_24TPP_Base_Mapping'!$B$5:$B$322)*($C181='23_24TPP_Base_Mapping'!$C$5:$C$322),0))</f>
        <v>92</v>
      </c>
      <c r="M181" s="98">
        <v>50</v>
      </c>
      <c r="N181" s="98">
        <v>100.00439999999998</v>
      </c>
      <c r="O181" s="98">
        <f t="shared" si="34"/>
        <v>150.00439999999998</v>
      </c>
      <c r="P181" s="98" cm="1">
        <f t="array" ref="P181">INDEX('23_24TPP_Base_Mapping'!$AP$5:$AP$322,MATCH(1,($B181='23_24TPP_Base_Mapping'!$B$5:$B$322)*($C181='23_24TPP_Base_Mapping'!$C$5:$C$322),0))</f>
        <v>0</v>
      </c>
      <c r="Q181" s="101">
        <v>50</v>
      </c>
      <c r="R181" s="101">
        <v>200.00439999999998</v>
      </c>
      <c r="S181" s="101">
        <f t="shared" si="35"/>
        <v>250.00439999999998</v>
      </c>
      <c r="T181" s="101" cm="1">
        <f t="array" ref="T181">INDEX('23_24TPP_Base_Mapping'!$BP$5:$BP$322,MATCH(1,($B181='23_24TPP_Base_Mapping'!$B$5:$B$322)*($C181='23_24TPP_Base_Mapping'!$C$5:$C$322),0))</f>
        <v>92</v>
      </c>
      <c r="U181" s="102">
        <v>0</v>
      </c>
      <c r="V181" s="102">
        <v>0</v>
      </c>
      <c r="W181" s="102">
        <f t="shared" si="36"/>
        <v>0</v>
      </c>
      <c r="X181" s="102">
        <v>0</v>
      </c>
      <c r="Y181" s="103">
        <v>0</v>
      </c>
      <c r="Z181" s="103">
        <v>0</v>
      </c>
      <c r="AA181" s="103">
        <f t="shared" si="26"/>
        <v>250.00439999999998</v>
      </c>
      <c r="AB181" s="103">
        <f t="shared" si="27"/>
        <v>92</v>
      </c>
      <c r="AC181" s="104">
        <f t="shared" si="28"/>
        <v>50</v>
      </c>
      <c r="AD181" s="104">
        <f t="shared" si="29"/>
        <v>200.00439999999998</v>
      </c>
      <c r="AE181" s="104">
        <f t="shared" si="30"/>
        <v>250.00439999999998</v>
      </c>
      <c r="AF181" s="104">
        <f t="shared" si="31"/>
        <v>92</v>
      </c>
      <c r="AG181" s="201">
        <f t="shared" si="25"/>
        <v>1</v>
      </c>
    </row>
    <row r="182" spans="1:33" x14ac:dyDescent="0.35">
      <c r="A182" t="s">
        <v>315</v>
      </c>
      <c r="B182" t="s">
        <v>148</v>
      </c>
      <c r="C182">
        <v>500</v>
      </c>
      <c r="D182" t="str" cm="1">
        <f t="array" ref="D182">INDEX(SubList_ResAreas!$D$5:$D$332,MATCH(1,(B182=SubList_ResAreas!$B$5:$B$332)*(C182=SubList_ResAreas!$C$5:$C$332),0))</f>
        <v>SPGE_Kern</v>
      </c>
      <c r="E182" s="29">
        <v>0</v>
      </c>
      <c r="F182" s="29">
        <v>0</v>
      </c>
      <c r="G182" s="29">
        <f t="shared" si="32"/>
        <v>0</v>
      </c>
      <c r="H182" s="29" cm="1">
        <f t="array" ref="H182">INDEX('23_24TPP_Base_Mapping'!$P$5:$P$322,MATCH(1,($B182='23_24TPP_Base_Mapping'!$B$5:$B$322)*($C182='23_24TPP_Base_Mapping'!$C$5:$C$322),0))</f>
        <v>0</v>
      </c>
      <c r="I182" s="97">
        <v>0</v>
      </c>
      <c r="J182" s="97">
        <v>0</v>
      </c>
      <c r="K182" s="97">
        <f t="shared" si="33"/>
        <v>0</v>
      </c>
      <c r="L182" s="97" cm="1">
        <f t="array" ref="L182">INDEX('23_24TPP_Base_Mapping'!$AC$5:$AC$322,MATCH(1,($B182='23_24TPP_Base_Mapping'!$B$5:$B$322)*($C182='23_24TPP_Base_Mapping'!$C$5:$C$322),0))</f>
        <v>0</v>
      </c>
      <c r="M182" s="98">
        <v>50</v>
      </c>
      <c r="N182" s="98">
        <v>750</v>
      </c>
      <c r="O182" s="98">
        <f t="shared" si="34"/>
        <v>800</v>
      </c>
      <c r="P182" s="98" cm="1">
        <f t="array" ref="P182">INDEX('23_24TPP_Base_Mapping'!$AP$5:$AP$322,MATCH(1,($B182='23_24TPP_Base_Mapping'!$B$5:$B$322)*($C182='23_24TPP_Base_Mapping'!$C$5:$C$322),0))</f>
        <v>650</v>
      </c>
      <c r="Q182" s="101">
        <v>50</v>
      </c>
      <c r="R182" s="101">
        <v>750</v>
      </c>
      <c r="S182" s="101">
        <f t="shared" si="35"/>
        <v>800</v>
      </c>
      <c r="T182" s="101" cm="1">
        <f t="array" ref="T182">INDEX('23_24TPP_Base_Mapping'!$BP$5:$BP$322,MATCH(1,($B182='23_24TPP_Base_Mapping'!$B$5:$B$322)*($C182='23_24TPP_Base_Mapping'!$C$5:$C$322),0))</f>
        <v>650</v>
      </c>
      <c r="U182" s="102">
        <v>0</v>
      </c>
      <c r="V182" s="102">
        <v>0</v>
      </c>
      <c r="W182" s="102">
        <f t="shared" si="36"/>
        <v>0</v>
      </c>
      <c r="X182" s="102">
        <v>0</v>
      </c>
      <c r="Y182" s="103">
        <v>0</v>
      </c>
      <c r="Z182" s="103">
        <v>0</v>
      </c>
      <c r="AA182" s="103">
        <f t="shared" si="26"/>
        <v>800</v>
      </c>
      <c r="AB182" s="103">
        <f t="shared" si="27"/>
        <v>650</v>
      </c>
      <c r="AC182" s="104">
        <f t="shared" si="28"/>
        <v>50</v>
      </c>
      <c r="AD182" s="104">
        <f t="shared" si="29"/>
        <v>750</v>
      </c>
      <c r="AE182" s="104">
        <f t="shared" si="30"/>
        <v>800</v>
      </c>
      <c r="AF182" s="104">
        <f t="shared" si="31"/>
        <v>650</v>
      </c>
      <c r="AG182" s="201">
        <f t="shared" si="25"/>
        <v>1</v>
      </c>
    </row>
    <row r="183" spans="1:33" x14ac:dyDescent="0.35">
      <c r="A183" t="s">
        <v>315</v>
      </c>
      <c r="B183" t="s">
        <v>148</v>
      </c>
      <c r="C183">
        <v>115</v>
      </c>
      <c r="D183" t="str" cm="1">
        <f t="array" ref="D183">INDEX(SubList_ResAreas!$D$5:$D$332,MATCH(1,(B183=SubList_ResAreas!$B$5:$B$332)*(C183=SubList_ResAreas!$C$5:$C$332),0))</f>
        <v>SPGE_Kern</v>
      </c>
      <c r="E183" s="29">
        <v>0</v>
      </c>
      <c r="F183" s="29">
        <v>0</v>
      </c>
      <c r="G183" s="29">
        <f t="shared" si="32"/>
        <v>0</v>
      </c>
      <c r="H183" s="29" cm="1">
        <f t="array" ref="H183">INDEX('23_24TPP_Base_Mapping'!$P$5:$P$322,MATCH(1,($B183='23_24TPP_Base_Mapping'!$B$5:$B$322)*($C183='23_24TPP_Base_Mapping'!$C$5:$C$322),0))</f>
        <v>0</v>
      </c>
      <c r="I183" s="97">
        <v>0</v>
      </c>
      <c r="J183" s="97">
        <v>0</v>
      </c>
      <c r="K183" s="97">
        <f t="shared" si="33"/>
        <v>0</v>
      </c>
      <c r="L183" s="97" cm="1">
        <f t="array" ref="L183">INDEX('23_24TPP_Base_Mapping'!$AC$5:$AC$322,MATCH(1,($B183='23_24TPP_Base_Mapping'!$B$5:$B$322)*($C183='23_24TPP_Base_Mapping'!$C$5:$C$322),0))</f>
        <v>0</v>
      </c>
      <c r="M183" s="98">
        <v>200</v>
      </c>
      <c r="N183" s="98">
        <v>0</v>
      </c>
      <c r="O183" s="98">
        <f t="shared" si="34"/>
        <v>200</v>
      </c>
      <c r="P183" s="98" cm="1">
        <f t="array" ref="P183">INDEX('23_24TPP_Base_Mapping'!$AP$5:$AP$322,MATCH(1,($B183='23_24TPP_Base_Mapping'!$B$5:$B$322)*($C183='23_24TPP_Base_Mapping'!$C$5:$C$322),0))</f>
        <v>0</v>
      </c>
      <c r="Q183" s="101">
        <v>200</v>
      </c>
      <c r="R183" s="101">
        <v>0</v>
      </c>
      <c r="S183" s="101">
        <f t="shared" si="35"/>
        <v>200</v>
      </c>
      <c r="T183" s="101" cm="1">
        <f t="array" ref="T183">INDEX('23_24TPP_Base_Mapping'!$BP$5:$BP$322,MATCH(1,($B183='23_24TPP_Base_Mapping'!$B$5:$B$322)*($C183='23_24TPP_Base_Mapping'!$C$5:$C$322),0))</f>
        <v>0</v>
      </c>
      <c r="U183" s="102">
        <v>0</v>
      </c>
      <c r="V183" s="102">
        <v>0</v>
      </c>
      <c r="W183" s="102">
        <f t="shared" si="36"/>
        <v>0</v>
      </c>
      <c r="X183" s="102">
        <v>0</v>
      </c>
      <c r="Y183" s="103">
        <v>0</v>
      </c>
      <c r="Z183" s="103">
        <v>0</v>
      </c>
      <c r="AA183" s="103">
        <f t="shared" si="26"/>
        <v>200</v>
      </c>
      <c r="AB183" s="103">
        <f t="shared" si="27"/>
        <v>0</v>
      </c>
      <c r="AC183" s="104">
        <f t="shared" si="28"/>
        <v>200</v>
      </c>
      <c r="AD183" s="104">
        <f t="shared" si="29"/>
        <v>0</v>
      </c>
      <c r="AE183" s="104">
        <f t="shared" si="30"/>
        <v>200</v>
      </c>
      <c r="AF183" s="104">
        <f t="shared" si="31"/>
        <v>0</v>
      </c>
      <c r="AG183" s="201">
        <f t="shared" si="25"/>
        <v>1</v>
      </c>
    </row>
    <row r="184" spans="1:33" hidden="1" x14ac:dyDescent="0.35">
      <c r="A184" t="s">
        <v>326</v>
      </c>
      <c r="B184" t="s">
        <v>27</v>
      </c>
      <c r="C184">
        <v>500</v>
      </c>
      <c r="E184" s="29">
        <v>0</v>
      </c>
      <c r="F184" s="29">
        <v>0</v>
      </c>
      <c r="G184" s="29">
        <f t="shared" si="32"/>
        <v>0</v>
      </c>
      <c r="H184" s="29" cm="1">
        <f t="array" ref="H184">INDEX('23_24TPP_Base_Mapping'!$P$5:$P$322,MATCH(1,($B184='23_24TPP_Base_Mapping'!$B$5:$B$322)*($C184='23_24TPP_Base_Mapping'!$C$5:$C$322),0))</f>
        <v>0</v>
      </c>
      <c r="I184" s="97">
        <v>0</v>
      </c>
      <c r="J184" s="97">
        <v>0</v>
      </c>
      <c r="K184" s="97">
        <f t="shared" si="33"/>
        <v>0</v>
      </c>
      <c r="L184" s="97" cm="1">
        <f t="array" ref="L184">INDEX('23_24TPP_Base_Mapping'!$AC$5:$AC$322,MATCH(1,($B184='23_24TPP_Base_Mapping'!$B$5:$B$322)*($C184='23_24TPP_Base_Mapping'!$C$5:$C$322),0))</f>
        <v>0</v>
      </c>
      <c r="M184" s="98">
        <v>0</v>
      </c>
      <c r="N184" s="98">
        <v>0</v>
      </c>
      <c r="O184" s="98">
        <f t="shared" si="34"/>
        <v>0</v>
      </c>
      <c r="P184" s="98" cm="1">
        <f t="array" ref="P184">INDEX('23_24TPP_Base_Mapping'!$AP$5:$AP$322,MATCH(1,($B184='23_24TPP_Base_Mapping'!$B$5:$B$322)*($C184='23_24TPP_Base_Mapping'!$C$5:$C$322),0))</f>
        <v>0</v>
      </c>
      <c r="Q184" s="101">
        <v>0</v>
      </c>
      <c r="R184" s="101">
        <v>0</v>
      </c>
      <c r="S184" s="101">
        <f t="shared" si="35"/>
        <v>0</v>
      </c>
      <c r="T184" s="101" cm="1">
        <f t="array" ref="T184">INDEX('23_24TPP_Base_Mapping'!$BP$5:$BP$322,MATCH(1,($B184='23_24TPP_Base_Mapping'!$B$5:$B$322)*($C184='23_24TPP_Base_Mapping'!$C$5:$C$322),0))</f>
        <v>0</v>
      </c>
      <c r="U184" s="102">
        <v>0</v>
      </c>
      <c r="V184" s="102">
        <v>0</v>
      </c>
      <c r="W184" s="102">
        <f t="shared" si="36"/>
        <v>0</v>
      </c>
      <c r="X184" s="102">
        <v>0</v>
      </c>
      <c r="Y184" s="103">
        <v>0</v>
      </c>
      <c r="Z184" s="103">
        <v>0</v>
      </c>
      <c r="AA184" s="103">
        <f t="shared" si="26"/>
        <v>0</v>
      </c>
      <c r="AB184" s="103">
        <f t="shared" si="27"/>
        <v>0</v>
      </c>
      <c r="AC184" s="104">
        <f t="shared" si="28"/>
        <v>0</v>
      </c>
      <c r="AD184" s="104">
        <f t="shared" si="29"/>
        <v>0</v>
      </c>
      <c r="AE184" s="104">
        <f t="shared" si="30"/>
        <v>0</v>
      </c>
      <c r="AF184" s="104">
        <f t="shared" si="31"/>
        <v>0</v>
      </c>
      <c r="AG184" s="201">
        <f t="shared" si="25"/>
        <v>0</v>
      </c>
    </row>
    <row r="185" spans="1:33" x14ac:dyDescent="0.35">
      <c r="A185" t="s">
        <v>326</v>
      </c>
      <c r="B185" t="s">
        <v>27</v>
      </c>
      <c r="C185">
        <v>230</v>
      </c>
      <c r="D185" t="str" cm="1">
        <f t="array" ref="D185">INDEX(SubList_ResAreas!$D$5:$D$332,MATCH(1,(B185=SubList_ResAreas!$B$5:$B$332)*(C185=SubList_ResAreas!$C$5:$C$332),0))</f>
        <v>San_Diego</v>
      </c>
      <c r="E185" s="29">
        <v>0</v>
      </c>
      <c r="F185" s="29">
        <v>0</v>
      </c>
      <c r="G185" s="29">
        <f t="shared" si="32"/>
        <v>0</v>
      </c>
      <c r="H185" s="29" cm="1">
        <f t="array" ref="H185">INDEX('23_24TPP_Base_Mapping'!$P$5:$P$322,MATCH(1,($B185='23_24TPP_Base_Mapping'!$B$5:$B$322)*($C185='23_24TPP_Base_Mapping'!$C$5:$C$322),0))</f>
        <v>0</v>
      </c>
      <c r="I185" s="97">
        <v>0</v>
      </c>
      <c r="J185" s="97">
        <v>0</v>
      </c>
      <c r="K185" s="97">
        <f t="shared" si="33"/>
        <v>0</v>
      </c>
      <c r="L185" s="97" cm="1">
        <f t="array" ref="L185">INDEX('23_24TPP_Base_Mapping'!$AC$5:$AC$322,MATCH(1,($B185='23_24TPP_Base_Mapping'!$B$5:$B$322)*($C185='23_24TPP_Base_Mapping'!$C$5:$C$322),0))</f>
        <v>10</v>
      </c>
      <c r="M185" s="98">
        <v>0</v>
      </c>
      <c r="N185" s="98">
        <v>0</v>
      </c>
      <c r="O185" s="98">
        <f t="shared" si="34"/>
        <v>0</v>
      </c>
      <c r="P185" s="98" cm="1">
        <f t="array" ref="P185">INDEX('23_24TPP_Base_Mapping'!$AP$5:$AP$322,MATCH(1,($B185='23_24TPP_Base_Mapping'!$B$5:$B$322)*($C185='23_24TPP_Base_Mapping'!$C$5:$C$322),0))</f>
        <v>0</v>
      </c>
      <c r="Q185" s="101">
        <v>0</v>
      </c>
      <c r="R185" s="101">
        <v>0</v>
      </c>
      <c r="S185" s="101">
        <f t="shared" si="35"/>
        <v>0</v>
      </c>
      <c r="T185" s="101" cm="1">
        <f t="array" ref="T185">INDEX('23_24TPP_Base_Mapping'!$BP$5:$BP$322,MATCH(1,($B185='23_24TPP_Base_Mapping'!$B$5:$B$322)*($C185='23_24TPP_Base_Mapping'!$C$5:$C$322),0))</f>
        <v>10</v>
      </c>
      <c r="U185" s="102">
        <v>0</v>
      </c>
      <c r="V185" s="102">
        <v>0</v>
      </c>
      <c r="W185" s="102">
        <f t="shared" si="36"/>
        <v>0</v>
      </c>
      <c r="X185" s="102">
        <v>0</v>
      </c>
      <c r="Y185" s="103">
        <v>0</v>
      </c>
      <c r="Z185" s="103">
        <v>0</v>
      </c>
      <c r="AA185" s="103">
        <f t="shared" si="26"/>
        <v>0</v>
      </c>
      <c r="AB185" s="103">
        <f t="shared" si="27"/>
        <v>10</v>
      </c>
      <c r="AC185" s="104">
        <f t="shared" si="28"/>
        <v>0</v>
      </c>
      <c r="AD185" s="104">
        <f t="shared" si="29"/>
        <v>0</v>
      </c>
      <c r="AE185" s="104">
        <f t="shared" si="30"/>
        <v>0</v>
      </c>
      <c r="AF185" s="104">
        <f t="shared" si="31"/>
        <v>10</v>
      </c>
      <c r="AG185" s="201">
        <f t="shared" si="25"/>
        <v>1</v>
      </c>
    </row>
    <row r="186" spans="1:33" hidden="1" x14ac:dyDescent="0.35">
      <c r="A186" t="s">
        <v>318</v>
      </c>
      <c r="B186" t="s">
        <v>85</v>
      </c>
      <c r="C186">
        <v>500</v>
      </c>
      <c r="E186" s="29">
        <v>0</v>
      </c>
      <c r="F186" s="29">
        <v>0</v>
      </c>
      <c r="G186" s="29">
        <f t="shared" si="32"/>
        <v>0</v>
      </c>
      <c r="H186" s="29" cm="1">
        <f t="array" ref="H186">INDEX('23_24TPP_Base_Mapping'!$P$5:$P$322,MATCH(1,($B186='23_24TPP_Base_Mapping'!$B$5:$B$322)*($C186='23_24TPP_Base_Mapping'!$C$5:$C$322),0))</f>
        <v>0</v>
      </c>
      <c r="I186" s="97">
        <v>0</v>
      </c>
      <c r="J186" s="97">
        <v>0</v>
      </c>
      <c r="K186" s="97">
        <f t="shared" si="33"/>
        <v>0</v>
      </c>
      <c r="L186" s="97" cm="1">
        <f t="array" ref="L186">INDEX('23_24TPP_Base_Mapping'!$AC$5:$AC$322,MATCH(1,($B186='23_24TPP_Base_Mapping'!$B$5:$B$322)*($C186='23_24TPP_Base_Mapping'!$C$5:$C$322),0))</f>
        <v>0</v>
      </c>
      <c r="M186" s="98">
        <v>0</v>
      </c>
      <c r="N186" s="98">
        <v>0</v>
      </c>
      <c r="O186" s="98">
        <f t="shared" si="34"/>
        <v>0</v>
      </c>
      <c r="P186" s="98" cm="1">
        <f t="array" ref="P186">INDEX('23_24TPP_Base_Mapping'!$AP$5:$AP$322,MATCH(1,($B186='23_24TPP_Base_Mapping'!$B$5:$B$322)*($C186='23_24TPP_Base_Mapping'!$C$5:$C$322),0))</f>
        <v>0</v>
      </c>
      <c r="Q186" s="101">
        <v>0</v>
      </c>
      <c r="R186" s="101">
        <v>0</v>
      </c>
      <c r="S186" s="101">
        <f t="shared" si="35"/>
        <v>0</v>
      </c>
      <c r="T186" s="101" cm="1">
        <f t="array" ref="T186">INDEX('23_24TPP_Base_Mapping'!$BP$5:$BP$322,MATCH(1,($B186='23_24TPP_Base_Mapping'!$B$5:$B$322)*($C186='23_24TPP_Base_Mapping'!$C$5:$C$322),0))</f>
        <v>0</v>
      </c>
      <c r="U186" s="102">
        <v>0</v>
      </c>
      <c r="V186" s="102">
        <v>0</v>
      </c>
      <c r="W186" s="102">
        <f t="shared" si="36"/>
        <v>0</v>
      </c>
      <c r="X186" s="102">
        <v>0</v>
      </c>
      <c r="Y186" s="103">
        <v>0</v>
      </c>
      <c r="Z186" s="103">
        <v>0</v>
      </c>
      <c r="AA186" s="103">
        <f t="shared" si="26"/>
        <v>0</v>
      </c>
      <c r="AB186" s="103">
        <f t="shared" si="27"/>
        <v>0</v>
      </c>
      <c r="AC186" s="104">
        <f t="shared" si="28"/>
        <v>0</v>
      </c>
      <c r="AD186" s="104">
        <f t="shared" si="29"/>
        <v>0</v>
      </c>
      <c r="AE186" s="104">
        <f t="shared" si="30"/>
        <v>0</v>
      </c>
      <c r="AF186" s="104">
        <f t="shared" si="31"/>
        <v>0</v>
      </c>
      <c r="AG186" s="201">
        <f t="shared" si="25"/>
        <v>0</v>
      </c>
    </row>
    <row r="187" spans="1:33" x14ac:dyDescent="0.35">
      <c r="A187" t="s">
        <v>318</v>
      </c>
      <c r="B187" t="s">
        <v>85</v>
      </c>
      <c r="C187">
        <v>230</v>
      </c>
      <c r="D187" t="str" cm="1">
        <f t="array" ref="D187">INDEX(SubList_ResAreas!$D$5:$D$332,MATCH(1,(B187=SubList_ResAreas!$B$5:$B$332)*(C187=SubList_ResAreas!$C$5:$C$332),0))</f>
        <v>Greater_LA</v>
      </c>
      <c r="E187" s="29">
        <v>0</v>
      </c>
      <c r="F187" s="29">
        <v>0</v>
      </c>
      <c r="G187" s="29">
        <f t="shared" si="32"/>
        <v>0</v>
      </c>
      <c r="H187" s="29" cm="1">
        <f t="array" ref="H187">INDEX('23_24TPP_Base_Mapping'!$P$5:$P$322,MATCH(1,($B187='23_24TPP_Base_Mapping'!$B$5:$B$322)*($C187='23_24TPP_Base_Mapping'!$C$5:$C$322),0))</f>
        <v>0</v>
      </c>
      <c r="I187" s="97">
        <v>0</v>
      </c>
      <c r="J187" s="97">
        <v>0</v>
      </c>
      <c r="K187" s="97">
        <f t="shared" si="33"/>
        <v>0</v>
      </c>
      <c r="L187" s="97" cm="1">
        <f t="array" ref="L187">INDEX('23_24TPP_Base_Mapping'!$AC$5:$AC$322,MATCH(1,($B187='23_24TPP_Base_Mapping'!$B$5:$B$322)*($C187='23_24TPP_Base_Mapping'!$C$5:$C$322),0))</f>
        <v>85</v>
      </c>
      <c r="M187" s="98">
        <v>0</v>
      </c>
      <c r="N187" s="98">
        <v>0</v>
      </c>
      <c r="O187" s="98">
        <f t="shared" si="34"/>
        <v>0</v>
      </c>
      <c r="P187" s="98" cm="1">
        <f t="array" ref="P187">INDEX('23_24TPP_Base_Mapping'!$AP$5:$AP$322,MATCH(1,($B187='23_24TPP_Base_Mapping'!$B$5:$B$322)*($C187='23_24TPP_Base_Mapping'!$C$5:$C$322),0))</f>
        <v>215</v>
      </c>
      <c r="Q187" s="101">
        <v>0</v>
      </c>
      <c r="R187" s="101">
        <v>0</v>
      </c>
      <c r="S187" s="101">
        <f t="shared" si="35"/>
        <v>0</v>
      </c>
      <c r="T187" s="101" cm="1">
        <f t="array" ref="T187">INDEX('23_24TPP_Base_Mapping'!$BP$5:$BP$322,MATCH(1,($B187='23_24TPP_Base_Mapping'!$B$5:$B$322)*($C187='23_24TPP_Base_Mapping'!$C$5:$C$322),0))</f>
        <v>300</v>
      </c>
      <c r="U187" s="102">
        <v>0</v>
      </c>
      <c r="V187" s="102">
        <v>0</v>
      </c>
      <c r="W187" s="102">
        <f t="shared" si="36"/>
        <v>0</v>
      </c>
      <c r="X187" s="102">
        <v>0</v>
      </c>
      <c r="Y187" s="103">
        <v>0</v>
      </c>
      <c r="Z187" s="103">
        <v>0</v>
      </c>
      <c r="AA187" s="103">
        <f t="shared" si="26"/>
        <v>0</v>
      </c>
      <c r="AB187" s="103">
        <f t="shared" si="27"/>
        <v>300</v>
      </c>
      <c r="AC187" s="104">
        <f t="shared" si="28"/>
        <v>0</v>
      </c>
      <c r="AD187" s="104">
        <f t="shared" si="29"/>
        <v>0</v>
      </c>
      <c r="AE187" s="104">
        <f t="shared" si="30"/>
        <v>0</v>
      </c>
      <c r="AF187" s="104">
        <f t="shared" si="31"/>
        <v>300</v>
      </c>
      <c r="AG187" s="201">
        <f t="shared" si="25"/>
        <v>1</v>
      </c>
    </row>
    <row r="188" spans="1:33" x14ac:dyDescent="0.35">
      <c r="A188" t="s">
        <v>326</v>
      </c>
      <c r="B188" t="s">
        <v>33</v>
      </c>
      <c r="C188">
        <v>230</v>
      </c>
      <c r="D188" t="str" cm="1">
        <f t="array" ref="D188">INDEX(SubList_ResAreas!$D$5:$D$332,MATCH(1,(B188=SubList_ResAreas!$B$5:$B$332)*(C188=SubList_ResAreas!$C$5:$C$332),0))</f>
        <v>San_Diego</v>
      </c>
      <c r="E188" s="29">
        <v>0</v>
      </c>
      <c r="F188" s="29">
        <v>0</v>
      </c>
      <c r="G188" s="29">
        <f t="shared" si="32"/>
        <v>0</v>
      </c>
      <c r="H188" s="29" cm="1">
        <f t="array" ref="H188">INDEX('23_24TPP_Base_Mapping'!$P$5:$P$322,MATCH(1,($B188='23_24TPP_Base_Mapping'!$B$5:$B$322)*($C188='23_24TPP_Base_Mapping'!$C$5:$C$322),0))</f>
        <v>0</v>
      </c>
      <c r="I188" s="97">
        <v>0</v>
      </c>
      <c r="J188" s="97">
        <v>0</v>
      </c>
      <c r="K188" s="97">
        <f t="shared" si="33"/>
        <v>0</v>
      </c>
      <c r="L188" s="97" cm="1">
        <f t="array" ref="L188">INDEX('23_24TPP_Base_Mapping'!$AC$5:$AC$322,MATCH(1,($B188='23_24TPP_Base_Mapping'!$B$5:$B$322)*($C188='23_24TPP_Base_Mapping'!$C$5:$C$322),0))</f>
        <v>10</v>
      </c>
      <c r="M188" s="98">
        <v>0</v>
      </c>
      <c r="N188" s="98">
        <v>0</v>
      </c>
      <c r="O188" s="98">
        <f t="shared" si="34"/>
        <v>0</v>
      </c>
      <c r="P188" s="98" cm="1">
        <f t="array" ref="P188">INDEX('23_24TPP_Base_Mapping'!$AP$5:$AP$322,MATCH(1,($B188='23_24TPP_Base_Mapping'!$B$5:$B$322)*($C188='23_24TPP_Base_Mapping'!$C$5:$C$322),0))</f>
        <v>0</v>
      </c>
      <c r="Q188" s="101">
        <v>0</v>
      </c>
      <c r="R188" s="101">
        <v>0</v>
      </c>
      <c r="S188" s="101">
        <f t="shared" si="35"/>
        <v>0</v>
      </c>
      <c r="T188" s="101" cm="1">
        <f t="array" ref="T188">INDEX('23_24TPP_Base_Mapping'!$BP$5:$BP$322,MATCH(1,($B188='23_24TPP_Base_Mapping'!$B$5:$B$322)*($C188='23_24TPP_Base_Mapping'!$C$5:$C$322),0))</f>
        <v>10</v>
      </c>
      <c r="U188" s="102">
        <v>0</v>
      </c>
      <c r="V188" s="102">
        <v>0</v>
      </c>
      <c r="W188" s="102">
        <f t="shared" si="36"/>
        <v>0</v>
      </c>
      <c r="X188" s="102">
        <v>0</v>
      </c>
      <c r="Y188" s="103">
        <v>0</v>
      </c>
      <c r="Z188" s="103">
        <v>0</v>
      </c>
      <c r="AA188" s="103">
        <f t="shared" si="26"/>
        <v>0</v>
      </c>
      <c r="AB188" s="103">
        <f t="shared" si="27"/>
        <v>10</v>
      </c>
      <c r="AC188" s="104">
        <f t="shared" si="28"/>
        <v>0</v>
      </c>
      <c r="AD188" s="104">
        <f t="shared" si="29"/>
        <v>0</v>
      </c>
      <c r="AE188" s="104">
        <f t="shared" si="30"/>
        <v>0</v>
      </c>
      <c r="AF188" s="104">
        <f t="shared" si="31"/>
        <v>10</v>
      </c>
      <c r="AG188" s="201">
        <f t="shared" si="25"/>
        <v>1</v>
      </c>
    </row>
    <row r="189" spans="1:33" x14ac:dyDescent="0.35">
      <c r="A189" t="s">
        <v>326</v>
      </c>
      <c r="B189" t="s">
        <v>33</v>
      </c>
      <c r="C189">
        <v>138</v>
      </c>
      <c r="D189" t="str" cm="1">
        <f t="array" ref="D189">INDEX(SubList_ResAreas!$D$5:$D$332,MATCH(1,(B189=SubList_ResAreas!$B$5:$B$332)*(C189=SubList_ResAreas!$C$5:$C$332),0))</f>
        <v>San_Diego</v>
      </c>
      <c r="E189" s="29">
        <v>0</v>
      </c>
      <c r="F189" s="29">
        <v>0</v>
      </c>
      <c r="G189" s="29">
        <f t="shared" si="32"/>
        <v>0</v>
      </c>
      <c r="H189" s="29" cm="1">
        <f t="array" ref="H189">INDEX('23_24TPP_Base_Mapping'!$P$5:$P$322,MATCH(1,($B189='23_24TPP_Base_Mapping'!$B$5:$B$322)*($C189='23_24TPP_Base_Mapping'!$C$5:$C$322),0))</f>
        <v>0</v>
      </c>
      <c r="I189" s="97">
        <v>0</v>
      </c>
      <c r="J189" s="97">
        <v>0</v>
      </c>
      <c r="K189" s="97">
        <f t="shared" si="33"/>
        <v>0</v>
      </c>
      <c r="L189" s="97" cm="1">
        <f t="array" ref="L189">INDEX('23_24TPP_Base_Mapping'!$AC$5:$AC$322,MATCH(1,($B189='23_24TPP_Base_Mapping'!$B$5:$B$322)*($C189='23_24TPP_Base_Mapping'!$C$5:$C$322),0))</f>
        <v>50</v>
      </c>
      <c r="M189" s="98">
        <v>0</v>
      </c>
      <c r="N189" s="98">
        <v>0</v>
      </c>
      <c r="O189" s="98">
        <f t="shared" si="34"/>
        <v>0</v>
      </c>
      <c r="P189" s="98" cm="1">
        <f t="array" ref="P189">INDEX('23_24TPP_Base_Mapping'!$AP$5:$AP$322,MATCH(1,($B189='23_24TPP_Base_Mapping'!$B$5:$B$322)*($C189='23_24TPP_Base_Mapping'!$C$5:$C$322),0))</f>
        <v>0</v>
      </c>
      <c r="Q189" s="101">
        <v>0</v>
      </c>
      <c r="R189" s="101">
        <v>0</v>
      </c>
      <c r="S189" s="101">
        <f t="shared" si="35"/>
        <v>0</v>
      </c>
      <c r="T189" s="101" cm="1">
        <f t="array" ref="T189">INDEX('23_24TPP_Base_Mapping'!$BP$5:$BP$322,MATCH(1,($B189='23_24TPP_Base_Mapping'!$B$5:$B$322)*($C189='23_24TPP_Base_Mapping'!$C$5:$C$322),0))</f>
        <v>50</v>
      </c>
      <c r="U189" s="102">
        <v>0</v>
      </c>
      <c r="V189" s="102">
        <v>0</v>
      </c>
      <c r="W189" s="102">
        <f t="shared" si="36"/>
        <v>0</v>
      </c>
      <c r="X189" s="102">
        <v>0</v>
      </c>
      <c r="Y189" s="103">
        <v>0</v>
      </c>
      <c r="Z189" s="103">
        <v>0</v>
      </c>
      <c r="AA189" s="103">
        <f t="shared" si="26"/>
        <v>0</v>
      </c>
      <c r="AB189" s="103">
        <f t="shared" si="27"/>
        <v>50</v>
      </c>
      <c r="AC189" s="104">
        <f t="shared" si="28"/>
        <v>0</v>
      </c>
      <c r="AD189" s="104">
        <f t="shared" si="29"/>
        <v>0</v>
      </c>
      <c r="AE189" s="104">
        <f t="shared" si="30"/>
        <v>0</v>
      </c>
      <c r="AF189" s="104">
        <f t="shared" si="31"/>
        <v>50</v>
      </c>
      <c r="AG189" s="201">
        <f t="shared" si="25"/>
        <v>1</v>
      </c>
    </row>
    <row r="190" spans="1:33" x14ac:dyDescent="0.35">
      <c r="A190" t="s">
        <v>329</v>
      </c>
      <c r="B190" t="s">
        <v>126</v>
      </c>
      <c r="C190">
        <v>500</v>
      </c>
      <c r="D190" t="str" cm="1">
        <f t="array" ref="D190">INDEX(SubList_ResAreas!$D$5:$D$332,MATCH(1,(B190=SubList_ResAreas!$B$5:$B$332)*(C190=SubList_ResAreas!$C$5:$C$332),0))</f>
        <v>SouthernNV_Desert</v>
      </c>
      <c r="E190" s="29">
        <v>0</v>
      </c>
      <c r="F190" s="29">
        <v>0</v>
      </c>
      <c r="G190" s="29">
        <f t="shared" si="32"/>
        <v>0</v>
      </c>
      <c r="H190" s="29" cm="1">
        <f t="array" ref="H190">INDEX('23_24TPP_Base_Mapping'!$P$5:$P$322,MATCH(1,($B190='23_24TPP_Base_Mapping'!$B$5:$B$322)*($C190='23_24TPP_Base_Mapping'!$C$5:$C$322),0))</f>
        <v>0</v>
      </c>
      <c r="I190" s="97">
        <v>0</v>
      </c>
      <c r="J190" s="97">
        <v>0</v>
      </c>
      <c r="K190" s="97">
        <f t="shared" si="33"/>
        <v>0</v>
      </c>
      <c r="L190" s="97" cm="1">
        <f t="array" ref="L190">INDEX('23_24TPP_Base_Mapping'!$AC$5:$AC$322,MATCH(1,($B190='23_24TPP_Base_Mapping'!$B$5:$B$322)*($C190='23_24TPP_Base_Mapping'!$C$5:$C$322),0))</f>
        <v>0</v>
      </c>
      <c r="M190" s="98">
        <v>520</v>
      </c>
      <c r="N190" s="98">
        <v>700</v>
      </c>
      <c r="O190" s="98">
        <f t="shared" si="34"/>
        <v>1220</v>
      </c>
      <c r="P190" s="98" cm="1">
        <f t="array" ref="P190">INDEX('23_24TPP_Base_Mapping'!$AP$5:$AP$322,MATCH(1,($B190='23_24TPP_Base_Mapping'!$B$5:$B$322)*($C190='23_24TPP_Base_Mapping'!$C$5:$C$322),0))</f>
        <v>700</v>
      </c>
      <c r="Q190" s="101">
        <v>520</v>
      </c>
      <c r="R190" s="101">
        <v>700</v>
      </c>
      <c r="S190" s="101">
        <f t="shared" si="35"/>
        <v>1220</v>
      </c>
      <c r="T190" s="101" cm="1">
        <f t="array" ref="T190">INDEX('23_24TPP_Base_Mapping'!$BP$5:$BP$322,MATCH(1,($B190='23_24TPP_Base_Mapping'!$B$5:$B$322)*($C190='23_24TPP_Base_Mapping'!$C$5:$C$322),0))</f>
        <v>700</v>
      </c>
      <c r="U190" s="102">
        <v>0</v>
      </c>
      <c r="V190" s="102">
        <v>0</v>
      </c>
      <c r="W190" s="102">
        <f t="shared" si="36"/>
        <v>0</v>
      </c>
      <c r="X190" s="102">
        <v>0</v>
      </c>
      <c r="Y190" s="103">
        <v>0</v>
      </c>
      <c r="Z190" s="103">
        <v>0</v>
      </c>
      <c r="AA190" s="103">
        <f t="shared" si="26"/>
        <v>1220</v>
      </c>
      <c r="AB190" s="103">
        <f t="shared" si="27"/>
        <v>700</v>
      </c>
      <c r="AC190" s="104">
        <f t="shared" si="28"/>
        <v>520</v>
      </c>
      <c r="AD190" s="104">
        <f t="shared" si="29"/>
        <v>700</v>
      </c>
      <c r="AE190" s="104">
        <f t="shared" si="30"/>
        <v>1220</v>
      </c>
      <c r="AF190" s="104">
        <f t="shared" si="31"/>
        <v>700</v>
      </c>
      <c r="AG190" s="201">
        <f t="shared" si="25"/>
        <v>1</v>
      </c>
    </row>
    <row r="191" spans="1:33" x14ac:dyDescent="0.35">
      <c r="A191" t="s">
        <v>322</v>
      </c>
      <c r="B191" t="s">
        <v>97</v>
      </c>
      <c r="C191">
        <v>230</v>
      </c>
      <c r="D191" t="str" cm="1">
        <f t="array" ref="D191">INDEX(SubList_ResAreas!$D$5:$D$332,MATCH(1,(B191=SubList_ResAreas!$B$5:$B$332)*(C191=SubList_ResAreas!$C$5:$C$332),0))</f>
        <v>Ventura_Area</v>
      </c>
      <c r="E191" s="29">
        <v>0</v>
      </c>
      <c r="F191" s="29">
        <v>0</v>
      </c>
      <c r="G191" s="29">
        <f t="shared" si="32"/>
        <v>0</v>
      </c>
      <c r="H191" s="29" cm="1">
        <f t="array" ref="H191">INDEX('23_24TPP_Base_Mapping'!$P$5:$P$322,MATCH(1,($B191='23_24TPP_Base_Mapping'!$B$5:$B$322)*($C191='23_24TPP_Base_Mapping'!$C$5:$C$322),0))</f>
        <v>0</v>
      </c>
      <c r="I191" s="97">
        <v>0</v>
      </c>
      <c r="J191" s="97">
        <v>0</v>
      </c>
      <c r="K191" s="97">
        <f t="shared" si="33"/>
        <v>0</v>
      </c>
      <c r="L191" s="97" cm="1">
        <f t="array" ref="L191">INDEX('23_24TPP_Base_Mapping'!$AC$5:$AC$322,MATCH(1,($B191='23_24TPP_Base_Mapping'!$B$5:$B$322)*($C191='23_24TPP_Base_Mapping'!$C$5:$C$322),0))</f>
        <v>134.9</v>
      </c>
      <c r="M191" s="98">
        <v>0</v>
      </c>
      <c r="N191" s="98">
        <v>500</v>
      </c>
      <c r="O191" s="98">
        <f t="shared" si="34"/>
        <v>500</v>
      </c>
      <c r="P191" s="98" cm="1">
        <f t="array" ref="P191">INDEX('23_24TPP_Base_Mapping'!$AP$5:$AP$322,MATCH(1,($B191='23_24TPP_Base_Mapping'!$B$5:$B$322)*($C191='23_24TPP_Base_Mapping'!$C$5:$C$322),0))</f>
        <v>312.10000000000002</v>
      </c>
      <c r="Q191" s="101">
        <v>0</v>
      </c>
      <c r="R191" s="101">
        <v>500</v>
      </c>
      <c r="S191" s="101">
        <f t="shared" si="35"/>
        <v>500</v>
      </c>
      <c r="T191" s="101" cm="1">
        <f t="array" ref="T191">INDEX('23_24TPP_Base_Mapping'!$BP$5:$BP$322,MATCH(1,($B191='23_24TPP_Base_Mapping'!$B$5:$B$322)*($C191='23_24TPP_Base_Mapping'!$C$5:$C$322),0))</f>
        <v>447</v>
      </c>
      <c r="U191" s="102">
        <v>90</v>
      </c>
      <c r="V191" s="102">
        <v>210</v>
      </c>
      <c r="W191" s="102">
        <f t="shared" si="36"/>
        <v>300</v>
      </c>
      <c r="X191" s="102">
        <f>FLOOR(V191*18440/21477,1)</f>
        <v>180</v>
      </c>
      <c r="Y191" s="103">
        <v>90</v>
      </c>
      <c r="Z191" s="103">
        <v>210</v>
      </c>
      <c r="AA191" s="103">
        <f t="shared" si="26"/>
        <v>800</v>
      </c>
      <c r="AB191" s="103">
        <f t="shared" si="27"/>
        <v>627</v>
      </c>
      <c r="AC191" s="104">
        <f t="shared" si="28"/>
        <v>90</v>
      </c>
      <c r="AD191" s="104">
        <f t="shared" si="29"/>
        <v>710</v>
      </c>
      <c r="AE191" s="104">
        <f t="shared" si="30"/>
        <v>800</v>
      </c>
      <c r="AF191" s="104">
        <f t="shared" si="31"/>
        <v>627</v>
      </c>
      <c r="AG191" s="201">
        <f t="shared" si="25"/>
        <v>1</v>
      </c>
    </row>
    <row r="192" spans="1:33" hidden="1" x14ac:dyDescent="0.35">
      <c r="A192" t="s">
        <v>315</v>
      </c>
      <c r="B192" t="s">
        <v>374</v>
      </c>
      <c r="C192">
        <v>230</v>
      </c>
      <c r="E192" s="29">
        <v>0</v>
      </c>
      <c r="F192" s="29">
        <v>0</v>
      </c>
      <c r="G192" s="29">
        <f t="shared" si="32"/>
        <v>0</v>
      </c>
      <c r="H192" s="29" cm="1">
        <f t="array" ref="H192">INDEX('23_24TPP_Base_Mapping'!$P$5:$P$322,MATCH(1,($B192='23_24TPP_Base_Mapping'!$B$5:$B$322)*($C192='23_24TPP_Base_Mapping'!$C$5:$C$322),0))</f>
        <v>0</v>
      </c>
      <c r="I192" s="97">
        <v>0</v>
      </c>
      <c r="J192" s="97">
        <v>0</v>
      </c>
      <c r="K192" s="97">
        <f t="shared" si="33"/>
        <v>0</v>
      </c>
      <c r="L192" s="97" cm="1">
        <f t="array" ref="L192">INDEX('23_24TPP_Base_Mapping'!$AC$5:$AC$322,MATCH(1,($B192='23_24TPP_Base_Mapping'!$B$5:$B$322)*($C192='23_24TPP_Base_Mapping'!$C$5:$C$322),0))</f>
        <v>0</v>
      </c>
      <c r="M192" s="98">
        <v>0</v>
      </c>
      <c r="N192" s="98">
        <v>0</v>
      </c>
      <c r="O192" s="98">
        <f t="shared" si="34"/>
        <v>0</v>
      </c>
      <c r="P192" s="98" cm="1">
        <f t="array" ref="P192">INDEX('23_24TPP_Base_Mapping'!$AP$5:$AP$322,MATCH(1,($B192='23_24TPP_Base_Mapping'!$B$5:$B$322)*($C192='23_24TPP_Base_Mapping'!$C$5:$C$322),0))</f>
        <v>0</v>
      </c>
      <c r="Q192" s="101">
        <v>0</v>
      </c>
      <c r="R192" s="101">
        <v>0</v>
      </c>
      <c r="S192" s="101">
        <f t="shared" si="35"/>
        <v>0</v>
      </c>
      <c r="T192" s="101" cm="1">
        <f t="array" ref="T192">INDEX('23_24TPP_Base_Mapping'!$BP$5:$BP$322,MATCH(1,($B192='23_24TPP_Base_Mapping'!$B$5:$B$322)*($C192='23_24TPP_Base_Mapping'!$C$5:$C$322),0))</f>
        <v>0</v>
      </c>
      <c r="U192" s="102">
        <v>0</v>
      </c>
      <c r="V192" s="102">
        <v>0</v>
      </c>
      <c r="W192" s="102">
        <f t="shared" si="36"/>
        <v>0</v>
      </c>
      <c r="X192" s="102">
        <v>0</v>
      </c>
      <c r="Y192" s="103">
        <v>0</v>
      </c>
      <c r="Z192" s="103">
        <v>0</v>
      </c>
      <c r="AA192" s="103">
        <f t="shared" si="26"/>
        <v>0</v>
      </c>
      <c r="AB192" s="103">
        <f t="shared" si="27"/>
        <v>0</v>
      </c>
      <c r="AC192" s="104">
        <f t="shared" si="28"/>
        <v>0</v>
      </c>
      <c r="AD192" s="104">
        <f t="shared" si="29"/>
        <v>0</v>
      </c>
      <c r="AE192" s="104">
        <f t="shared" si="30"/>
        <v>0</v>
      </c>
      <c r="AF192" s="104">
        <f t="shared" si="31"/>
        <v>0</v>
      </c>
      <c r="AG192" s="201">
        <f t="shared" si="25"/>
        <v>0</v>
      </c>
    </row>
    <row r="193" spans="1:33" hidden="1" x14ac:dyDescent="0.35">
      <c r="A193" t="s">
        <v>315</v>
      </c>
      <c r="B193" t="s">
        <v>376</v>
      </c>
      <c r="C193">
        <v>500</v>
      </c>
      <c r="E193" s="29">
        <v>0</v>
      </c>
      <c r="F193" s="29">
        <v>0</v>
      </c>
      <c r="G193" s="29">
        <f t="shared" si="32"/>
        <v>0</v>
      </c>
      <c r="H193" s="29" cm="1">
        <f t="array" ref="H193">INDEX('23_24TPP_Base_Mapping'!$P$5:$P$322,MATCH(1,($B193='23_24TPP_Base_Mapping'!$B$5:$B$322)*($C193='23_24TPP_Base_Mapping'!$C$5:$C$322),0))</f>
        <v>0</v>
      </c>
      <c r="I193" s="97">
        <v>0</v>
      </c>
      <c r="J193" s="97">
        <v>0</v>
      </c>
      <c r="K193" s="97">
        <f t="shared" si="33"/>
        <v>0</v>
      </c>
      <c r="L193" s="97" cm="1">
        <f t="array" ref="L193">INDEX('23_24TPP_Base_Mapping'!$AC$5:$AC$322,MATCH(1,($B193='23_24TPP_Base_Mapping'!$B$5:$B$322)*($C193='23_24TPP_Base_Mapping'!$C$5:$C$322),0))</f>
        <v>0</v>
      </c>
      <c r="M193" s="98">
        <v>0</v>
      </c>
      <c r="N193" s="98">
        <v>0</v>
      </c>
      <c r="O193" s="98">
        <f t="shared" si="34"/>
        <v>0</v>
      </c>
      <c r="P193" s="98" cm="1">
        <f t="array" ref="P193">INDEX('23_24TPP_Base_Mapping'!$AP$5:$AP$322,MATCH(1,($B193='23_24TPP_Base_Mapping'!$B$5:$B$322)*($C193='23_24TPP_Base_Mapping'!$C$5:$C$322),0))</f>
        <v>0</v>
      </c>
      <c r="Q193" s="101">
        <v>0</v>
      </c>
      <c r="R193" s="101">
        <v>0</v>
      </c>
      <c r="S193" s="101">
        <f t="shared" si="35"/>
        <v>0</v>
      </c>
      <c r="T193" s="101" cm="1">
        <f t="array" ref="T193">INDEX('23_24TPP_Base_Mapping'!$BP$5:$BP$322,MATCH(1,($B193='23_24TPP_Base_Mapping'!$B$5:$B$322)*($C193='23_24TPP_Base_Mapping'!$C$5:$C$322),0))</f>
        <v>0</v>
      </c>
      <c r="U193" s="102">
        <v>0</v>
      </c>
      <c r="V193" s="102">
        <v>0</v>
      </c>
      <c r="W193" s="102">
        <f t="shared" si="36"/>
        <v>0</v>
      </c>
      <c r="X193" s="102">
        <v>0</v>
      </c>
      <c r="Y193" s="103">
        <v>0</v>
      </c>
      <c r="Z193" s="103">
        <v>0</v>
      </c>
      <c r="AA193" s="103">
        <f t="shared" si="26"/>
        <v>0</v>
      </c>
      <c r="AB193" s="103">
        <f t="shared" si="27"/>
        <v>0</v>
      </c>
      <c r="AC193" s="104">
        <f t="shared" si="28"/>
        <v>0</v>
      </c>
      <c r="AD193" s="104">
        <f t="shared" si="29"/>
        <v>0</v>
      </c>
      <c r="AE193" s="104">
        <f t="shared" si="30"/>
        <v>0</v>
      </c>
      <c r="AF193" s="104">
        <f t="shared" si="31"/>
        <v>0</v>
      </c>
      <c r="AG193" s="201">
        <f t="shared" si="25"/>
        <v>0</v>
      </c>
    </row>
    <row r="194" spans="1:33" x14ac:dyDescent="0.35">
      <c r="A194" t="s">
        <v>321</v>
      </c>
      <c r="B194" t="s">
        <v>377</v>
      </c>
      <c r="C194">
        <v>500</v>
      </c>
      <c r="D194" t="str" cm="1">
        <f t="array" ref="D194">INDEX(SubList_ResAreas!$D$5:$D$332,MATCH(1,(B194=SubList_ResAreas!$B$5:$B$332)*(C194=SubList_ResAreas!$C$5:$C$332),0))</f>
        <v>Greater_Bay</v>
      </c>
      <c r="E194" s="29">
        <v>0</v>
      </c>
      <c r="F194" s="29">
        <v>0</v>
      </c>
      <c r="G194" s="29">
        <f t="shared" si="32"/>
        <v>0</v>
      </c>
      <c r="H194" s="29" cm="1">
        <f t="array" ref="H194">INDEX('23_24TPP_Base_Mapping'!$P$5:$P$322,MATCH(1,($B194='23_24TPP_Base_Mapping'!$B$5:$B$322)*($C194='23_24TPP_Base_Mapping'!$C$5:$C$322),0))</f>
        <v>400</v>
      </c>
      <c r="I194" s="97">
        <v>0</v>
      </c>
      <c r="J194" s="97">
        <v>0</v>
      </c>
      <c r="K194" s="97">
        <f t="shared" si="33"/>
        <v>0</v>
      </c>
      <c r="L194" s="97" cm="1">
        <f t="array" ref="L194">INDEX('23_24TPP_Base_Mapping'!$AC$5:$AC$322,MATCH(1,($B194='23_24TPP_Base_Mapping'!$B$5:$B$322)*($C194='23_24TPP_Base_Mapping'!$C$5:$C$322),0))</f>
        <v>350</v>
      </c>
      <c r="M194" s="98">
        <v>0</v>
      </c>
      <c r="N194" s="98">
        <v>0</v>
      </c>
      <c r="O194" s="98">
        <f t="shared" si="34"/>
        <v>0</v>
      </c>
      <c r="P194" s="98" cm="1">
        <f t="array" ref="P194">INDEX('23_24TPP_Base_Mapping'!$AP$5:$AP$322,MATCH(1,($B194='23_24TPP_Base_Mapping'!$B$5:$B$322)*($C194='23_24TPP_Base_Mapping'!$C$5:$C$322),0))</f>
        <v>0</v>
      </c>
      <c r="Q194" s="101">
        <v>0</v>
      </c>
      <c r="R194" s="101">
        <v>0</v>
      </c>
      <c r="S194" s="101">
        <f t="shared" si="35"/>
        <v>0</v>
      </c>
      <c r="T194" s="101" cm="1">
        <f t="array" ref="T194">INDEX('23_24TPP_Base_Mapping'!$BP$5:$BP$322,MATCH(1,($B194='23_24TPP_Base_Mapping'!$B$5:$B$322)*($C194='23_24TPP_Base_Mapping'!$C$5:$C$322),0))</f>
        <v>750</v>
      </c>
      <c r="U194" s="102">
        <v>0</v>
      </c>
      <c r="V194" s="102">
        <v>0</v>
      </c>
      <c r="W194" s="102">
        <f t="shared" si="36"/>
        <v>0</v>
      </c>
      <c r="X194" s="102">
        <v>100</v>
      </c>
      <c r="Y194" s="103">
        <v>0</v>
      </c>
      <c r="Z194" s="103">
        <v>0</v>
      </c>
      <c r="AA194" s="103">
        <f t="shared" si="26"/>
        <v>0</v>
      </c>
      <c r="AB194" s="103">
        <f t="shared" si="27"/>
        <v>450</v>
      </c>
      <c r="AC194" s="104">
        <f t="shared" si="28"/>
        <v>0</v>
      </c>
      <c r="AD194" s="104">
        <f t="shared" si="29"/>
        <v>0</v>
      </c>
      <c r="AE194" s="104">
        <f t="shared" si="30"/>
        <v>0</v>
      </c>
      <c r="AF194" s="104">
        <f t="shared" si="31"/>
        <v>850</v>
      </c>
      <c r="AG194" s="201">
        <f t="shared" si="25"/>
        <v>1</v>
      </c>
    </row>
    <row r="195" spans="1:33" x14ac:dyDescent="0.35">
      <c r="A195" t="s">
        <v>321</v>
      </c>
      <c r="B195" t="s">
        <v>377</v>
      </c>
      <c r="C195">
        <v>230</v>
      </c>
      <c r="D195" t="str" cm="1">
        <f t="array" ref="D195">INDEX(SubList_ResAreas!$D$5:$D$332,MATCH(1,(B195=SubList_ResAreas!$B$5:$B$332)*(C195=SubList_ResAreas!$C$5:$C$332),0))</f>
        <v>Greater_Bay</v>
      </c>
      <c r="E195" s="29">
        <v>0</v>
      </c>
      <c r="F195" s="29">
        <v>0</v>
      </c>
      <c r="G195" s="29">
        <f t="shared" si="32"/>
        <v>0</v>
      </c>
      <c r="H195" s="29" cm="1">
        <f t="array" ref="H195">INDEX('23_24TPP_Base_Mapping'!$P$5:$P$322,MATCH(1,($B195='23_24TPP_Base_Mapping'!$B$5:$B$322)*($C195='23_24TPP_Base_Mapping'!$C$5:$C$322),0))</f>
        <v>182.5</v>
      </c>
      <c r="I195" s="97">
        <v>0</v>
      </c>
      <c r="J195" s="97">
        <v>0</v>
      </c>
      <c r="K195" s="97">
        <f t="shared" si="33"/>
        <v>0</v>
      </c>
      <c r="L195" s="97" cm="1">
        <f t="array" ref="L195">INDEX('23_24TPP_Base_Mapping'!$AC$5:$AC$322,MATCH(1,($B195='23_24TPP_Base_Mapping'!$B$5:$B$322)*($C195='23_24TPP_Base_Mapping'!$C$5:$C$322),0))</f>
        <v>10</v>
      </c>
      <c r="M195" s="98">
        <v>0</v>
      </c>
      <c r="N195" s="98">
        <v>0</v>
      </c>
      <c r="O195" s="98">
        <f t="shared" si="34"/>
        <v>0</v>
      </c>
      <c r="P195" s="98" cm="1">
        <f t="array" ref="P195">INDEX('23_24TPP_Base_Mapping'!$AP$5:$AP$322,MATCH(1,($B195='23_24TPP_Base_Mapping'!$B$5:$B$322)*($C195='23_24TPP_Base_Mapping'!$C$5:$C$322),0))</f>
        <v>0</v>
      </c>
      <c r="Q195" s="101">
        <v>0</v>
      </c>
      <c r="R195" s="101">
        <v>0</v>
      </c>
      <c r="S195" s="101">
        <f t="shared" si="35"/>
        <v>0</v>
      </c>
      <c r="T195" s="101" cm="1">
        <f t="array" ref="T195">INDEX('23_24TPP_Base_Mapping'!$BP$5:$BP$322,MATCH(1,($B195='23_24TPP_Base_Mapping'!$B$5:$B$322)*($C195='23_24TPP_Base_Mapping'!$C$5:$C$322),0))</f>
        <v>192.5</v>
      </c>
      <c r="U195" s="102">
        <v>0</v>
      </c>
      <c r="V195" s="102">
        <v>0</v>
      </c>
      <c r="W195" s="102">
        <f t="shared" si="36"/>
        <v>0</v>
      </c>
      <c r="X195" s="102">
        <v>0</v>
      </c>
      <c r="Y195" s="103">
        <v>0</v>
      </c>
      <c r="Z195" s="103">
        <v>0</v>
      </c>
      <c r="AA195" s="103">
        <f t="shared" si="26"/>
        <v>0</v>
      </c>
      <c r="AB195" s="103">
        <f t="shared" si="27"/>
        <v>10</v>
      </c>
      <c r="AC195" s="104">
        <f t="shared" si="28"/>
        <v>0</v>
      </c>
      <c r="AD195" s="104">
        <f t="shared" si="29"/>
        <v>0</v>
      </c>
      <c r="AE195" s="104">
        <f t="shared" si="30"/>
        <v>0</v>
      </c>
      <c r="AF195" s="104">
        <f t="shared" si="31"/>
        <v>192.5</v>
      </c>
      <c r="AG195" s="201">
        <f t="shared" si="25"/>
        <v>1</v>
      </c>
    </row>
    <row r="196" spans="1:33" x14ac:dyDescent="0.35">
      <c r="A196" t="s">
        <v>315</v>
      </c>
      <c r="B196" t="s">
        <v>134</v>
      </c>
      <c r="C196">
        <v>230</v>
      </c>
      <c r="D196" t="str" cm="1">
        <f t="array" ref="D196">INDEX(SubList_ResAreas!$D$5:$D$332,MATCH(1,(B196=SubList_ResAreas!$B$5:$B$332)*(C196=SubList_ResAreas!$C$5:$C$332),0))</f>
        <v>SPGE_Westlands_Fresno</v>
      </c>
      <c r="E196" s="29">
        <v>150</v>
      </c>
      <c r="F196" s="29">
        <v>87</v>
      </c>
      <c r="G196" s="29">
        <f t="shared" si="32"/>
        <v>237</v>
      </c>
      <c r="H196" s="29" cm="1">
        <f t="array" ref="H196">INDEX('23_24TPP_Base_Mapping'!$P$5:$P$322,MATCH(1,($B196='23_24TPP_Base_Mapping'!$B$5:$B$322)*($C196='23_24TPP_Base_Mapping'!$C$5:$C$322),0))</f>
        <v>205.2</v>
      </c>
      <c r="I196" s="97">
        <v>0</v>
      </c>
      <c r="J196" s="97">
        <v>0</v>
      </c>
      <c r="K196" s="97">
        <f t="shared" si="33"/>
        <v>0</v>
      </c>
      <c r="L196" s="97" cm="1">
        <f t="array" ref="L196">INDEX('23_24TPP_Base_Mapping'!$AC$5:$AC$322,MATCH(1,($B196='23_24TPP_Base_Mapping'!$B$5:$B$322)*($C196='23_24TPP_Base_Mapping'!$C$5:$C$322),0))</f>
        <v>169.8</v>
      </c>
      <c r="M196" s="98">
        <v>100.5</v>
      </c>
      <c r="N196" s="98">
        <v>200</v>
      </c>
      <c r="O196" s="98">
        <f t="shared" si="34"/>
        <v>300.5</v>
      </c>
      <c r="P196" s="98" cm="1">
        <f t="array" ref="P196">INDEX('23_24TPP_Base_Mapping'!$AP$5:$AP$322,MATCH(1,($B196='23_24TPP_Base_Mapping'!$B$5:$B$322)*($C196='23_24TPP_Base_Mapping'!$C$5:$C$322),0))</f>
        <v>0</v>
      </c>
      <c r="Q196" s="101">
        <v>250.5</v>
      </c>
      <c r="R196" s="101">
        <v>287</v>
      </c>
      <c r="S196" s="101">
        <f t="shared" si="35"/>
        <v>537.5</v>
      </c>
      <c r="T196" s="101" cm="1">
        <f t="array" ref="T196">INDEX('23_24TPP_Base_Mapping'!$BP$5:$BP$322,MATCH(1,($B196='23_24TPP_Base_Mapping'!$B$5:$B$322)*($C196='23_24TPP_Base_Mapping'!$C$5:$C$322),0))</f>
        <v>375</v>
      </c>
      <c r="U196" s="102">
        <v>0</v>
      </c>
      <c r="V196" s="102">
        <v>0</v>
      </c>
      <c r="W196" s="102">
        <f t="shared" si="36"/>
        <v>0</v>
      </c>
      <c r="X196" s="102">
        <v>0</v>
      </c>
      <c r="Y196" s="103">
        <v>0</v>
      </c>
      <c r="Z196" s="103">
        <v>0</v>
      </c>
      <c r="AA196" s="103">
        <f t="shared" si="26"/>
        <v>300.5</v>
      </c>
      <c r="AB196" s="103">
        <f t="shared" si="27"/>
        <v>169.8</v>
      </c>
      <c r="AC196" s="104">
        <f t="shared" si="28"/>
        <v>250.5</v>
      </c>
      <c r="AD196" s="104">
        <f t="shared" si="29"/>
        <v>287</v>
      </c>
      <c r="AE196" s="104">
        <f t="shared" si="30"/>
        <v>537.5</v>
      </c>
      <c r="AF196" s="104">
        <f t="shared" si="31"/>
        <v>375</v>
      </c>
      <c r="AG196" s="201">
        <f t="shared" si="25"/>
        <v>1</v>
      </c>
    </row>
    <row r="197" spans="1:33" hidden="1" x14ac:dyDescent="0.35">
      <c r="A197" t="s">
        <v>321</v>
      </c>
      <c r="B197" t="s">
        <v>206</v>
      </c>
      <c r="C197">
        <v>115</v>
      </c>
      <c r="E197" s="29">
        <v>0</v>
      </c>
      <c r="F197" s="29">
        <v>0</v>
      </c>
      <c r="G197" s="29">
        <f t="shared" si="32"/>
        <v>0</v>
      </c>
      <c r="H197" s="29" cm="1">
        <f t="array" ref="H197">INDEX('23_24TPP_Base_Mapping'!$P$5:$P$322,MATCH(1,($B197='23_24TPP_Base_Mapping'!$B$5:$B$322)*($C197='23_24TPP_Base_Mapping'!$C$5:$C$322),0))</f>
        <v>0</v>
      </c>
      <c r="I197" s="97">
        <v>0</v>
      </c>
      <c r="J197" s="97">
        <v>0</v>
      </c>
      <c r="K197" s="97">
        <f t="shared" si="33"/>
        <v>0</v>
      </c>
      <c r="L197" s="97" cm="1">
        <f t="array" ref="L197">INDEX('23_24TPP_Base_Mapping'!$AC$5:$AC$322,MATCH(1,($B197='23_24TPP_Base_Mapping'!$B$5:$B$322)*($C197='23_24TPP_Base_Mapping'!$C$5:$C$322),0))</f>
        <v>0</v>
      </c>
      <c r="M197" s="98">
        <v>0</v>
      </c>
      <c r="N197" s="98">
        <v>0</v>
      </c>
      <c r="O197" s="98">
        <f t="shared" si="34"/>
        <v>0</v>
      </c>
      <c r="P197" s="98" cm="1">
        <f t="array" ref="P197">INDEX('23_24TPP_Base_Mapping'!$AP$5:$AP$322,MATCH(1,($B197='23_24TPP_Base_Mapping'!$B$5:$B$322)*($C197='23_24TPP_Base_Mapping'!$C$5:$C$322),0))</f>
        <v>0</v>
      </c>
      <c r="Q197" s="101">
        <v>0</v>
      </c>
      <c r="R197" s="101">
        <v>0</v>
      </c>
      <c r="S197" s="101">
        <f t="shared" si="35"/>
        <v>0</v>
      </c>
      <c r="T197" s="101" cm="1">
        <f t="array" ref="T197">INDEX('23_24TPP_Base_Mapping'!$BP$5:$BP$322,MATCH(1,($B197='23_24TPP_Base_Mapping'!$B$5:$B$322)*($C197='23_24TPP_Base_Mapping'!$C$5:$C$322),0))</f>
        <v>0</v>
      </c>
      <c r="U197" s="102">
        <v>0</v>
      </c>
      <c r="V197" s="102">
        <v>0</v>
      </c>
      <c r="W197" s="102">
        <f t="shared" si="36"/>
        <v>0</v>
      </c>
      <c r="X197" s="102">
        <v>0</v>
      </c>
      <c r="Y197" s="103">
        <v>0</v>
      </c>
      <c r="Z197" s="103">
        <v>0</v>
      </c>
      <c r="AA197" s="103">
        <f t="shared" si="26"/>
        <v>0</v>
      </c>
      <c r="AB197" s="103">
        <f t="shared" si="27"/>
        <v>0</v>
      </c>
      <c r="AC197" s="104">
        <f t="shared" si="28"/>
        <v>0</v>
      </c>
      <c r="AD197" s="104">
        <f t="shared" si="29"/>
        <v>0</v>
      </c>
      <c r="AE197" s="104">
        <f t="shared" si="30"/>
        <v>0</v>
      </c>
      <c r="AF197" s="104">
        <f t="shared" si="31"/>
        <v>0</v>
      </c>
      <c r="AG197" s="201">
        <f t="shared" ref="AG197:AG260" si="37">IF((AF197+AE197)&gt;0,1,0)</f>
        <v>0</v>
      </c>
    </row>
    <row r="198" spans="1:33" hidden="1" x14ac:dyDescent="0.35">
      <c r="A198" t="s">
        <v>315</v>
      </c>
      <c r="B198" t="s">
        <v>132</v>
      </c>
      <c r="C198">
        <v>115</v>
      </c>
      <c r="E198" s="29">
        <v>0</v>
      </c>
      <c r="F198" s="29">
        <v>0</v>
      </c>
      <c r="G198" s="29">
        <f t="shared" si="32"/>
        <v>0</v>
      </c>
      <c r="H198" s="29" cm="1">
        <f t="array" ref="H198">INDEX('23_24TPP_Base_Mapping'!$P$5:$P$322,MATCH(1,($B198='23_24TPP_Base_Mapping'!$B$5:$B$322)*($C198='23_24TPP_Base_Mapping'!$C$5:$C$322),0))</f>
        <v>0</v>
      </c>
      <c r="I198" s="97">
        <v>0</v>
      </c>
      <c r="J198" s="97">
        <v>0</v>
      </c>
      <c r="K198" s="97">
        <f t="shared" si="33"/>
        <v>0</v>
      </c>
      <c r="L198" s="97" cm="1">
        <f t="array" ref="L198">INDEX('23_24TPP_Base_Mapping'!$AC$5:$AC$322,MATCH(1,($B198='23_24TPP_Base_Mapping'!$B$5:$B$322)*($C198='23_24TPP_Base_Mapping'!$C$5:$C$322),0))</f>
        <v>0</v>
      </c>
      <c r="M198" s="98">
        <v>0</v>
      </c>
      <c r="N198" s="98">
        <v>0</v>
      </c>
      <c r="O198" s="98">
        <f t="shared" si="34"/>
        <v>0</v>
      </c>
      <c r="P198" s="98" cm="1">
        <f t="array" ref="P198">INDEX('23_24TPP_Base_Mapping'!$AP$5:$AP$322,MATCH(1,($B198='23_24TPP_Base_Mapping'!$B$5:$B$322)*($C198='23_24TPP_Base_Mapping'!$C$5:$C$322),0))</f>
        <v>0</v>
      </c>
      <c r="Q198" s="101">
        <v>0</v>
      </c>
      <c r="R198" s="101">
        <v>0</v>
      </c>
      <c r="S198" s="101">
        <f t="shared" si="35"/>
        <v>0</v>
      </c>
      <c r="T198" s="101" cm="1">
        <f t="array" ref="T198">INDEX('23_24TPP_Base_Mapping'!$BP$5:$BP$322,MATCH(1,($B198='23_24TPP_Base_Mapping'!$B$5:$B$322)*($C198='23_24TPP_Base_Mapping'!$C$5:$C$322),0))</f>
        <v>0</v>
      </c>
      <c r="U198" s="102">
        <v>0</v>
      </c>
      <c r="V198" s="102">
        <v>0</v>
      </c>
      <c r="W198" s="102">
        <f t="shared" si="36"/>
        <v>0</v>
      </c>
      <c r="X198" s="102">
        <v>0</v>
      </c>
      <c r="Y198" s="103">
        <v>0</v>
      </c>
      <c r="Z198" s="103">
        <v>0</v>
      </c>
      <c r="AA198" s="103">
        <f t="shared" ref="AA198:AA261" si="38">K198+O198+W198</f>
        <v>0</v>
      </c>
      <c r="AB198" s="103">
        <f t="shared" si="27"/>
        <v>0</v>
      </c>
      <c r="AC198" s="104">
        <f t="shared" ref="AC198:AC261" si="39">Q198+U198</f>
        <v>0</v>
      </c>
      <c r="AD198" s="104">
        <f t="shared" ref="AD198:AD261" si="40">R198+V198</f>
        <v>0</v>
      </c>
      <c r="AE198" s="104">
        <f t="shared" ref="AE198:AE261" si="41">S198+W198</f>
        <v>0</v>
      </c>
      <c r="AF198" s="104">
        <f t="shared" ref="AF198:AF261" si="42">T198+X198</f>
        <v>0</v>
      </c>
      <c r="AG198" s="201">
        <f t="shared" si="37"/>
        <v>0</v>
      </c>
    </row>
    <row r="199" spans="1:33" hidden="1" x14ac:dyDescent="0.35">
      <c r="A199" t="s">
        <v>326</v>
      </c>
      <c r="B199" t="s">
        <v>31</v>
      </c>
      <c r="C199">
        <v>500</v>
      </c>
      <c r="E199" s="29">
        <v>0</v>
      </c>
      <c r="F199" s="29">
        <v>0</v>
      </c>
      <c r="G199" s="29">
        <f t="shared" si="32"/>
        <v>0</v>
      </c>
      <c r="H199" s="29" cm="1">
        <f t="array" ref="H199">INDEX('23_24TPP_Base_Mapping'!$P$5:$P$322,MATCH(1,($B199='23_24TPP_Base_Mapping'!$B$5:$B$322)*($C199='23_24TPP_Base_Mapping'!$C$5:$C$322),0))</f>
        <v>0</v>
      </c>
      <c r="I199" s="97">
        <v>0</v>
      </c>
      <c r="J199" s="97">
        <v>0</v>
      </c>
      <c r="K199" s="97">
        <f t="shared" si="33"/>
        <v>0</v>
      </c>
      <c r="L199" s="97" cm="1">
        <f t="array" ref="L199">INDEX('23_24TPP_Base_Mapping'!$AC$5:$AC$322,MATCH(1,($B199='23_24TPP_Base_Mapping'!$B$5:$B$322)*($C199='23_24TPP_Base_Mapping'!$C$5:$C$322),0))</f>
        <v>0</v>
      </c>
      <c r="M199" s="98">
        <v>0</v>
      </c>
      <c r="N199" s="98">
        <v>0</v>
      </c>
      <c r="O199" s="98">
        <f t="shared" si="34"/>
        <v>0</v>
      </c>
      <c r="P199" s="98" cm="1">
        <f t="array" ref="P199">INDEX('23_24TPP_Base_Mapping'!$AP$5:$AP$322,MATCH(1,($B199='23_24TPP_Base_Mapping'!$B$5:$B$322)*($C199='23_24TPP_Base_Mapping'!$C$5:$C$322),0))</f>
        <v>0</v>
      </c>
      <c r="Q199" s="101">
        <v>0</v>
      </c>
      <c r="R199" s="101">
        <v>0</v>
      </c>
      <c r="S199" s="101">
        <f t="shared" si="35"/>
        <v>0</v>
      </c>
      <c r="T199" s="101" cm="1">
        <f t="array" ref="T199">INDEX('23_24TPP_Base_Mapping'!$BP$5:$BP$322,MATCH(1,($B199='23_24TPP_Base_Mapping'!$B$5:$B$322)*($C199='23_24TPP_Base_Mapping'!$C$5:$C$322),0))</f>
        <v>0</v>
      </c>
      <c r="U199" s="102">
        <v>0</v>
      </c>
      <c r="V199" s="102">
        <v>0</v>
      </c>
      <c r="W199" s="102">
        <f t="shared" si="36"/>
        <v>0</v>
      </c>
      <c r="X199" s="102">
        <f>FLOOR(V199*18440/21477,1)</f>
        <v>0</v>
      </c>
      <c r="Y199" s="103">
        <v>150</v>
      </c>
      <c r="Z199" s="103">
        <v>350</v>
      </c>
      <c r="AA199" s="103">
        <f t="shared" si="38"/>
        <v>0</v>
      </c>
      <c r="AB199" s="103">
        <f t="shared" ref="AB199:AB262" si="43">L199+P199+X199</f>
        <v>0</v>
      </c>
      <c r="AC199" s="104">
        <f t="shared" si="39"/>
        <v>0</v>
      </c>
      <c r="AD199" s="104">
        <f t="shared" si="40"/>
        <v>0</v>
      </c>
      <c r="AE199" s="104">
        <f t="shared" si="41"/>
        <v>0</v>
      </c>
      <c r="AF199" s="104">
        <f t="shared" si="42"/>
        <v>0</v>
      </c>
      <c r="AG199" s="201">
        <f t="shared" si="37"/>
        <v>0</v>
      </c>
    </row>
    <row r="200" spans="1:33" hidden="1" x14ac:dyDescent="0.35">
      <c r="A200" t="s">
        <v>326</v>
      </c>
      <c r="B200" t="s">
        <v>30</v>
      </c>
      <c r="C200">
        <v>500</v>
      </c>
      <c r="E200" s="29">
        <v>0</v>
      </c>
      <c r="F200" s="29">
        <v>0</v>
      </c>
      <c r="G200" s="29">
        <f t="shared" si="32"/>
        <v>0</v>
      </c>
      <c r="H200" s="29" cm="1">
        <f t="array" ref="H200">INDEX('23_24TPP_Base_Mapping'!$P$5:$P$322,MATCH(1,($B200='23_24TPP_Base_Mapping'!$B$5:$B$322)*($C200='23_24TPP_Base_Mapping'!$C$5:$C$322),0))</f>
        <v>0</v>
      </c>
      <c r="I200" s="97">
        <v>0</v>
      </c>
      <c r="J200" s="97">
        <v>0</v>
      </c>
      <c r="K200" s="97">
        <f t="shared" si="33"/>
        <v>0</v>
      </c>
      <c r="L200" s="97" cm="1">
        <f t="array" ref="L200">INDEX('23_24TPP_Base_Mapping'!$AC$5:$AC$322,MATCH(1,($B200='23_24TPP_Base_Mapping'!$B$5:$B$322)*($C200='23_24TPP_Base_Mapping'!$C$5:$C$322),0))</f>
        <v>0</v>
      </c>
      <c r="M200" s="98">
        <v>0</v>
      </c>
      <c r="N200" s="98">
        <v>0</v>
      </c>
      <c r="O200" s="98">
        <f t="shared" si="34"/>
        <v>0</v>
      </c>
      <c r="P200" s="98" cm="1">
        <f t="array" ref="P200">INDEX('23_24TPP_Base_Mapping'!$AP$5:$AP$322,MATCH(1,($B200='23_24TPP_Base_Mapping'!$B$5:$B$322)*($C200='23_24TPP_Base_Mapping'!$C$5:$C$322),0))</f>
        <v>0</v>
      </c>
      <c r="Q200" s="101">
        <v>0</v>
      </c>
      <c r="R200" s="101">
        <v>0</v>
      </c>
      <c r="S200" s="101">
        <f t="shared" si="35"/>
        <v>0</v>
      </c>
      <c r="T200" s="101" cm="1">
        <f t="array" ref="T200">INDEX('23_24TPP_Base_Mapping'!$BP$5:$BP$322,MATCH(1,($B200='23_24TPP_Base_Mapping'!$B$5:$B$322)*($C200='23_24TPP_Base_Mapping'!$C$5:$C$322),0))</f>
        <v>0</v>
      </c>
      <c r="U200" s="102">
        <v>0</v>
      </c>
      <c r="V200" s="102">
        <v>0</v>
      </c>
      <c r="W200" s="102">
        <f t="shared" si="36"/>
        <v>0</v>
      </c>
      <c r="X200" s="102">
        <v>0</v>
      </c>
      <c r="Y200" s="103">
        <v>0</v>
      </c>
      <c r="Z200" s="103">
        <v>0</v>
      </c>
      <c r="AA200" s="103">
        <f t="shared" si="38"/>
        <v>0</v>
      </c>
      <c r="AB200" s="103">
        <f t="shared" si="43"/>
        <v>0</v>
      </c>
      <c r="AC200" s="104">
        <f t="shared" si="39"/>
        <v>0</v>
      </c>
      <c r="AD200" s="104">
        <f t="shared" si="40"/>
        <v>0</v>
      </c>
      <c r="AE200" s="104">
        <f t="shared" si="41"/>
        <v>0</v>
      </c>
      <c r="AF200" s="104">
        <f t="shared" si="42"/>
        <v>0</v>
      </c>
      <c r="AG200" s="201">
        <f t="shared" si="37"/>
        <v>0</v>
      </c>
    </row>
    <row r="201" spans="1:33" hidden="1" x14ac:dyDescent="0.35">
      <c r="A201" t="s">
        <v>326</v>
      </c>
      <c r="B201" t="s">
        <v>32</v>
      </c>
      <c r="C201">
        <v>230</v>
      </c>
      <c r="E201" s="29">
        <v>0</v>
      </c>
      <c r="F201" s="29">
        <v>0</v>
      </c>
      <c r="G201" s="29">
        <f t="shared" si="32"/>
        <v>0</v>
      </c>
      <c r="H201" s="29" cm="1">
        <f t="array" ref="H201">INDEX('23_24TPP_Base_Mapping'!$P$5:$P$322,MATCH(1,($B201='23_24TPP_Base_Mapping'!$B$5:$B$322)*($C201='23_24TPP_Base_Mapping'!$C$5:$C$322),0))</f>
        <v>0</v>
      </c>
      <c r="I201" s="97">
        <v>0</v>
      </c>
      <c r="J201" s="97">
        <v>0</v>
      </c>
      <c r="K201" s="97">
        <f t="shared" si="33"/>
        <v>0</v>
      </c>
      <c r="L201" s="97" cm="1">
        <f t="array" ref="L201">INDEX('23_24TPP_Base_Mapping'!$AC$5:$AC$322,MATCH(1,($B201='23_24TPP_Base_Mapping'!$B$5:$B$322)*($C201='23_24TPP_Base_Mapping'!$C$5:$C$322),0))</f>
        <v>0</v>
      </c>
      <c r="M201" s="98">
        <v>0</v>
      </c>
      <c r="N201" s="98">
        <v>0</v>
      </c>
      <c r="O201" s="98">
        <f t="shared" si="34"/>
        <v>0</v>
      </c>
      <c r="P201" s="98" cm="1">
        <f t="array" ref="P201">INDEX('23_24TPP_Base_Mapping'!$AP$5:$AP$322,MATCH(1,($B201='23_24TPP_Base_Mapping'!$B$5:$B$322)*($C201='23_24TPP_Base_Mapping'!$C$5:$C$322),0))</f>
        <v>0</v>
      </c>
      <c r="Q201" s="101">
        <v>0</v>
      </c>
      <c r="R201" s="101">
        <v>0</v>
      </c>
      <c r="S201" s="101">
        <f t="shared" si="35"/>
        <v>0</v>
      </c>
      <c r="T201" s="101" cm="1">
        <f t="array" ref="T201">INDEX('23_24TPP_Base_Mapping'!$BP$5:$BP$322,MATCH(1,($B201='23_24TPP_Base_Mapping'!$B$5:$B$322)*($C201='23_24TPP_Base_Mapping'!$C$5:$C$322),0))</f>
        <v>0</v>
      </c>
      <c r="U201" s="102">
        <v>0</v>
      </c>
      <c r="V201" s="102">
        <v>0</v>
      </c>
      <c r="W201" s="102">
        <f t="shared" si="36"/>
        <v>0</v>
      </c>
      <c r="X201" s="102">
        <v>0</v>
      </c>
      <c r="Y201" s="103">
        <v>0</v>
      </c>
      <c r="Z201" s="103">
        <v>0</v>
      </c>
      <c r="AA201" s="103">
        <f t="shared" si="38"/>
        <v>0</v>
      </c>
      <c r="AB201" s="103">
        <f t="shared" si="43"/>
        <v>0</v>
      </c>
      <c r="AC201" s="104">
        <f t="shared" si="39"/>
        <v>0</v>
      </c>
      <c r="AD201" s="104">
        <f t="shared" si="40"/>
        <v>0</v>
      </c>
      <c r="AE201" s="104">
        <f t="shared" si="41"/>
        <v>0</v>
      </c>
      <c r="AF201" s="104">
        <f t="shared" si="42"/>
        <v>0</v>
      </c>
      <c r="AG201" s="201">
        <f t="shared" si="37"/>
        <v>0</v>
      </c>
    </row>
    <row r="202" spans="1:33" hidden="1" x14ac:dyDescent="0.35">
      <c r="A202" t="s">
        <v>318</v>
      </c>
      <c r="B202" t="s">
        <v>80</v>
      </c>
      <c r="C202">
        <v>230</v>
      </c>
      <c r="E202" s="29">
        <v>0</v>
      </c>
      <c r="F202" s="29">
        <v>0</v>
      </c>
      <c r="G202" s="29">
        <f t="shared" si="32"/>
        <v>0</v>
      </c>
      <c r="H202" s="29" cm="1">
        <f t="array" ref="H202">INDEX('23_24TPP_Base_Mapping'!$P$5:$P$322,MATCH(1,($B202='23_24TPP_Base_Mapping'!$B$5:$B$322)*($C202='23_24TPP_Base_Mapping'!$C$5:$C$322),0))</f>
        <v>0</v>
      </c>
      <c r="I202" s="97">
        <v>0</v>
      </c>
      <c r="J202" s="97">
        <v>0</v>
      </c>
      <c r="K202" s="97">
        <f t="shared" si="33"/>
        <v>0</v>
      </c>
      <c r="L202" s="97" cm="1">
        <f t="array" ref="L202">INDEX('23_24TPP_Base_Mapping'!$AC$5:$AC$322,MATCH(1,($B202='23_24TPP_Base_Mapping'!$B$5:$B$322)*($C202='23_24TPP_Base_Mapping'!$C$5:$C$322),0))</f>
        <v>0</v>
      </c>
      <c r="M202" s="98">
        <v>0</v>
      </c>
      <c r="N202" s="98">
        <v>0</v>
      </c>
      <c r="O202" s="98">
        <f t="shared" si="34"/>
        <v>0</v>
      </c>
      <c r="P202" s="98" cm="1">
        <f t="array" ref="P202">INDEX('23_24TPP_Base_Mapping'!$AP$5:$AP$322,MATCH(1,($B202='23_24TPP_Base_Mapping'!$B$5:$B$322)*($C202='23_24TPP_Base_Mapping'!$C$5:$C$322),0))</f>
        <v>0</v>
      </c>
      <c r="Q202" s="101">
        <v>0</v>
      </c>
      <c r="R202" s="101">
        <v>0</v>
      </c>
      <c r="S202" s="101">
        <f t="shared" si="35"/>
        <v>0</v>
      </c>
      <c r="T202" s="101" cm="1">
        <f t="array" ref="T202">INDEX('23_24TPP_Base_Mapping'!$BP$5:$BP$322,MATCH(1,($B202='23_24TPP_Base_Mapping'!$B$5:$B$322)*($C202='23_24TPP_Base_Mapping'!$C$5:$C$322),0))</f>
        <v>0</v>
      </c>
      <c r="U202" s="102">
        <v>0</v>
      </c>
      <c r="V202" s="102">
        <v>0</v>
      </c>
      <c r="W202" s="102">
        <f t="shared" si="36"/>
        <v>0</v>
      </c>
      <c r="X202" s="102">
        <v>0</v>
      </c>
      <c r="Y202" s="103">
        <v>0</v>
      </c>
      <c r="Z202" s="103">
        <v>0</v>
      </c>
      <c r="AA202" s="103">
        <f t="shared" si="38"/>
        <v>0</v>
      </c>
      <c r="AB202" s="103">
        <f t="shared" si="43"/>
        <v>0</v>
      </c>
      <c r="AC202" s="104">
        <f t="shared" si="39"/>
        <v>0</v>
      </c>
      <c r="AD202" s="104">
        <f t="shared" si="40"/>
        <v>0</v>
      </c>
      <c r="AE202" s="104">
        <f t="shared" si="41"/>
        <v>0</v>
      </c>
      <c r="AF202" s="104">
        <f t="shared" si="42"/>
        <v>0</v>
      </c>
      <c r="AG202" s="201">
        <f t="shared" si="37"/>
        <v>0</v>
      </c>
    </row>
    <row r="203" spans="1:33" x14ac:dyDescent="0.35">
      <c r="A203" t="s">
        <v>315</v>
      </c>
      <c r="B203" t="s">
        <v>100</v>
      </c>
      <c r="C203">
        <v>115</v>
      </c>
      <c r="D203" t="str" cm="1">
        <f t="array" ref="D203">INDEX(SubList_ResAreas!$D$5:$D$332,MATCH(1,(B203=SubList_ResAreas!$B$5:$B$332)*(C203=SubList_ResAreas!$C$5:$C$332),0))</f>
        <v>SPGE_Kern</v>
      </c>
      <c r="E203" s="29">
        <v>0</v>
      </c>
      <c r="F203" s="29">
        <v>0</v>
      </c>
      <c r="G203" s="29">
        <f t="shared" si="32"/>
        <v>0</v>
      </c>
      <c r="H203" s="29" cm="1">
        <f t="array" ref="H203">INDEX('23_24TPP_Base_Mapping'!$P$5:$P$322,MATCH(1,($B203='23_24TPP_Base_Mapping'!$B$5:$B$322)*($C203='23_24TPP_Base_Mapping'!$C$5:$C$322),0))</f>
        <v>0</v>
      </c>
      <c r="I203" s="97">
        <v>40</v>
      </c>
      <c r="J203" s="97">
        <v>0</v>
      </c>
      <c r="K203" s="97">
        <f t="shared" si="33"/>
        <v>40</v>
      </c>
      <c r="L203" s="97" cm="1">
        <f t="array" ref="L203">INDEX('23_24TPP_Base_Mapping'!$AC$5:$AC$322,MATCH(1,($B203='23_24TPP_Base_Mapping'!$B$5:$B$322)*($C203='23_24TPP_Base_Mapping'!$C$5:$C$322),0))</f>
        <v>20</v>
      </c>
      <c r="M203" s="98">
        <v>0</v>
      </c>
      <c r="N203" s="98">
        <v>0</v>
      </c>
      <c r="O203" s="98">
        <f t="shared" si="34"/>
        <v>0</v>
      </c>
      <c r="P203" s="98" cm="1">
        <f t="array" ref="P203">INDEX('23_24TPP_Base_Mapping'!$AP$5:$AP$322,MATCH(1,($B203='23_24TPP_Base_Mapping'!$B$5:$B$322)*($C203='23_24TPP_Base_Mapping'!$C$5:$C$322),0))</f>
        <v>0</v>
      </c>
      <c r="Q203" s="101">
        <v>40</v>
      </c>
      <c r="R203" s="101">
        <v>0</v>
      </c>
      <c r="S203" s="101">
        <f t="shared" si="35"/>
        <v>40</v>
      </c>
      <c r="T203" s="101" cm="1">
        <f t="array" ref="T203">INDEX('23_24TPP_Base_Mapping'!$BP$5:$BP$322,MATCH(1,($B203='23_24TPP_Base_Mapping'!$B$5:$B$322)*($C203='23_24TPP_Base_Mapping'!$C$5:$C$322),0))</f>
        <v>20</v>
      </c>
      <c r="U203" s="102">
        <v>0</v>
      </c>
      <c r="V203" s="102">
        <v>0</v>
      </c>
      <c r="W203" s="102">
        <f t="shared" si="36"/>
        <v>0</v>
      </c>
      <c r="X203" s="102">
        <v>0</v>
      </c>
      <c r="Y203" s="103">
        <v>0</v>
      </c>
      <c r="Z203" s="103">
        <v>0</v>
      </c>
      <c r="AA203" s="103">
        <f t="shared" si="38"/>
        <v>40</v>
      </c>
      <c r="AB203" s="103">
        <f t="shared" si="43"/>
        <v>20</v>
      </c>
      <c r="AC203" s="104">
        <f t="shared" si="39"/>
        <v>40</v>
      </c>
      <c r="AD203" s="104">
        <f t="shared" si="40"/>
        <v>0</v>
      </c>
      <c r="AE203" s="104">
        <f t="shared" si="41"/>
        <v>40</v>
      </c>
      <c r="AF203" s="104">
        <f t="shared" si="42"/>
        <v>20</v>
      </c>
      <c r="AG203" s="201">
        <f t="shared" si="37"/>
        <v>1</v>
      </c>
    </row>
    <row r="204" spans="1:33" hidden="1" x14ac:dyDescent="0.35">
      <c r="A204" t="s">
        <v>333</v>
      </c>
      <c r="B204" t="s">
        <v>265</v>
      </c>
      <c r="C204">
        <v>115</v>
      </c>
      <c r="E204" s="29">
        <v>0</v>
      </c>
      <c r="F204" s="29">
        <v>0</v>
      </c>
      <c r="G204" s="29">
        <f t="shared" si="32"/>
        <v>0</v>
      </c>
      <c r="H204" s="29" cm="1">
        <f t="array" ref="H204">INDEX('23_24TPP_Base_Mapping'!$P$5:$P$322,MATCH(1,($B204='23_24TPP_Base_Mapping'!$B$5:$B$322)*($C204='23_24TPP_Base_Mapping'!$C$5:$C$322),0))</f>
        <v>0</v>
      </c>
      <c r="I204" s="97">
        <v>0</v>
      </c>
      <c r="J204" s="97">
        <v>0</v>
      </c>
      <c r="K204" s="97">
        <f t="shared" si="33"/>
        <v>0</v>
      </c>
      <c r="L204" s="97" cm="1">
        <f t="array" ref="L204">INDEX('23_24TPP_Base_Mapping'!$AC$5:$AC$322,MATCH(1,($B204='23_24TPP_Base_Mapping'!$B$5:$B$322)*($C204='23_24TPP_Base_Mapping'!$C$5:$C$322),0))</f>
        <v>0</v>
      </c>
      <c r="M204" s="98">
        <v>0</v>
      </c>
      <c r="N204" s="98">
        <v>0</v>
      </c>
      <c r="O204" s="98">
        <f t="shared" si="34"/>
        <v>0</v>
      </c>
      <c r="P204" s="98" cm="1">
        <f t="array" ref="P204">INDEX('23_24TPP_Base_Mapping'!$AP$5:$AP$322,MATCH(1,($B204='23_24TPP_Base_Mapping'!$B$5:$B$322)*($C204='23_24TPP_Base_Mapping'!$C$5:$C$322),0))</f>
        <v>0</v>
      </c>
      <c r="Q204" s="101">
        <v>0</v>
      </c>
      <c r="R204" s="101">
        <v>0</v>
      </c>
      <c r="S204" s="101">
        <f t="shared" si="35"/>
        <v>0</v>
      </c>
      <c r="T204" s="101" cm="1">
        <f t="array" ref="T204">INDEX('23_24TPP_Base_Mapping'!$BP$5:$BP$322,MATCH(1,($B204='23_24TPP_Base_Mapping'!$B$5:$B$322)*($C204='23_24TPP_Base_Mapping'!$C$5:$C$322),0))</f>
        <v>0</v>
      </c>
      <c r="U204" s="102">
        <v>0</v>
      </c>
      <c r="V204" s="102">
        <v>0</v>
      </c>
      <c r="W204" s="102">
        <f t="shared" si="36"/>
        <v>0</v>
      </c>
      <c r="X204" s="102">
        <v>0</v>
      </c>
      <c r="Y204" s="103">
        <v>0</v>
      </c>
      <c r="Z204" s="103">
        <v>0</v>
      </c>
      <c r="AA204" s="103">
        <f t="shared" si="38"/>
        <v>0</v>
      </c>
      <c r="AB204" s="103">
        <f t="shared" si="43"/>
        <v>0</v>
      </c>
      <c r="AC204" s="104">
        <f t="shared" si="39"/>
        <v>0</v>
      </c>
      <c r="AD204" s="104">
        <f t="shared" si="40"/>
        <v>0</v>
      </c>
      <c r="AE204" s="104">
        <f t="shared" si="41"/>
        <v>0</v>
      </c>
      <c r="AF204" s="104">
        <f t="shared" si="42"/>
        <v>0</v>
      </c>
      <c r="AG204" s="201">
        <f t="shared" si="37"/>
        <v>0</v>
      </c>
    </row>
    <row r="205" spans="1:33" hidden="1" x14ac:dyDescent="0.35">
      <c r="A205" t="s">
        <v>321</v>
      </c>
      <c r="B205" t="s">
        <v>207</v>
      </c>
      <c r="C205">
        <v>115</v>
      </c>
      <c r="E205" s="29">
        <v>0</v>
      </c>
      <c r="F205" s="29">
        <v>0</v>
      </c>
      <c r="G205" s="29">
        <f t="shared" ref="G205:G268" si="44">SUM(E205:F205)</f>
        <v>0</v>
      </c>
      <c r="H205" s="29" cm="1">
        <f t="array" ref="H205">INDEX('23_24TPP_Base_Mapping'!$P$5:$P$322,MATCH(1,($B205='23_24TPP_Base_Mapping'!$B$5:$B$322)*($C205='23_24TPP_Base_Mapping'!$C$5:$C$322),0))</f>
        <v>0</v>
      </c>
      <c r="I205" s="97">
        <v>0</v>
      </c>
      <c r="J205" s="97">
        <v>0</v>
      </c>
      <c r="K205" s="97">
        <f t="shared" ref="K205:K268" si="45">SUM(I205:J205)</f>
        <v>0</v>
      </c>
      <c r="L205" s="97" cm="1">
        <f t="array" ref="L205">INDEX('23_24TPP_Base_Mapping'!$AC$5:$AC$322,MATCH(1,($B205='23_24TPP_Base_Mapping'!$B$5:$B$322)*($C205='23_24TPP_Base_Mapping'!$C$5:$C$322),0))</f>
        <v>0</v>
      </c>
      <c r="M205" s="98">
        <v>0</v>
      </c>
      <c r="N205" s="98">
        <v>0</v>
      </c>
      <c r="O205" s="98">
        <f t="shared" ref="O205:O268" si="46">SUM(M205:N205)</f>
        <v>0</v>
      </c>
      <c r="P205" s="98" cm="1">
        <f t="array" ref="P205">INDEX('23_24TPP_Base_Mapping'!$AP$5:$AP$322,MATCH(1,($B205='23_24TPP_Base_Mapping'!$B$5:$B$322)*($C205='23_24TPP_Base_Mapping'!$C$5:$C$322),0))</f>
        <v>0</v>
      </c>
      <c r="Q205" s="101">
        <v>0</v>
      </c>
      <c r="R205" s="101">
        <v>0</v>
      </c>
      <c r="S205" s="101">
        <f t="shared" ref="S205:S268" si="47">SUM(Q205:R205)</f>
        <v>0</v>
      </c>
      <c r="T205" s="101" cm="1">
        <f t="array" ref="T205">INDEX('23_24TPP_Base_Mapping'!$BP$5:$BP$322,MATCH(1,($B205='23_24TPP_Base_Mapping'!$B$5:$B$322)*($C205='23_24TPP_Base_Mapping'!$C$5:$C$322),0))</f>
        <v>0</v>
      </c>
      <c r="U205" s="102">
        <v>0</v>
      </c>
      <c r="V205" s="102">
        <v>0</v>
      </c>
      <c r="W205" s="102">
        <f t="shared" si="36"/>
        <v>0</v>
      </c>
      <c r="X205" s="102">
        <v>0</v>
      </c>
      <c r="Y205" s="103">
        <v>0</v>
      </c>
      <c r="Z205" s="103">
        <v>0</v>
      </c>
      <c r="AA205" s="103">
        <f t="shared" si="38"/>
        <v>0</v>
      </c>
      <c r="AB205" s="103">
        <f t="shared" si="43"/>
        <v>0</v>
      </c>
      <c r="AC205" s="104">
        <f t="shared" si="39"/>
        <v>0</v>
      </c>
      <c r="AD205" s="104">
        <f t="shared" si="40"/>
        <v>0</v>
      </c>
      <c r="AE205" s="104">
        <f t="shared" si="41"/>
        <v>0</v>
      </c>
      <c r="AF205" s="104">
        <f t="shared" si="42"/>
        <v>0</v>
      </c>
      <c r="AG205" s="201">
        <f t="shared" si="37"/>
        <v>0</v>
      </c>
    </row>
    <row r="206" spans="1:33" x14ac:dyDescent="0.35">
      <c r="A206" t="s">
        <v>326</v>
      </c>
      <c r="B206" t="s">
        <v>21</v>
      </c>
      <c r="C206">
        <v>230</v>
      </c>
      <c r="D206" t="str" cm="1">
        <f t="array" ref="D206">INDEX(SubList_ResAreas!$D$5:$D$332,MATCH(1,(B206=SubList_ResAreas!$B$5:$B$332)*(C206=SubList_ResAreas!$C$5:$C$332),0))</f>
        <v>San_Diego</v>
      </c>
      <c r="E206" s="29">
        <v>0</v>
      </c>
      <c r="F206" s="29">
        <v>0</v>
      </c>
      <c r="G206" s="29">
        <f t="shared" si="44"/>
        <v>0</v>
      </c>
      <c r="H206" s="29" cm="1">
        <f t="array" ref="H206">INDEX('23_24TPP_Base_Mapping'!$P$5:$P$322,MATCH(1,($B206='23_24TPP_Base_Mapping'!$B$5:$B$322)*($C206='23_24TPP_Base_Mapping'!$C$5:$C$322),0))</f>
        <v>175</v>
      </c>
      <c r="I206" s="97">
        <v>0</v>
      </c>
      <c r="J206" s="97">
        <v>0</v>
      </c>
      <c r="K206" s="97">
        <f t="shared" si="45"/>
        <v>0</v>
      </c>
      <c r="L206" s="97" cm="1">
        <f t="array" ref="L206">INDEX('23_24TPP_Base_Mapping'!$AC$5:$AC$322,MATCH(1,($B206='23_24TPP_Base_Mapping'!$B$5:$B$322)*($C206='23_24TPP_Base_Mapping'!$C$5:$C$322),0))</f>
        <v>75</v>
      </c>
      <c r="M206" s="98">
        <v>0</v>
      </c>
      <c r="N206" s="98">
        <v>0</v>
      </c>
      <c r="O206" s="98">
        <f t="shared" si="46"/>
        <v>0</v>
      </c>
      <c r="P206" s="98" cm="1">
        <f t="array" ref="P206">INDEX('23_24TPP_Base_Mapping'!$AP$5:$AP$322,MATCH(1,($B206='23_24TPP_Base_Mapping'!$B$5:$B$322)*($C206='23_24TPP_Base_Mapping'!$C$5:$C$322),0))</f>
        <v>0</v>
      </c>
      <c r="Q206" s="101">
        <v>0</v>
      </c>
      <c r="R206" s="101">
        <v>0</v>
      </c>
      <c r="S206" s="101">
        <f t="shared" si="47"/>
        <v>0</v>
      </c>
      <c r="T206" s="101" cm="1">
        <f t="array" ref="T206">INDEX('23_24TPP_Base_Mapping'!$BP$5:$BP$322,MATCH(1,($B206='23_24TPP_Base_Mapping'!$B$5:$B$322)*($C206='23_24TPP_Base_Mapping'!$C$5:$C$322),0))</f>
        <v>250</v>
      </c>
      <c r="U206" s="102">
        <v>0</v>
      </c>
      <c r="V206" s="102">
        <v>0</v>
      </c>
      <c r="W206" s="102">
        <f t="shared" si="36"/>
        <v>0</v>
      </c>
      <c r="X206" s="102">
        <v>0</v>
      </c>
      <c r="Y206" s="103">
        <v>0</v>
      </c>
      <c r="Z206" s="103">
        <v>0</v>
      </c>
      <c r="AA206" s="103">
        <f t="shared" si="38"/>
        <v>0</v>
      </c>
      <c r="AB206" s="103">
        <f t="shared" si="43"/>
        <v>75</v>
      </c>
      <c r="AC206" s="104">
        <f t="shared" si="39"/>
        <v>0</v>
      </c>
      <c r="AD206" s="104">
        <f t="shared" si="40"/>
        <v>0</v>
      </c>
      <c r="AE206" s="104">
        <f t="shared" si="41"/>
        <v>0</v>
      </c>
      <c r="AF206" s="104">
        <f t="shared" si="42"/>
        <v>250</v>
      </c>
      <c r="AG206" s="201">
        <f t="shared" si="37"/>
        <v>1</v>
      </c>
    </row>
    <row r="207" spans="1:33" x14ac:dyDescent="0.35">
      <c r="A207" t="s">
        <v>318</v>
      </c>
      <c r="B207" t="s">
        <v>93</v>
      </c>
      <c r="C207">
        <v>230</v>
      </c>
      <c r="D207" t="str" cm="1">
        <f t="array" ref="D207">INDEX(SubList_ResAreas!$D$5:$D$332,MATCH(1,(B207=SubList_ResAreas!$B$5:$B$332)*(C207=SubList_ResAreas!$C$5:$C$332),0))</f>
        <v>Greater_LA</v>
      </c>
      <c r="E207" s="29">
        <v>0</v>
      </c>
      <c r="F207" s="29">
        <v>0</v>
      </c>
      <c r="G207" s="29">
        <f t="shared" si="44"/>
        <v>0</v>
      </c>
      <c r="H207" s="29" cm="1">
        <f t="array" ref="H207">INDEX('23_24TPP_Base_Mapping'!$P$5:$P$322,MATCH(1,($B207='23_24TPP_Base_Mapping'!$B$5:$B$322)*($C207='23_24TPP_Base_Mapping'!$C$5:$C$322),0))</f>
        <v>0</v>
      </c>
      <c r="I207" s="97">
        <v>0</v>
      </c>
      <c r="J207" s="97">
        <v>0</v>
      </c>
      <c r="K207" s="97">
        <f t="shared" si="45"/>
        <v>0</v>
      </c>
      <c r="L207" s="97" cm="1">
        <f t="array" ref="L207">INDEX('23_24TPP_Base_Mapping'!$AC$5:$AC$322,MATCH(1,($B207='23_24TPP_Base_Mapping'!$B$5:$B$322)*($C207='23_24TPP_Base_Mapping'!$C$5:$C$322),0))</f>
        <v>123.68</v>
      </c>
      <c r="M207" s="98">
        <v>0</v>
      </c>
      <c r="N207" s="98">
        <v>0</v>
      </c>
      <c r="O207" s="98">
        <f t="shared" si="46"/>
        <v>0</v>
      </c>
      <c r="P207" s="98" cm="1">
        <f t="array" ref="P207">INDEX('23_24TPP_Base_Mapping'!$AP$5:$AP$322,MATCH(1,($B207='23_24TPP_Base_Mapping'!$B$5:$B$322)*($C207='23_24TPP_Base_Mapping'!$C$5:$C$322),0))</f>
        <v>0</v>
      </c>
      <c r="Q207" s="101">
        <v>0</v>
      </c>
      <c r="R207" s="101">
        <v>0</v>
      </c>
      <c r="S207" s="101">
        <f t="shared" si="47"/>
        <v>0</v>
      </c>
      <c r="T207" s="101" cm="1">
        <f t="array" ref="T207">INDEX('23_24TPP_Base_Mapping'!$BP$5:$BP$322,MATCH(1,($B207='23_24TPP_Base_Mapping'!$B$5:$B$322)*($C207='23_24TPP_Base_Mapping'!$C$5:$C$322),0))</f>
        <v>123.68</v>
      </c>
      <c r="U207" s="102">
        <v>0</v>
      </c>
      <c r="V207" s="102">
        <v>0</v>
      </c>
      <c r="W207" s="102">
        <f t="shared" si="36"/>
        <v>0</v>
      </c>
      <c r="X207" s="102">
        <v>0</v>
      </c>
      <c r="Y207" s="103">
        <v>0</v>
      </c>
      <c r="Z207" s="103">
        <v>0</v>
      </c>
      <c r="AA207" s="103">
        <f t="shared" si="38"/>
        <v>0</v>
      </c>
      <c r="AB207" s="103">
        <f t="shared" si="43"/>
        <v>123.68</v>
      </c>
      <c r="AC207" s="104">
        <f t="shared" si="39"/>
        <v>0</v>
      </c>
      <c r="AD207" s="104">
        <f t="shared" si="40"/>
        <v>0</v>
      </c>
      <c r="AE207" s="104">
        <f t="shared" si="41"/>
        <v>0</v>
      </c>
      <c r="AF207" s="104">
        <f t="shared" si="42"/>
        <v>123.68</v>
      </c>
      <c r="AG207" s="201">
        <f t="shared" si="37"/>
        <v>1</v>
      </c>
    </row>
    <row r="208" spans="1:33" hidden="1" x14ac:dyDescent="0.35">
      <c r="A208" t="s">
        <v>329</v>
      </c>
      <c r="B208" t="s">
        <v>177</v>
      </c>
      <c r="C208">
        <v>230</v>
      </c>
      <c r="E208" s="29">
        <v>0</v>
      </c>
      <c r="F208" s="29">
        <v>0</v>
      </c>
      <c r="G208" s="29">
        <f t="shared" si="44"/>
        <v>0</v>
      </c>
      <c r="H208" s="29" cm="1">
        <f t="array" ref="H208">INDEX('23_24TPP_Base_Mapping'!$P$5:$P$322,MATCH(1,($B208='23_24TPP_Base_Mapping'!$B$5:$B$322)*($C208='23_24TPP_Base_Mapping'!$C$5:$C$322),0))</f>
        <v>0</v>
      </c>
      <c r="I208" s="97">
        <v>0</v>
      </c>
      <c r="J208" s="97">
        <v>0</v>
      </c>
      <c r="K208" s="97">
        <f t="shared" si="45"/>
        <v>0</v>
      </c>
      <c r="L208" s="97" cm="1">
        <f t="array" ref="L208">INDEX('23_24TPP_Base_Mapping'!$AC$5:$AC$322,MATCH(1,($B208='23_24TPP_Base_Mapping'!$B$5:$B$322)*($C208='23_24TPP_Base_Mapping'!$C$5:$C$322),0))</f>
        <v>0</v>
      </c>
      <c r="M208" s="98">
        <v>0</v>
      </c>
      <c r="N208" s="98">
        <v>0</v>
      </c>
      <c r="O208" s="98">
        <f t="shared" si="46"/>
        <v>0</v>
      </c>
      <c r="P208" s="98" cm="1">
        <f t="array" ref="P208">INDEX('23_24TPP_Base_Mapping'!$AP$5:$AP$322,MATCH(1,($B208='23_24TPP_Base_Mapping'!$B$5:$B$322)*($C208='23_24TPP_Base_Mapping'!$C$5:$C$322),0))</f>
        <v>0</v>
      </c>
      <c r="Q208" s="101">
        <v>0</v>
      </c>
      <c r="R208" s="101">
        <v>0</v>
      </c>
      <c r="S208" s="101">
        <f t="shared" si="47"/>
        <v>0</v>
      </c>
      <c r="T208" s="101" cm="1">
        <f t="array" ref="T208">INDEX('23_24TPP_Base_Mapping'!$BP$5:$BP$322,MATCH(1,($B208='23_24TPP_Base_Mapping'!$B$5:$B$322)*($C208='23_24TPP_Base_Mapping'!$C$5:$C$322),0))</f>
        <v>0</v>
      </c>
      <c r="U208" s="102">
        <v>0</v>
      </c>
      <c r="V208" s="102">
        <v>0</v>
      </c>
      <c r="W208" s="102">
        <f t="shared" si="36"/>
        <v>0</v>
      </c>
      <c r="X208" s="102">
        <v>0</v>
      </c>
      <c r="Y208" s="103">
        <v>0</v>
      </c>
      <c r="Z208" s="103">
        <v>0</v>
      </c>
      <c r="AA208" s="103">
        <f t="shared" si="38"/>
        <v>0</v>
      </c>
      <c r="AB208" s="103">
        <f t="shared" si="43"/>
        <v>0</v>
      </c>
      <c r="AC208" s="104">
        <f t="shared" si="39"/>
        <v>0</v>
      </c>
      <c r="AD208" s="104">
        <f t="shared" si="40"/>
        <v>0</v>
      </c>
      <c r="AE208" s="104">
        <f t="shared" si="41"/>
        <v>0</v>
      </c>
      <c r="AF208" s="104">
        <f t="shared" si="42"/>
        <v>0</v>
      </c>
      <c r="AG208" s="201">
        <f t="shared" si="37"/>
        <v>0</v>
      </c>
    </row>
    <row r="209" spans="1:33" hidden="1" x14ac:dyDescent="0.35">
      <c r="A209" t="s">
        <v>329</v>
      </c>
      <c r="B209" t="s">
        <v>177</v>
      </c>
      <c r="C209">
        <v>138</v>
      </c>
      <c r="E209" s="29">
        <v>0</v>
      </c>
      <c r="F209" s="29">
        <v>0</v>
      </c>
      <c r="G209" s="29">
        <f t="shared" si="44"/>
        <v>0</v>
      </c>
      <c r="H209" s="29" cm="1">
        <f t="array" ref="H209">INDEX('23_24TPP_Base_Mapping'!$P$5:$P$322,MATCH(1,($B209='23_24TPP_Base_Mapping'!$B$5:$B$322)*($C209='23_24TPP_Base_Mapping'!$C$5:$C$322),0))</f>
        <v>0</v>
      </c>
      <c r="I209" s="97">
        <v>0</v>
      </c>
      <c r="J209" s="97">
        <v>0</v>
      </c>
      <c r="K209" s="97">
        <f t="shared" si="45"/>
        <v>0</v>
      </c>
      <c r="L209" s="97" cm="1">
        <f t="array" ref="L209">INDEX('23_24TPP_Base_Mapping'!$AC$5:$AC$322,MATCH(1,($B209='23_24TPP_Base_Mapping'!$B$5:$B$322)*($C209='23_24TPP_Base_Mapping'!$C$5:$C$322),0))</f>
        <v>0</v>
      </c>
      <c r="M209" s="98">
        <v>0</v>
      </c>
      <c r="N209" s="98">
        <v>0</v>
      </c>
      <c r="O209" s="98">
        <f t="shared" si="46"/>
        <v>0</v>
      </c>
      <c r="P209" s="98" cm="1">
        <f t="array" ref="P209">INDEX('23_24TPP_Base_Mapping'!$AP$5:$AP$322,MATCH(1,($B209='23_24TPP_Base_Mapping'!$B$5:$B$322)*($C209='23_24TPP_Base_Mapping'!$C$5:$C$322),0))</f>
        <v>0</v>
      </c>
      <c r="Q209" s="101">
        <v>0</v>
      </c>
      <c r="R209" s="101">
        <v>0</v>
      </c>
      <c r="S209" s="101">
        <f t="shared" si="47"/>
        <v>0</v>
      </c>
      <c r="T209" s="101" cm="1">
        <f t="array" ref="T209">INDEX('23_24TPP_Base_Mapping'!$BP$5:$BP$322,MATCH(1,($B209='23_24TPP_Base_Mapping'!$B$5:$B$322)*($C209='23_24TPP_Base_Mapping'!$C$5:$C$322),0))</f>
        <v>0</v>
      </c>
      <c r="U209" s="102">
        <v>0</v>
      </c>
      <c r="V209" s="102">
        <v>0</v>
      </c>
      <c r="W209" s="102">
        <f t="shared" si="36"/>
        <v>0</v>
      </c>
      <c r="X209" s="102">
        <v>0</v>
      </c>
      <c r="Y209" s="103">
        <v>0</v>
      </c>
      <c r="Z209" s="103">
        <v>0</v>
      </c>
      <c r="AA209" s="103">
        <f t="shared" si="38"/>
        <v>0</v>
      </c>
      <c r="AB209" s="103">
        <f t="shared" si="43"/>
        <v>0</v>
      </c>
      <c r="AC209" s="104">
        <f t="shared" si="39"/>
        <v>0</v>
      </c>
      <c r="AD209" s="104">
        <f t="shared" si="40"/>
        <v>0</v>
      </c>
      <c r="AE209" s="104">
        <f t="shared" si="41"/>
        <v>0</v>
      </c>
      <c r="AF209" s="104">
        <f t="shared" si="42"/>
        <v>0</v>
      </c>
      <c r="AG209" s="201">
        <f t="shared" si="37"/>
        <v>0</v>
      </c>
    </row>
    <row r="210" spans="1:33" x14ac:dyDescent="0.35">
      <c r="A210" t="s">
        <v>333</v>
      </c>
      <c r="B210" t="s">
        <v>273</v>
      </c>
      <c r="C210">
        <v>230</v>
      </c>
      <c r="D210" t="str" cm="1">
        <f t="array" ref="D210">INDEX(SubList_ResAreas!$D$5:$D$332,MATCH(1,(B210=SubList_ResAreas!$B$5:$B$332)*(C210=SubList_ResAreas!$C$5:$C$332),0))</f>
        <v>Northern_CA</v>
      </c>
      <c r="E210" s="29">
        <v>0</v>
      </c>
      <c r="F210" s="29">
        <v>0</v>
      </c>
      <c r="G210" s="29">
        <f t="shared" si="44"/>
        <v>0</v>
      </c>
      <c r="H210" s="29" cm="1">
        <f t="array" ref="H210">INDEX('23_24TPP_Base_Mapping'!$P$5:$P$322,MATCH(1,($B210='23_24TPP_Base_Mapping'!$B$5:$B$322)*($C210='23_24TPP_Base_Mapping'!$C$5:$C$322),0))</f>
        <v>0</v>
      </c>
      <c r="I210" s="97">
        <v>0</v>
      </c>
      <c r="J210" s="97">
        <v>0</v>
      </c>
      <c r="K210" s="97">
        <f t="shared" si="45"/>
        <v>0</v>
      </c>
      <c r="L210" s="97" cm="1">
        <f t="array" ref="L210">INDEX('23_24TPP_Base_Mapping'!$AC$5:$AC$322,MATCH(1,($B210='23_24TPP_Base_Mapping'!$B$5:$B$322)*($C210='23_24TPP_Base_Mapping'!$C$5:$C$322),0))</f>
        <v>0</v>
      </c>
      <c r="M210" s="98">
        <v>0</v>
      </c>
      <c r="N210" s="98">
        <v>0</v>
      </c>
      <c r="O210" s="98">
        <f t="shared" si="46"/>
        <v>0</v>
      </c>
      <c r="P210" s="98" cm="1">
        <f t="array" ref="P210">INDEX('23_24TPP_Base_Mapping'!$AP$5:$AP$322,MATCH(1,($B210='23_24TPP_Base_Mapping'!$B$5:$B$322)*($C210='23_24TPP_Base_Mapping'!$C$5:$C$322),0))</f>
        <v>0</v>
      </c>
      <c r="Q210" s="101">
        <v>0</v>
      </c>
      <c r="R210" s="101">
        <v>0</v>
      </c>
      <c r="S210" s="101">
        <f t="shared" si="47"/>
        <v>0</v>
      </c>
      <c r="T210" s="101" cm="1">
        <f t="array" ref="T210">INDEX('23_24TPP_Base_Mapping'!$BP$5:$BP$322,MATCH(1,($B210='23_24TPP_Base_Mapping'!$B$5:$B$322)*($C210='23_24TPP_Base_Mapping'!$C$5:$C$322),0))</f>
        <v>0</v>
      </c>
      <c r="U210" s="102">
        <v>60</v>
      </c>
      <c r="V210" s="102">
        <v>140</v>
      </c>
      <c r="W210" s="102">
        <f t="shared" si="36"/>
        <v>200</v>
      </c>
      <c r="X210" s="102">
        <f>FLOOR(V210*18440/21477,1)</f>
        <v>120</v>
      </c>
      <c r="Y210" s="103">
        <v>60</v>
      </c>
      <c r="Z210" s="103">
        <v>140</v>
      </c>
      <c r="AA210" s="103">
        <f t="shared" si="38"/>
        <v>200</v>
      </c>
      <c r="AB210" s="103">
        <f t="shared" si="43"/>
        <v>120</v>
      </c>
      <c r="AC210" s="104">
        <f t="shared" si="39"/>
        <v>60</v>
      </c>
      <c r="AD210" s="104">
        <f t="shared" si="40"/>
        <v>140</v>
      </c>
      <c r="AE210" s="104">
        <f t="shared" si="41"/>
        <v>200</v>
      </c>
      <c r="AF210" s="104">
        <f t="shared" si="42"/>
        <v>120</v>
      </c>
      <c r="AG210" s="201">
        <f t="shared" si="37"/>
        <v>1</v>
      </c>
    </row>
    <row r="211" spans="1:33" hidden="1" x14ac:dyDescent="0.35">
      <c r="A211" t="s">
        <v>348</v>
      </c>
      <c r="B211" t="s">
        <v>47</v>
      </c>
      <c r="C211">
        <v>500</v>
      </c>
      <c r="E211" s="29">
        <v>0</v>
      </c>
      <c r="F211" s="29">
        <v>0</v>
      </c>
      <c r="G211" s="29">
        <f t="shared" si="44"/>
        <v>0</v>
      </c>
      <c r="H211" s="29" cm="1">
        <f t="array" ref="H211">INDEX('23_24TPP_Base_Mapping'!$P$5:$P$322,MATCH(1,($B211='23_24TPP_Base_Mapping'!$B$5:$B$322)*($C211='23_24TPP_Base_Mapping'!$C$5:$C$322),0))</f>
        <v>0</v>
      </c>
      <c r="I211" s="97">
        <v>0</v>
      </c>
      <c r="J211" s="97">
        <v>0</v>
      </c>
      <c r="K211" s="97">
        <f t="shared" si="45"/>
        <v>0</v>
      </c>
      <c r="L211" s="97" cm="1">
        <f t="array" ref="L211">INDEX('23_24TPP_Base_Mapping'!$AC$5:$AC$322,MATCH(1,($B211='23_24TPP_Base_Mapping'!$B$5:$B$322)*($C211='23_24TPP_Base_Mapping'!$C$5:$C$322),0))</f>
        <v>0</v>
      </c>
      <c r="M211" s="98">
        <v>0</v>
      </c>
      <c r="N211" s="98">
        <v>0</v>
      </c>
      <c r="O211" s="98">
        <f t="shared" si="46"/>
        <v>0</v>
      </c>
      <c r="P211" s="98" cm="1">
        <f t="array" ref="P211">INDEX('23_24TPP_Base_Mapping'!$AP$5:$AP$322,MATCH(1,($B211='23_24TPP_Base_Mapping'!$B$5:$B$322)*($C211='23_24TPP_Base_Mapping'!$C$5:$C$322),0))</f>
        <v>0</v>
      </c>
      <c r="Q211" s="101">
        <v>0</v>
      </c>
      <c r="R211" s="101">
        <v>0</v>
      </c>
      <c r="S211" s="101">
        <f t="shared" si="47"/>
        <v>0</v>
      </c>
      <c r="T211" s="101" cm="1">
        <f t="array" ref="T211">INDEX('23_24TPP_Base_Mapping'!$BP$5:$BP$322,MATCH(1,($B211='23_24TPP_Base_Mapping'!$B$5:$B$322)*($C211='23_24TPP_Base_Mapping'!$C$5:$C$322),0))</f>
        <v>0</v>
      </c>
      <c r="U211" s="102">
        <v>0</v>
      </c>
      <c r="V211" s="102">
        <v>0</v>
      </c>
      <c r="W211" s="102">
        <f t="shared" ref="W211:W274" si="48">SUM(U211:V211)</f>
        <v>0</v>
      </c>
      <c r="X211" s="102">
        <v>0</v>
      </c>
      <c r="Y211" s="103">
        <v>0</v>
      </c>
      <c r="Z211" s="103">
        <v>0</v>
      </c>
      <c r="AA211" s="103">
        <f t="shared" si="38"/>
        <v>0</v>
      </c>
      <c r="AB211" s="103">
        <f t="shared" si="43"/>
        <v>0</v>
      </c>
      <c r="AC211" s="104">
        <f t="shared" si="39"/>
        <v>0</v>
      </c>
      <c r="AD211" s="104">
        <f t="shared" si="40"/>
        <v>0</v>
      </c>
      <c r="AE211" s="104">
        <f t="shared" si="41"/>
        <v>0</v>
      </c>
      <c r="AF211" s="104">
        <f t="shared" si="42"/>
        <v>0</v>
      </c>
      <c r="AG211" s="201">
        <f t="shared" si="37"/>
        <v>0</v>
      </c>
    </row>
    <row r="212" spans="1:33" hidden="1" x14ac:dyDescent="0.35">
      <c r="A212" t="s">
        <v>326</v>
      </c>
      <c r="B212" t="s">
        <v>38</v>
      </c>
      <c r="C212">
        <v>230</v>
      </c>
      <c r="E212" s="29">
        <v>0</v>
      </c>
      <c r="F212" s="29">
        <v>0</v>
      </c>
      <c r="G212" s="29">
        <f t="shared" si="44"/>
        <v>0</v>
      </c>
      <c r="H212" s="29" cm="1">
        <f t="array" ref="H212">INDEX('23_24TPP_Base_Mapping'!$P$5:$P$322,MATCH(1,($B212='23_24TPP_Base_Mapping'!$B$5:$B$322)*($C212='23_24TPP_Base_Mapping'!$C$5:$C$322),0))</f>
        <v>0</v>
      </c>
      <c r="I212" s="97">
        <v>0</v>
      </c>
      <c r="J212" s="97">
        <v>0</v>
      </c>
      <c r="K212" s="97">
        <f t="shared" si="45"/>
        <v>0</v>
      </c>
      <c r="L212" s="97" cm="1">
        <f t="array" ref="L212">INDEX('23_24TPP_Base_Mapping'!$AC$5:$AC$322,MATCH(1,($B212='23_24TPP_Base_Mapping'!$B$5:$B$322)*($C212='23_24TPP_Base_Mapping'!$C$5:$C$322),0))</f>
        <v>0</v>
      </c>
      <c r="M212" s="98">
        <v>0</v>
      </c>
      <c r="N212" s="98">
        <v>0</v>
      </c>
      <c r="O212" s="98">
        <f t="shared" si="46"/>
        <v>0</v>
      </c>
      <c r="P212" s="98" cm="1">
        <f t="array" ref="P212">INDEX('23_24TPP_Base_Mapping'!$AP$5:$AP$322,MATCH(1,($B212='23_24TPP_Base_Mapping'!$B$5:$B$322)*($C212='23_24TPP_Base_Mapping'!$C$5:$C$322),0))</f>
        <v>0</v>
      </c>
      <c r="Q212" s="101">
        <v>0</v>
      </c>
      <c r="R212" s="101">
        <v>0</v>
      </c>
      <c r="S212" s="101">
        <f t="shared" si="47"/>
        <v>0</v>
      </c>
      <c r="T212" s="101" cm="1">
        <f t="array" ref="T212">INDEX('23_24TPP_Base_Mapping'!$BP$5:$BP$322,MATCH(1,($B212='23_24TPP_Base_Mapping'!$B$5:$B$322)*($C212='23_24TPP_Base_Mapping'!$C$5:$C$322),0))</f>
        <v>0</v>
      </c>
      <c r="U212" s="102">
        <v>0</v>
      </c>
      <c r="V212" s="102">
        <v>0</v>
      </c>
      <c r="W212" s="102">
        <f t="shared" si="48"/>
        <v>0</v>
      </c>
      <c r="X212" s="102">
        <v>0</v>
      </c>
      <c r="Y212" s="103">
        <v>0</v>
      </c>
      <c r="Z212" s="103">
        <v>0</v>
      </c>
      <c r="AA212" s="103">
        <f t="shared" si="38"/>
        <v>0</v>
      </c>
      <c r="AB212" s="103">
        <f t="shared" si="43"/>
        <v>0</v>
      </c>
      <c r="AC212" s="104">
        <f t="shared" si="39"/>
        <v>0</v>
      </c>
      <c r="AD212" s="104">
        <f t="shared" si="40"/>
        <v>0</v>
      </c>
      <c r="AE212" s="104">
        <f t="shared" si="41"/>
        <v>0</v>
      </c>
      <c r="AF212" s="104">
        <f t="shared" si="42"/>
        <v>0</v>
      </c>
      <c r="AG212" s="201">
        <f t="shared" si="37"/>
        <v>0</v>
      </c>
    </row>
    <row r="213" spans="1:33" hidden="1" x14ac:dyDescent="0.35">
      <c r="A213" t="s">
        <v>321</v>
      </c>
      <c r="B213" t="s">
        <v>197</v>
      </c>
      <c r="C213">
        <v>115</v>
      </c>
      <c r="E213" s="29">
        <v>0</v>
      </c>
      <c r="F213" s="29">
        <v>0</v>
      </c>
      <c r="G213" s="29">
        <f t="shared" si="44"/>
        <v>0</v>
      </c>
      <c r="H213" s="29" cm="1">
        <f t="array" ref="H213">INDEX('23_24TPP_Base_Mapping'!$P$5:$P$322,MATCH(1,($B213='23_24TPP_Base_Mapping'!$B$5:$B$322)*($C213='23_24TPP_Base_Mapping'!$C$5:$C$322),0))</f>
        <v>0</v>
      </c>
      <c r="I213" s="97">
        <v>0</v>
      </c>
      <c r="J213" s="97">
        <v>0</v>
      </c>
      <c r="K213" s="97">
        <f t="shared" si="45"/>
        <v>0</v>
      </c>
      <c r="L213" s="97" cm="1">
        <f t="array" ref="L213">INDEX('23_24TPP_Base_Mapping'!$AC$5:$AC$322,MATCH(1,($B213='23_24TPP_Base_Mapping'!$B$5:$B$322)*($C213='23_24TPP_Base_Mapping'!$C$5:$C$322),0))</f>
        <v>0</v>
      </c>
      <c r="M213" s="98">
        <v>0</v>
      </c>
      <c r="N213" s="98">
        <v>0</v>
      </c>
      <c r="O213" s="98">
        <f t="shared" si="46"/>
        <v>0</v>
      </c>
      <c r="P213" s="98" cm="1">
        <f t="array" ref="P213">INDEX('23_24TPP_Base_Mapping'!$AP$5:$AP$322,MATCH(1,($B213='23_24TPP_Base_Mapping'!$B$5:$B$322)*($C213='23_24TPP_Base_Mapping'!$C$5:$C$322),0))</f>
        <v>0</v>
      </c>
      <c r="Q213" s="101">
        <v>0</v>
      </c>
      <c r="R213" s="101">
        <v>0</v>
      </c>
      <c r="S213" s="101">
        <f t="shared" si="47"/>
        <v>0</v>
      </c>
      <c r="T213" s="101" cm="1">
        <f t="array" ref="T213">INDEX('23_24TPP_Base_Mapping'!$BP$5:$BP$322,MATCH(1,($B213='23_24TPP_Base_Mapping'!$B$5:$B$322)*($C213='23_24TPP_Base_Mapping'!$C$5:$C$322),0))</f>
        <v>0</v>
      </c>
      <c r="U213" s="102">
        <v>0</v>
      </c>
      <c r="V213" s="102">
        <v>0</v>
      </c>
      <c r="W213" s="102">
        <f t="shared" si="48"/>
        <v>0</v>
      </c>
      <c r="X213" s="102">
        <v>0</v>
      </c>
      <c r="Y213" s="103">
        <v>0</v>
      </c>
      <c r="Z213" s="103">
        <v>0</v>
      </c>
      <c r="AA213" s="103">
        <f t="shared" si="38"/>
        <v>0</v>
      </c>
      <c r="AB213" s="103">
        <f t="shared" si="43"/>
        <v>0</v>
      </c>
      <c r="AC213" s="104">
        <f t="shared" si="39"/>
        <v>0</v>
      </c>
      <c r="AD213" s="104">
        <f t="shared" si="40"/>
        <v>0</v>
      </c>
      <c r="AE213" s="104">
        <f t="shared" si="41"/>
        <v>0</v>
      </c>
      <c r="AF213" s="104">
        <f t="shared" si="42"/>
        <v>0</v>
      </c>
      <c r="AG213" s="201">
        <f t="shared" si="37"/>
        <v>0</v>
      </c>
    </row>
    <row r="214" spans="1:33" x14ac:dyDescent="0.35">
      <c r="A214" t="s">
        <v>321</v>
      </c>
      <c r="B214" t="s">
        <v>197</v>
      </c>
      <c r="C214">
        <v>230</v>
      </c>
      <c r="D214" t="str" cm="1">
        <f t="array" ref="D214">INDEX(SubList_ResAreas!$D$5:$D$332,MATCH(1,(B214=SubList_ResAreas!$B$5:$B$332)*(C214=SubList_ResAreas!$C$5:$C$332),0))</f>
        <v>SPGE_Westlands_Fresno</v>
      </c>
      <c r="E214" s="29">
        <v>0</v>
      </c>
      <c r="F214" s="29">
        <v>0</v>
      </c>
      <c r="G214" s="29">
        <f t="shared" si="44"/>
        <v>0</v>
      </c>
      <c r="H214" s="29" cm="1">
        <f t="array" ref="H214">INDEX('23_24TPP_Base_Mapping'!$P$5:$P$322,MATCH(1,($B214='23_24TPP_Base_Mapping'!$B$5:$B$322)*($C214='23_24TPP_Base_Mapping'!$C$5:$C$322),0))</f>
        <v>0</v>
      </c>
      <c r="I214" s="97">
        <v>0</v>
      </c>
      <c r="J214" s="97">
        <v>0</v>
      </c>
      <c r="K214" s="97">
        <f t="shared" si="45"/>
        <v>0</v>
      </c>
      <c r="L214" s="97" cm="1">
        <f t="array" ref="L214">INDEX('23_24TPP_Base_Mapping'!$AC$5:$AC$322,MATCH(1,($B214='23_24TPP_Base_Mapping'!$B$5:$B$322)*($C214='23_24TPP_Base_Mapping'!$C$5:$C$322),0))</f>
        <v>0</v>
      </c>
      <c r="M214" s="98">
        <v>50</v>
      </c>
      <c r="N214" s="98">
        <v>317</v>
      </c>
      <c r="O214" s="98">
        <f t="shared" si="46"/>
        <v>367</v>
      </c>
      <c r="P214" s="98" cm="1">
        <f t="array" ref="P214">INDEX('23_24TPP_Base_Mapping'!$AP$5:$AP$322,MATCH(1,($B214='23_24TPP_Base_Mapping'!$B$5:$B$322)*($C214='23_24TPP_Base_Mapping'!$C$5:$C$322),0))</f>
        <v>170</v>
      </c>
      <c r="Q214" s="101">
        <v>50</v>
      </c>
      <c r="R214" s="101">
        <v>317</v>
      </c>
      <c r="S214" s="101">
        <f t="shared" si="47"/>
        <v>367</v>
      </c>
      <c r="T214" s="101" cm="1">
        <f t="array" ref="T214">INDEX('23_24TPP_Base_Mapping'!$BP$5:$BP$322,MATCH(1,($B214='23_24TPP_Base_Mapping'!$B$5:$B$322)*($C214='23_24TPP_Base_Mapping'!$C$5:$C$322),0))</f>
        <v>170</v>
      </c>
      <c r="U214" s="102">
        <v>270</v>
      </c>
      <c r="V214" s="102">
        <v>630</v>
      </c>
      <c r="W214" s="102">
        <f t="shared" si="48"/>
        <v>900</v>
      </c>
      <c r="X214" s="102">
        <f>FLOOR(V214*18440/21477,1)</f>
        <v>540</v>
      </c>
      <c r="Y214" s="103">
        <v>270</v>
      </c>
      <c r="Z214" s="103">
        <v>630</v>
      </c>
      <c r="AA214" s="103">
        <f t="shared" si="38"/>
        <v>1267</v>
      </c>
      <c r="AB214" s="103">
        <f t="shared" si="43"/>
        <v>710</v>
      </c>
      <c r="AC214" s="104">
        <f t="shared" si="39"/>
        <v>320</v>
      </c>
      <c r="AD214" s="104">
        <f t="shared" si="40"/>
        <v>947</v>
      </c>
      <c r="AE214" s="104">
        <f t="shared" si="41"/>
        <v>1267</v>
      </c>
      <c r="AF214" s="104">
        <f t="shared" si="42"/>
        <v>710</v>
      </c>
      <c r="AG214" s="201">
        <f t="shared" si="37"/>
        <v>1</v>
      </c>
    </row>
    <row r="215" spans="1:33" x14ac:dyDescent="0.35">
      <c r="A215" t="s">
        <v>322</v>
      </c>
      <c r="B215" t="s">
        <v>104</v>
      </c>
      <c r="C215">
        <v>230</v>
      </c>
      <c r="D215" t="str" cm="1">
        <f t="array" ref="D215">INDEX(SubList_ResAreas!$D$5:$D$332,MATCH(1,(B215=SubList_ResAreas!$B$5:$B$332)*(C215=SubList_ResAreas!$C$5:$C$332),0))</f>
        <v>Greater_Tehachapi</v>
      </c>
      <c r="E215" s="29">
        <v>0</v>
      </c>
      <c r="F215" s="29">
        <v>0</v>
      </c>
      <c r="G215" s="29">
        <f t="shared" si="44"/>
        <v>0</v>
      </c>
      <c r="H215" s="29" cm="1">
        <f t="array" ref="H215">INDEX('23_24TPP_Base_Mapping'!$P$5:$P$322,MATCH(1,($B215='23_24TPP_Base_Mapping'!$B$5:$B$322)*($C215='23_24TPP_Base_Mapping'!$C$5:$C$322),0))</f>
        <v>0</v>
      </c>
      <c r="I215" s="97">
        <v>0</v>
      </c>
      <c r="J215" s="97">
        <v>0</v>
      </c>
      <c r="K215" s="97">
        <f t="shared" si="45"/>
        <v>0</v>
      </c>
      <c r="L215" s="97" cm="1">
        <f t="array" ref="L215">INDEX('23_24TPP_Base_Mapping'!$AC$5:$AC$322,MATCH(1,($B215='23_24TPP_Base_Mapping'!$B$5:$B$322)*($C215='23_24TPP_Base_Mapping'!$C$5:$C$322),0))</f>
        <v>95</v>
      </c>
      <c r="M215" s="98">
        <v>0</v>
      </c>
      <c r="N215" s="98">
        <v>0</v>
      </c>
      <c r="O215" s="98">
        <f t="shared" si="46"/>
        <v>0</v>
      </c>
      <c r="P215" s="98" cm="1">
        <f t="array" ref="P215">INDEX('23_24TPP_Base_Mapping'!$AP$5:$AP$322,MATCH(1,($B215='23_24TPP_Base_Mapping'!$B$5:$B$322)*($C215='23_24TPP_Base_Mapping'!$C$5:$C$322),0))</f>
        <v>0</v>
      </c>
      <c r="Q215" s="101">
        <v>0</v>
      </c>
      <c r="R215" s="101">
        <v>0</v>
      </c>
      <c r="S215" s="101">
        <f t="shared" si="47"/>
        <v>0</v>
      </c>
      <c r="T215" s="101" cm="1">
        <f t="array" ref="T215">INDEX('23_24TPP_Base_Mapping'!$BP$5:$BP$322,MATCH(1,($B215='23_24TPP_Base_Mapping'!$B$5:$B$322)*($C215='23_24TPP_Base_Mapping'!$C$5:$C$322),0))</f>
        <v>95</v>
      </c>
      <c r="U215" s="102">
        <v>0</v>
      </c>
      <c r="V215" s="102">
        <v>0</v>
      </c>
      <c r="W215" s="102">
        <f t="shared" si="48"/>
        <v>0</v>
      </c>
      <c r="X215" s="102">
        <v>150</v>
      </c>
      <c r="Y215" s="103">
        <v>0</v>
      </c>
      <c r="Z215" s="103">
        <v>0</v>
      </c>
      <c r="AA215" s="103">
        <f t="shared" si="38"/>
        <v>0</v>
      </c>
      <c r="AB215" s="103">
        <f t="shared" si="43"/>
        <v>245</v>
      </c>
      <c r="AC215" s="104">
        <f t="shared" si="39"/>
        <v>0</v>
      </c>
      <c r="AD215" s="104">
        <f t="shared" si="40"/>
        <v>0</v>
      </c>
      <c r="AE215" s="104">
        <f t="shared" si="41"/>
        <v>0</v>
      </c>
      <c r="AF215" s="104">
        <f t="shared" si="42"/>
        <v>245</v>
      </c>
      <c r="AG215" s="201">
        <f t="shared" si="37"/>
        <v>1</v>
      </c>
    </row>
    <row r="216" spans="1:33" x14ac:dyDescent="0.35">
      <c r="A216" t="s">
        <v>322</v>
      </c>
      <c r="B216" t="s">
        <v>119</v>
      </c>
      <c r="C216">
        <v>230</v>
      </c>
      <c r="D216" t="str" cm="1">
        <f t="array" ref="D216">INDEX(SubList_ResAreas!$D$5:$D$332,MATCH(1,(B216=SubList_ResAreas!$B$5:$B$332)*(C216=SubList_ResAreas!$C$5:$C$332),0))</f>
        <v>Greater_Tehachapi</v>
      </c>
      <c r="E216" s="29">
        <v>0</v>
      </c>
      <c r="F216" s="29">
        <v>0</v>
      </c>
      <c r="G216" s="29">
        <f t="shared" si="44"/>
        <v>0</v>
      </c>
      <c r="H216" s="29" cm="1">
        <f t="array" ref="H216">INDEX('23_24TPP_Base_Mapping'!$P$5:$P$322,MATCH(1,($B216='23_24TPP_Base_Mapping'!$B$5:$B$322)*($C216='23_24TPP_Base_Mapping'!$C$5:$C$322),0))</f>
        <v>0</v>
      </c>
      <c r="I216" s="97">
        <v>0</v>
      </c>
      <c r="J216" s="97">
        <v>0</v>
      </c>
      <c r="K216" s="97">
        <f t="shared" si="45"/>
        <v>0</v>
      </c>
      <c r="L216" s="97" cm="1">
        <f t="array" ref="L216">INDEX('23_24TPP_Base_Mapping'!$AC$5:$AC$322,MATCH(1,($B216='23_24TPP_Base_Mapping'!$B$5:$B$322)*($C216='23_24TPP_Base_Mapping'!$C$5:$C$322),0))</f>
        <v>0</v>
      </c>
      <c r="M216" s="98">
        <v>40</v>
      </c>
      <c r="N216" s="98">
        <v>66.875</v>
      </c>
      <c r="O216" s="98">
        <f t="shared" si="46"/>
        <v>106.875</v>
      </c>
      <c r="P216" s="98" cm="1">
        <f t="array" ref="P216">INDEX('23_24TPP_Base_Mapping'!$AP$5:$AP$322,MATCH(1,($B216='23_24TPP_Base_Mapping'!$B$5:$B$322)*($C216='23_24TPP_Base_Mapping'!$C$5:$C$322),0))</f>
        <v>60</v>
      </c>
      <c r="Q216" s="101">
        <v>40</v>
      </c>
      <c r="R216" s="101">
        <v>66.875</v>
      </c>
      <c r="S216" s="101">
        <f t="shared" si="47"/>
        <v>106.875</v>
      </c>
      <c r="T216" s="101" cm="1">
        <f t="array" ref="T216">INDEX('23_24TPP_Base_Mapping'!$BP$5:$BP$322,MATCH(1,($B216='23_24TPP_Base_Mapping'!$B$5:$B$322)*($C216='23_24TPP_Base_Mapping'!$C$5:$C$322),0))</f>
        <v>60</v>
      </c>
      <c r="U216" s="102">
        <v>0</v>
      </c>
      <c r="V216" s="102">
        <v>0</v>
      </c>
      <c r="W216" s="102">
        <f t="shared" si="48"/>
        <v>0</v>
      </c>
      <c r="X216" s="102">
        <v>0</v>
      </c>
      <c r="Y216" s="103">
        <v>0</v>
      </c>
      <c r="Z216" s="103">
        <v>0</v>
      </c>
      <c r="AA216" s="103">
        <f t="shared" si="38"/>
        <v>106.875</v>
      </c>
      <c r="AB216" s="103">
        <f t="shared" si="43"/>
        <v>60</v>
      </c>
      <c r="AC216" s="104">
        <f t="shared" si="39"/>
        <v>40</v>
      </c>
      <c r="AD216" s="104">
        <f t="shared" si="40"/>
        <v>66.875</v>
      </c>
      <c r="AE216" s="104">
        <f t="shared" si="41"/>
        <v>106.875</v>
      </c>
      <c r="AF216" s="104">
        <f t="shared" si="42"/>
        <v>60</v>
      </c>
      <c r="AG216" s="201">
        <f t="shared" si="37"/>
        <v>1</v>
      </c>
    </row>
    <row r="217" spans="1:33" hidden="1" x14ac:dyDescent="0.35">
      <c r="A217" t="s">
        <v>333</v>
      </c>
      <c r="B217" t="s">
        <v>249</v>
      </c>
      <c r="C217">
        <v>230</v>
      </c>
      <c r="E217" s="29">
        <v>0</v>
      </c>
      <c r="F217" s="29">
        <v>0</v>
      </c>
      <c r="G217" s="29">
        <f t="shared" si="44"/>
        <v>0</v>
      </c>
      <c r="H217" s="29" cm="1">
        <f t="array" ref="H217">INDEX('23_24TPP_Base_Mapping'!$P$5:$P$322,MATCH(1,($B217='23_24TPP_Base_Mapping'!$B$5:$B$322)*($C217='23_24TPP_Base_Mapping'!$C$5:$C$322),0))</f>
        <v>0</v>
      </c>
      <c r="I217" s="97">
        <v>0</v>
      </c>
      <c r="J217" s="97">
        <v>0</v>
      </c>
      <c r="K217" s="97">
        <f t="shared" si="45"/>
        <v>0</v>
      </c>
      <c r="L217" s="97" cm="1">
        <f t="array" ref="L217">INDEX('23_24TPP_Base_Mapping'!$AC$5:$AC$322,MATCH(1,($B217='23_24TPP_Base_Mapping'!$B$5:$B$322)*($C217='23_24TPP_Base_Mapping'!$C$5:$C$322),0))</f>
        <v>0</v>
      </c>
      <c r="M217" s="98">
        <v>0</v>
      </c>
      <c r="N217" s="98">
        <v>0</v>
      </c>
      <c r="O217" s="98">
        <f t="shared" si="46"/>
        <v>0</v>
      </c>
      <c r="P217" s="98" cm="1">
        <f t="array" ref="P217">INDEX('23_24TPP_Base_Mapping'!$AP$5:$AP$322,MATCH(1,($B217='23_24TPP_Base_Mapping'!$B$5:$B$322)*($C217='23_24TPP_Base_Mapping'!$C$5:$C$322),0))</f>
        <v>0</v>
      </c>
      <c r="Q217" s="101">
        <v>0</v>
      </c>
      <c r="R217" s="101">
        <v>0</v>
      </c>
      <c r="S217" s="101">
        <f t="shared" si="47"/>
        <v>0</v>
      </c>
      <c r="T217" s="101" cm="1">
        <f t="array" ref="T217">INDEX('23_24TPP_Base_Mapping'!$BP$5:$BP$322,MATCH(1,($B217='23_24TPP_Base_Mapping'!$B$5:$B$322)*($C217='23_24TPP_Base_Mapping'!$C$5:$C$322),0))</f>
        <v>0</v>
      </c>
      <c r="U217" s="102">
        <v>0</v>
      </c>
      <c r="V217" s="102">
        <v>0</v>
      </c>
      <c r="W217" s="102">
        <f t="shared" si="48"/>
        <v>0</v>
      </c>
      <c r="X217" s="102">
        <v>0</v>
      </c>
      <c r="Y217" s="103">
        <v>0</v>
      </c>
      <c r="Z217" s="103">
        <v>0</v>
      </c>
      <c r="AA217" s="103">
        <f t="shared" si="38"/>
        <v>0</v>
      </c>
      <c r="AB217" s="103">
        <f t="shared" si="43"/>
        <v>0</v>
      </c>
      <c r="AC217" s="104">
        <f t="shared" si="39"/>
        <v>0</v>
      </c>
      <c r="AD217" s="104">
        <f t="shared" si="40"/>
        <v>0</v>
      </c>
      <c r="AE217" s="104">
        <f t="shared" si="41"/>
        <v>0</v>
      </c>
      <c r="AF217" s="104">
        <f t="shared" si="42"/>
        <v>0</v>
      </c>
      <c r="AG217" s="201">
        <f t="shared" si="37"/>
        <v>0</v>
      </c>
    </row>
    <row r="218" spans="1:33" x14ac:dyDescent="0.35">
      <c r="A218" t="s">
        <v>333</v>
      </c>
      <c r="B218" t="s">
        <v>268</v>
      </c>
      <c r="C218">
        <v>115</v>
      </c>
      <c r="D218" t="str" cm="1">
        <f t="array" ref="D218">INDEX(SubList_ResAreas!$D$5:$D$332,MATCH(1,(B218=SubList_ResAreas!$B$5:$B$332)*(C218=SubList_ResAreas!$C$5:$C$332),0))</f>
        <v>Northern_CA</v>
      </c>
      <c r="E218" s="29">
        <v>0</v>
      </c>
      <c r="F218" s="29">
        <v>0</v>
      </c>
      <c r="G218" s="29">
        <f t="shared" si="44"/>
        <v>0</v>
      </c>
      <c r="H218" s="29" cm="1">
        <f t="array" ref="H218">INDEX('23_24TPP_Base_Mapping'!$P$5:$P$322,MATCH(1,($B218='23_24TPP_Base_Mapping'!$B$5:$B$322)*($C218='23_24TPP_Base_Mapping'!$C$5:$C$322),0))</f>
        <v>5</v>
      </c>
      <c r="I218" s="97">
        <v>0</v>
      </c>
      <c r="J218" s="97">
        <v>0</v>
      </c>
      <c r="K218" s="97">
        <f t="shared" si="45"/>
        <v>0</v>
      </c>
      <c r="L218" s="97" cm="1">
        <f t="array" ref="L218">INDEX('23_24TPP_Base_Mapping'!$AC$5:$AC$322,MATCH(1,($B218='23_24TPP_Base_Mapping'!$B$5:$B$322)*($C218='23_24TPP_Base_Mapping'!$C$5:$C$322),0))</f>
        <v>0</v>
      </c>
      <c r="M218" s="98">
        <v>0</v>
      </c>
      <c r="N218" s="98">
        <v>0</v>
      </c>
      <c r="O218" s="98">
        <f t="shared" si="46"/>
        <v>0</v>
      </c>
      <c r="P218" s="98" cm="1">
        <f t="array" ref="P218">INDEX('23_24TPP_Base_Mapping'!$AP$5:$AP$322,MATCH(1,($B218='23_24TPP_Base_Mapping'!$B$5:$B$322)*($C218='23_24TPP_Base_Mapping'!$C$5:$C$322),0))</f>
        <v>0</v>
      </c>
      <c r="Q218" s="101">
        <v>0</v>
      </c>
      <c r="R218" s="101">
        <v>0</v>
      </c>
      <c r="S218" s="101">
        <f t="shared" si="47"/>
        <v>0</v>
      </c>
      <c r="T218" s="101" cm="1">
        <f t="array" ref="T218">INDEX('23_24TPP_Base_Mapping'!$BP$5:$BP$322,MATCH(1,($B218='23_24TPP_Base_Mapping'!$B$5:$B$322)*($C218='23_24TPP_Base_Mapping'!$C$5:$C$322),0))</f>
        <v>5</v>
      </c>
      <c r="U218" s="102">
        <v>0</v>
      </c>
      <c r="V218" s="102">
        <v>0</v>
      </c>
      <c r="W218" s="102">
        <f t="shared" si="48"/>
        <v>0</v>
      </c>
      <c r="X218" s="102">
        <v>0</v>
      </c>
      <c r="Y218" s="103">
        <v>0</v>
      </c>
      <c r="Z218" s="103">
        <v>0</v>
      </c>
      <c r="AA218" s="103">
        <f t="shared" si="38"/>
        <v>0</v>
      </c>
      <c r="AB218" s="103">
        <f t="shared" si="43"/>
        <v>0</v>
      </c>
      <c r="AC218" s="104">
        <f t="shared" si="39"/>
        <v>0</v>
      </c>
      <c r="AD218" s="104">
        <f t="shared" si="40"/>
        <v>0</v>
      </c>
      <c r="AE218" s="104">
        <f t="shared" si="41"/>
        <v>0</v>
      </c>
      <c r="AF218" s="104">
        <f t="shared" si="42"/>
        <v>5</v>
      </c>
      <c r="AG218" s="201">
        <f t="shared" si="37"/>
        <v>1</v>
      </c>
    </row>
    <row r="219" spans="1:33" hidden="1" x14ac:dyDescent="0.35">
      <c r="A219" t="s">
        <v>326</v>
      </c>
      <c r="B219" t="s">
        <v>36</v>
      </c>
      <c r="C219">
        <v>230</v>
      </c>
      <c r="E219" s="29">
        <v>0</v>
      </c>
      <c r="F219" s="29">
        <v>0</v>
      </c>
      <c r="G219" s="29">
        <f t="shared" si="44"/>
        <v>0</v>
      </c>
      <c r="H219" s="29" cm="1">
        <f t="array" ref="H219">INDEX('23_24TPP_Base_Mapping'!$P$5:$P$322,MATCH(1,($B219='23_24TPP_Base_Mapping'!$B$5:$B$322)*($C219='23_24TPP_Base_Mapping'!$C$5:$C$322),0))</f>
        <v>0</v>
      </c>
      <c r="I219" s="97">
        <v>0</v>
      </c>
      <c r="J219" s="97">
        <v>0</v>
      </c>
      <c r="K219" s="97">
        <f t="shared" si="45"/>
        <v>0</v>
      </c>
      <c r="L219" s="97" cm="1">
        <f t="array" ref="L219">INDEX('23_24TPP_Base_Mapping'!$AC$5:$AC$322,MATCH(1,($B219='23_24TPP_Base_Mapping'!$B$5:$B$322)*($C219='23_24TPP_Base_Mapping'!$C$5:$C$322),0))</f>
        <v>0</v>
      </c>
      <c r="M219" s="98">
        <v>0</v>
      </c>
      <c r="N219" s="98">
        <v>0</v>
      </c>
      <c r="O219" s="98">
        <f t="shared" si="46"/>
        <v>0</v>
      </c>
      <c r="P219" s="98" cm="1">
        <f t="array" ref="P219">INDEX('23_24TPP_Base_Mapping'!$AP$5:$AP$322,MATCH(1,($B219='23_24TPP_Base_Mapping'!$B$5:$B$322)*($C219='23_24TPP_Base_Mapping'!$C$5:$C$322),0))</f>
        <v>0</v>
      </c>
      <c r="Q219" s="101">
        <v>0</v>
      </c>
      <c r="R219" s="101">
        <v>0</v>
      </c>
      <c r="S219" s="101">
        <f t="shared" si="47"/>
        <v>0</v>
      </c>
      <c r="T219" s="101" cm="1">
        <f t="array" ref="T219">INDEX('23_24TPP_Base_Mapping'!$BP$5:$BP$322,MATCH(1,($B219='23_24TPP_Base_Mapping'!$B$5:$B$322)*($C219='23_24TPP_Base_Mapping'!$C$5:$C$322),0))</f>
        <v>0</v>
      </c>
      <c r="U219" s="102">
        <v>0</v>
      </c>
      <c r="V219" s="102">
        <v>0</v>
      </c>
      <c r="W219" s="102">
        <f t="shared" si="48"/>
        <v>0</v>
      </c>
      <c r="X219" s="102">
        <v>0</v>
      </c>
      <c r="Y219" s="103">
        <v>0</v>
      </c>
      <c r="Z219" s="103">
        <v>0</v>
      </c>
      <c r="AA219" s="103">
        <f t="shared" si="38"/>
        <v>0</v>
      </c>
      <c r="AB219" s="103">
        <f t="shared" si="43"/>
        <v>0</v>
      </c>
      <c r="AC219" s="104">
        <f t="shared" si="39"/>
        <v>0</v>
      </c>
      <c r="AD219" s="104">
        <f t="shared" si="40"/>
        <v>0</v>
      </c>
      <c r="AE219" s="104">
        <f t="shared" si="41"/>
        <v>0</v>
      </c>
      <c r="AF219" s="104">
        <f t="shared" si="42"/>
        <v>0</v>
      </c>
      <c r="AG219" s="201">
        <f t="shared" si="37"/>
        <v>0</v>
      </c>
    </row>
    <row r="220" spans="1:33" x14ac:dyDescent="0.35">
      <c r="A220" t="s">
        <v>326</v>
      </c>
      <c r="B220" t="s">
        <v>36</v>
      </c>
      <c r="C220">
        <v>138</v>
      </c>
      <c r="D220" t="str" cm="1">
        <f t="array" ref="D220">INDEX(SubList_ResAreas!$D$5:$D$332,MATCH(1,(B220=SubList_ResAreas!$B$5:$B$332)*(C220=SubList_ResAreas!$C$5:$C$332),0))</f>
        <v>San_Diego</v>
      </c>
      <c r="E220" s="29">
        <v>0</v>
      </c>
      <c r="F220" s="29">
        <v>0</v>
      </c>
      <c r="G220" s="29">
        <f t="shared" si="44"/>
        <v>0</v>
      </c>
      <c r="H220" s="29" cm="1">
        <f t="array" ref="H220">INDEX('23_24TPP_Base_Mapping'!$P$5:$P$322,MATCH(1,($B220='23_24TPP_Base_Mapping'!$B$5:$B$322)*($C220='23_24TPP_Base_Mapping'!$C$5:$C$322),0))</f>
        <v>30</v>
      </c>
      <c r="I220" s="97">
        <v>0</v>
      </c>
      <c r="J220" s="97">
        <v>0</v>
      </c>
      <c r="K220" s="97">
        <f t="shared" si="45"/>
        <v>0</v>
      </c>
      <c r="L220" s="97" cm="1">
        <f t="array" ref="L220">INDEX('23_24TPP_Base_Mapping'!$AC$5:$AC$322,MATCH(1,($B220='23_24TPP_Base_Mapping'!$B$5:$B$322)*($C220='23_24TPP_Base_Mapping'!$C$5:$C$322),0))</f>
        <v>0</v>
      </c>
      <c r="M220" s="98">
        <v>0</v>
      </c>
      <c r="N220" s="98">
        <v>0</v>
      </c>
      <c r="O220" s="98">
        <f t="shared" si="46"/>
        <v>0</v>
      </c>
      <c r="P220" s="98" cm="1">
        <f t="array" ref="P220">INDEX('23_24TPP_Base_Mapping'!$AP$5:$AP$322,MATCH(1,($B220='23_24TPP_Base_Mapping'!$B$5:$B$322)*($C220='23_24TPP_Base_Mapping'!$C$5:$C$322),0))</f>
        <v>0</v>
      </c>
      <c r="Q220" s="101">
        <v>0</v>
      </c>
      <c r="R220" s="101">
        <v>0</v>
      </c>
      <c r="S220" s="101">
        <f t="shared" si="47"/>
        <v>0</v>
      </c>
      <c r="T220" s="101" cm="1">
        <f t="array" ref="T220">INDEX('23_24TPP_Base_Mapping'!$BP$5:$BP$322,MATCH(1,($B220='23_24TPP_Base_Mapping'!$B$5:$B$322)*($C220='23_24TPP_Base_Mapping'!$C$5:$C$322),0))</f>
        <v>30</v>
      </c>
      <c r="U220" s="102">
        <v>0</v>
      </c>
      <c r="V220" s="102">
        <v>0</v>
      </c>
      <c r="W220" s="102">
        <f t="shared" si="48"/>
        <v>0</v>
      </c>
      <c r="X220" s="102">
        <v>0</v>
      </c>
      <c r="Y220" s="103">
        <v>0</v>
      </c>
      <c r="Z220" s="103">
        <v>0</v>
      </c>
      <c r="AA220" s="103">
        <f t="shared" si="38"/>
        <v>0</v>
      </c>
      <c r="AB220" s="103">
        <f t="shared" si="43"/>
        <v>0</v>
      </c>
      <c r="AC220" s="104">
        <f t="shared" si="39"/>
        <v>0</v>
      </c>
      <c r="AD220" s="104">
        <f t="shared" si="40"/>
        <v>0</v>
      </c>
      <c r="AE220" s="104">
        <f t="shared" si="41"/>
        <v>0</v>
      </c>
      <c r="AF220" s="104">
        <f t="shared" si="42"/>
        <v>30</v>
      </c>
      <c r="AG220" s="201">
        <f t="shared" si="37"/>
        <v>1</v>
      </c>
    </row>
    <row r="221" spans="1:33" hidden="1" x14ac:dyDescent="0.35">
      <c r="A221" t="s">
        <v>333</v>
      </c>
      <c r="B221" t="s">
        <v>232</v>
      </c>
      <c r="C221">
        <v>115</v>
      </c>
      <c r="E221" s="29">
        <v>0</v>
      </c>
      <c r="F221" s="29">
        <v>0</v>
      </c>
      <c r="G221" s="29">
        <f t="shared" si="44"/>
        <v>0</v>
      </c>
      <c r="H221" s="29" cm="1">
        <f t="array" ref="H221">INDEX('23_24TPP_Base_Mapping'!$P$5:$P$322,MATCH(1,($B221='23_24TPP_Base_Mapping'!$B$5:$B$322)*($C221='23_24TPP_Base_Mapping'!$C$5:$C$322),0))</f>
        <v>0</v>
      </c>
      <c r="I221" s="97">
        <v>0</v>
      </c>
      <c r="J221" s="97">
        <v>0</v>
      </c>
      <c r="K221" s="97">
        <f t="shared" si="45"/>
        <v>0</v>
      </c>
      <c r="L221" s="97" cm="1">
        <f t="array" ref="L221">INDEX('23_24TPP_Base_Mapping'!$AC$5:$AC$322,MATCH(1,($B221='23_24TPP_Base_Mapping'!$B$5:$B$322)*($C221='23_24TPP_Base_Mapping'!$C$5:$C$322),0))</f>
        <v>0</v>
      </c>
      <c r="M221" s="98">
        <v>0</v>
      </c>
      <c r="N221" s="98">
        <v>0</v>
      </c>
      <c r="O221" s="98">
        <f t="shared" si="46"/>
        <v>0</v>
      </c>
      <c r="P221" s="98" cm="1">
        <f t="array" ref="P221">INDEX('23_24TPP_Base_Mapping'!$AP$5:$AP$322,MATCH(1,($B221='23_24TPP_Base_Mapping'!$B$5:$B$322)*($C221='23_24TPP_Base_Mapping'!$C$5:$C$322),0))</f>
        <v>0</v>
      </c>
      <c r="Q221" s="101">
        <v>0</v>
      </c>
      <c r="R221" s="101">
        <v>0</v>
      </c>
      <c r="S221" s="101">
        <f t="shared" si="47"/>
        <v>0</v>
      </c>
      <c r="T221" s="101" cm="1">
        <f t="array" ref="T221">INDEX('23_24TPP_Base_Mapping'!$BP$5:$BP$322,MATCH(1,($B221='23_24TPP_Base_Mapping'!$B$5:$B$322)*($C221='23_24TPP_Base_Mapping'!$C$5:$C$322),0))</f>
        <v>0</v>
      </c>
      <c r="U221" s="102">
        <v>0</v>
      </c>
      <c r="V221" s="102">
        <v>0</v>
      </c>
      <c r="W221" s="102">
        <f t="shared" si="48"/>
        <v>0</v>
      </c>
      <c r="X221" s="102">
        <v>0</v>
      </c>
      <c r="Y221" s="103">
        <v>0</v>
      </c>
      <c r="Z221" s="103">
        <v>0</v>
      </c>
      <c r="AA221" s="103">
        <f t="shared" si="38"/>
        <v>0</v>
      </c>
      <c r="AB221" s="103">
        <f t="shared" si="43"/>
        <v>0</v>
      </c>
      <c r="AC221" s="104">
        <f t="shared" si="39"/>
        <v>0</v>
      </c>
      <c r="AD221" s="104">
        <f t="shared" si="40"/>
        <v>0</v>
      </c>
      <c r="AE221" s="104">
        <f t="shared" si="41"/>
        <v>0</v>
      </c>
      <c r="AF221" s="104">
        <f t="shared" si="42"/>
        <v>0</v>
      </c>
      <c r="AG221" s="201">
        <f t="shared" si="37"/>
        <v>0</v>
      </c>
    </row>
    <row r="222" spans="1:33" x14ac:dyDescent="0.35">
      <c r="A222" t="s">
        <v>341</v>
      </c>
      <c r="B222" t="s">
        <v>115</v>
      </c>
      <c r="C222">
        <v>230</v>
      </c>
      <c r="D222" t="str" cm="1">
        <f t="array" ref="D222">INDEX(SubList_ResAreas!$D$5:$D$332,MATCH(1,(B222=SubList_ResAreas!$B$5:$B$332)*(C222=SubList_ResAreas!$C$5:$C$332),0))</f>
        <v>Greater_Kramer</v>
      </c>
      <c r="E222" s="29">
        <v>0</v>
      </c>
      <c r="F222" s="29">
        <v>0</v>
      </c>
      <c r="G222" s="29">
        <f t="shared" si="44"/>
        <v>0</v>
      </c>
      <c r="H222" s="29" cm="1">
        <f t="array" ref="H222">INDEX('23_24TPP_Base_Mapping'!$P$5:$P$322,MATCH(1,($B222='23_24TPP_Base_Mapping'!$B$5:$B$322)*($C222='23_24TPP_Base_Mapping'!$C$5:$C$322),0))</f>
        <v>0</v>
      </c>
      <c r="I222" s="97">
        <v>0</v>
      </c>
      <c r="J222" s="97">
        <v>0</v>
      </c>
      <c r="K222" s="97">
        <f t="shared" si="45"/>
        <v>0</v>
      </c>
      <c r="L222" s="97" cm="1">
        <f t="array" ref="L222">INDEX('23_24TPP_Base_Mapping'!$AC$5:$AC$322,MATCH(1,($B222='23_24TPP_Base_Mapping'!$B$5:$B$322)*($C222='23_24TPP_Base_Mapping'!$C$5:$C$322),0))</f>
        <v>0</v>
      </c>
      <c r="M222" s="98">
        <v>100</v>
      </c>
      <c r="N222" s="98">
        <v>200</v>
      </c>
      <c r="O222" s="98">
        <f t="shared" si="46"/>
        <v>300</v>
      </c>
      <c r="P222" s="98" cm="1">
        <f t="array" ref="P222">INDEX('23_24TPP_Base_Mapping'!$AP$5:$AP$322,MATCH(1,($B222='23_24TPP_Base_Mapping'!$B$5:$B$322)*($C222='23_24TPP_Base_Mapping'!$C$5:$C$322),0))</f>
        <v>125</v>
      </c>
      <c r="Q222" s="101">
        <v>100</v>
      </c>
      <c r="R222" s="101">
        <v>200</v>
      </c>
      <c r="S222" s="101">
        <f t="shared" si="47"/>
        <v>300</v>
      </c>
      <c r="T222" s="101" cm="1">
        <f t="array" ref="T222">INDEX('23_24TPP_Base_Mapping'!$BP$5:$BP$322,MATCH(1,($B222='23_24TPP_Base_Mapping'!$B$5:$B$322)*($C222='23_24TPP_Base_Mapping'!$C$5:$C$322),0))</f>
        <v>125</v>
      </c>
      <c r="U222" s="102">
        <v>0</v>
      </c>
      <c r="V222" s="102">
        <v>0</v>
      </c>
      <c r="W222" s="102">
        <f t="shared" si="48"/>
        <v>0</v>
      </c>
      <c r="X222" s="102">
        <v>0</v>
      </c>
      <c r="Y222" s="103">
        <v>0</v>
      </c>
      <c r="Z222" s="103">
        <v>0</v>
      </c>
      <c r="AA222" s="103">
        <f t="shared" si="38"/>
        <v>300</v>
      </c>
      <c r="AB222" s="103">
        <f t="shared" si="43"/>
        <v>125</v>
      </c>
      <c r="AC222" s="104">
        <f t="shared" si="39"/>
        <v>100</v>
      </c>
      <c r="AD222" s="104">
        <f t="shared" si="40"/>
        <v>200</v>
      </c>
      <c r="AE222" s="104">
        <f t="shared" si="41"/>
        <v>300</v>
      </c>
      <c r="AF222" s="104">
        <f t="shared" si="42"/>
        <v>125</v>
      </c>
      <c r="AG222" s="201">
        <f t="shared" si="37"/>
        <v>1</v>
      </c>
    </row>
    <row r="223" spans="1:33" hidden="1" x14ac:dyDescent="0.35">
      <c r="A223" t="s">
        <v>333</v>
      </c>
      <c r="B223" t="s">
        <v>285</v>
      </c>
      <c r="C223">
        <v>230</v>
      </c>
      <c r="E223" s="29">
        <v>0</v>
      </c>
      <c r="F223" s="29">
        <v>0</v>
      </c>
      <c r="G223" s="29">
        <f t="shared" si="44"/>
        <v>0</v>
      </c>
      <c r="H223" s="29" cm="1">
        <f t="array" ref="H223">INDEX('23_24TPP_Base_Mapping'!$P$5:$P$322,MATCH(1,($B223='23_24TPP_Base_Mapping'!$B$5:$B$322)*($C223='23_24TPP_Base_Mapping'!$C$5:$C$322),0))</f>
        <v>0</v>
      </c>
      <c r="I223" s="97">
        <v>0</v>
      </c>
      <c r="J223" s="97">
        <v>0</v>
      </c>
      <c r="K223" s="97">
        <f t="shared" si="45"/>
        <v>0</v>
      </c>
      <c r="L223" s="97" cm="1">
        <f t="array" ref="L223">INDEX('23_24TPP_Base_Mapping'!$AC$5:$AC$322,MATCH(1,($B223='23_24TPP_Base_Mapping'!$B$5:$B$322)*($C223='23_24TPP_Base_Mapping'!$C$5:$C$322),0))</f>
        <v>0</v>
      </c>
      <c r="M223" s="98">
        <v>0</v>
      </c>
      <c r="N223" s="98">
        <v>0</v>
      </c>
      <c r="O223" s="98">
        <f t="shared" si="46"/>
        <v>0</v>
      </c>
      <c r="P223" s="98" cm="1">
        <f t="array" ref="P223">INDEX('23_24TPP_Base_Mapping'!$AP$5:$AP$322,MATCH(1,($B223='23_24TPP_Base_Mapping'!$B$5:$B$322)*($C223='23_24TPP_Base_Mapping'!$C$5:$C$322),0))</f>
        <v>0</v>
      </c>
      <c r="Q223" s="101">
        <v>0</v>
      </c>
      <c r="R223" s="101">
        <v>0</v>
      </c>
      <c r="S223" s="101">
        <f t="shared" si="47"/>
        <v>0</v>
      </c>
      <c r="T223" s="101" cm="1">
        <f t="array" ref="T223">INDEX('23_24TPP_Base_Mapping'!$BP$5:$BP$322,MATCH(1,($B223='23_24TPP_Base_Mapping'!$B$5:$B$322)*($C223='23_24TPP_Base_Mapping'!$C$5:$C$322),0))</f>
        <v>0</v>
      </c>
      <c r="U223" s="102">
        <v>0</v>
      </c>
      <c r="V223" s="102">
        <v>0</v>
      </c>
      <c r="W223" s="102">
        <f t="shared" si="48"/>
        <v>0</v>
      </c>
      <c r="X223" s="102">
        <v>0</v>
      </c>
      <c r="Y223" s="103">
        <v>0</v>
      </c>
      <c r="Z223" s="103">
        <v>0</v>
      </c>
      <c r="AA223" s="103">
        <f t="shared" si="38"/>
        <v>0</v>
      </c>
      <c r="AB223" s="103">
        <f t="shared" si="43"/>
        <v>0</v>
      </c>
      <c r="AC223" s="104">
        <f t="shared" si="39"/>
        <v>0</v>
      </c>
      <c r="AD223" s="104">
        <f t="shared" si="40"/>
        <v>0</v>
      </c>
      <c r="AE223" s="104">
        <f t="shared" si="41"/>
        <v>0</v>
      </c>
      <c r="AF223" s="104">
        <f t="shared" si="42"/>
        <v>0</v>
      </c>
      <c r="AG223" s="201">
        <f t="shared" si="37"/>
        <v>0</v>
      </c>
    </row>
    <row r="224" spans="1:33" x14ac:dyDescent="0.35">
      <c r="A224" t="s">
        <v>333</v>
      </c>
      <c r="B224" t="s">
        <v>241</v>
      </c>
      <c r="C224">
        <v>230</v>
      </c>
      <c r="D224" t="str" cm="1">
        <f t="array" ref="D224">INDEX(SubList_ResAreas!$D$5:$D$332,MATCH(1,(B224=SubList_ResAreas!$B$5:$B$332)*(C224=SubList_ResAreas!$C$5:$C$332),0))</f>
        <v>Greater_Bay</v>
      </c>
      <c r="E224" s="29">
        <v>0</v>
      </c>
      <c r="F224" s="29">
        <v>0</v>
      </c>
      <c r="G224" s="29">
        <f t="shared" si="44"/>
        <v>0</v>
      </c>
      <c r="H224" s="29" cm="1">
        <f t="array" ref="H224">INDEX('23_24TPP_Base_Mapping'!$P$5:$P$322,MATCH(1,($B224='23_24TPP_Base_Mapping'!$B$5:$B$322)*($C224='23_24TPP_Base_Mapping'!$C$5:$C$322),0))</f>
        <v>200</v>
      </c>
      <c r="I224" s="97">
        <v>0</v>
      </c>
      <c r="J224" s="97">
        <v>0</v>
      </c>
      <c r="K224" s="97">
        <f t="shared" si="45"/>
        <v>0</v>
      </c>
      <c r="L224" s="97" cm="1">
        <f t="array" ref="L224">INDEX('23_24TPP_Base_Mapping'!$AC$5:$AC$322,MATCH(1,($B224='23_24TPP_Base_Mapping'!$B$5:$B$322)*($C224='23_24TPP_Base_Mapping'!$C$5:$C$322),0))</f>
        <v>0</v>
      </c>
      <c r="M224" s="98">
        <v>0</v>
      </c>
      <c r="N224" s="98">
        <v>0</v>
      </c>
      <c r="O224" s="98">
        <f t="shared" si="46"/>
        <v>0</v>
      </c>
      <c r="P224" s="98" cm="1">
        <f t="array" ref="P224">INDEX('23_24TPP_Base_Mapping'!$AP$5:$AP$322,MATCH(1,($B224='23_24TPP_Base_Mapping'!$B$5:$B$322)*($C224='23_24TPP_Base_Mapping'!$C$5:$C$322),0))</f>
        <v>0</v>
      </c>
      <c r="Q224" s="101">
        <v>0</v>
      </c>
      <c r="R224" s="101">
        <v>0</v>
      </c>
      <c r="S224" s="101">
        <f t="shared" si="47"/>
        <v>0</v>
      </c>
      <c r="T224" s="101" cm="1">
        <f t="array" ref="T224">INDEX('23_24TPP_Base_Mapping'!$BP$5:$BP$322,MATCH(1,($B224='23_24TPP_Base_Mapping'!$B$5:$B$322)*($C224='23_24TPP_Base_Mapping'!$C$5:$C$322),0))</f>
        <v>200</v>
      </c>
      <c r="U224" s="102">
        <v>0</v>
      </c>
      <c r="V224" s="102">
        <v>0</v>
      </c>
      <c r="W224" s="102">
        <f t="shared" si="48"/>
        <v>0</v>
      </c>
      <c r="X224" s="102">
        <v>0</v>
      </c>
      <c r="Y224" s="103">
        <v>0</v>
      </c>
      <c r="Z224" s="103">
        <v>0</v>
      </c>
      <c r="AA224" s="103">
        <f t="shared" si="38"/>
        <v>0</v>
      </c>
      <c r="AB224" s="103">
        <f t="shared" si="43"/>
        <v>0</v>
      </c>
      <c r="AC224" s="104">
        <f t="shared" si="39"/>
        <v>0</v>
      </c>
      <c r="AD224" s="104">
        <f t="shared" si="40"/>
        <v>0</v>
      </c>
      <c r="AE224" s="104">
        <f t="shared" si="41"/>
        <v>0</v>
      </c>
      <c r="AF224" s="104">
        <f t="shared" si="42"/>
        <v>200</v>
      </c>
      <c r="AG224" s="201">
        <f t="shared" si="37"/>
        <v>1</v>
      </c>
    </row>
    <row r="225" spans="1:33" hidden="1" x14ac:dyDescent="0.35">
      <c r="A225" t="s">
        <v>333</v>
      </c>
      <c r="B225" t="s">
        <v>380</v>
      </c>
      <c r="C225">
        <v>230</v>
      </c>
      <c r="E225" s="29">
        <v>0</v>
      </c>
      <c r="F225" s="29">
        <v>0</v>
      </c>
      <c r="G225" s="29">
        <f t="shared" si="44"/>
        <v>0</v>
      </c>
      <c r="H225" s="29" cm="1">
        <f t="array" ref="H225">INDEX('23_24TPP_Base_Mapping'!$P$5:$P$322,MATCH(1,($B225='23_24TPP_Base_Mapping'!$B$5:$B$322)*($C225='23_24TPP_Base_Mapping'!$C$5:$C$322),0))</f>
        <v>0</v>
      </c>
      <c r="I225" s="97">
        <v>0</v>
      </c>
      <c r="J225" s="97">
        <v>0</v>
      </c>
      <c r="K225" s="97">
        <f t="shared" si="45"/>
        <v>0</v>
      </c>
      <c r="L225" s="97" cm="1">
        <f t="array" ref="L225">INDEX('23_24TPP_Base_Mapping'!$AC$5:$AC$322,MATCH(1,($B225='23_24TPP_Base_Mapping'!$B$5:$B$322)*($C225='23_24TPP_Base_Mapping'!$C$5:$C$322),0))</f>
        <v>0</v>
      </c>
      <c r="M225" s="98">
        <v>0</v>
      </c>
      <c r="N225" s="98">
        <v>0</v>
      </c>
      <c r="O225" s="98">
        <f t="shared" si="46"/>
        <v>0</v>
      </c>
      <c r="P225" s="98" cm="1">
        <f t="array" ref="P225">INDEX('23_24TPP_Base_Mapping'!$AP$5:$AP$322,MATCH(1,($B225='23_24TPP_Base_Mapping'!$B$5:$B$322)*($C225='23_24TPP_Base_Mapping'!$C$5:$C$322),0))</f>
        <v>0</v>
      </c>
      <c r="Q225" s="101">
        <v>0</v>
      </c>
      <c r="R225" s="101">
        <v>0</v>
      </c>
      <c r="S225" s="101">
        <f t="shared" si="47"/>
        <v>0</v>
      </c>
      <c r="T225" s="101" cm="1">
        <f t="array" ref="T225">INDEX('23_24TPP_Base_Mapping'!$BP$5:$BP$322,MATCH(1,($B225='23_24TPP_Base_Mapping'!$B$5:$B$322)*($C225='23_24TPP_Base_Mapping'!$C$5:$C$322),0))</f>
        <v>0</v>
      </c>
      <c r="U225" s="102">
        <v>0</v>
      </c>
      <c r="V225" s="102">
        <v>0</v>
      </c>
      <c r="W225" s="102">
        <f t="shared" si="48"/>
        <v>0</v>
      </c>
      <c r="X225" s="102">
        <v>0</v>
      </c>
      <c r="Y225" s="103">
        <v>0</v>
      </c>
      <c r="Z225" s="103">
        <v>0</v>
      </c>
      <c r="AA225" s="103">
        <f t="shared" si="38"/>
        <v>0</v>
      </c>
      <c r="AB225" s="103">
        <f t="shared" si="43"/>
        <v>0</v>
      </c>
      <c r="AC225" s="104">
        <f t="shared" si="39"/>
        <v>0</v>
      </c>
      <c r="AD225" s="104">
        <f t="shared" si="40"/>
        <v>0</v>
      </c>
      <c r="AE225" s="104">
        <f t="shared" si="41"/>
        <v>0</v>
      </c>
      <c r="AF225" s="104">
        <f t="shared" si="42"/>
        <v>0</v>
      </c>
      <c r="AG225" s="201">
        <f t="shared" si="37"/>
        <v>0</v>
      </c>
    </row>
    <row r="226" spans="1:33" hidden="1" x14ac:dyDescent="0.35">
      <c r="A226" t="s">
        <v>333</v>
      </c>
      <c r="B226" t="s">
        <v>257</v>
      </c>
      <c r="C226">
        <v>115</v>
      </c>
      <c r="E226" s="29">
        <v>0</v>
      </c>
      <c r="F226" s="29">
        <v>0</v>
      </c>
      <c r="G226" s="29">
        <f t="shared" si="44"/>
        <v>0</v>
      </c>
      <c r="H226" s="29" cm="1">
        <f t="array" ref="H226">INDEX('23_24TPP_Base_Mapping'!$P$5:$P$322,MATCH(1,($B226='23_24TPP_Base_Mapping'!$B$5:$B$322)*($C226='23_24TPP_Base_Mapping'!$C$5:$C$322),0))</f>
        <v>0</v>
      </c>
      <c r="I226" s="97">
        <v>0</v>
      </c>
      <c r="J226" s="97">
        <v>0</v>
      </c>
      <c r="K226" s="97">
        <f t="shared" si="45"/>
        <v>0</v>
      </c>
      <c r="L226" s="97" cm="1">
        <f t="array" ref="L226">INDEX('23_24TPP_Base_Mapping'!$AC$5:$AC$322,MATCH(1,($B226='23_24TPP_Base_Mapping'!$B$5:$B$322)*($C226='23_24TPP_Base_Mapping'!$C$5:$C$322),0))</f>
        <v>0</v>
      </c>
      <c r="M226" s="98">
        <v>0</v>
      </c>
      <c r="N226" s="98">
        <v>0</v>
      </c>
      <c r="O226" s="98">
        <f t="shared" si="46"/>
        <v>0</v>
      </c>
      <c r="P226" s="98" cm="1">
        <f t="array" ref="P226">INDEX('23_24TPP_Base_Mapping'!$AP$5:$AP$322,MATCH(1,($B226='23_24TPP_Base_Mapping'!$B$5:$B$322)*($C226='23_24TPP_Base_Mapping'!$C$5:$C$322),0))</f>
        <v>0</v>
      </c>
      <c r="Q226" s="101">
        <v>0</v>
      </c>
      <c r="R226" s="101">
        <v>0</v>
      </c>
      <c r="S226" s="101">
        <f t="shared" si="47"/>
        <v>0</v>
      </c>
      <c r="T226" s="101" cm="1">
        <f t="array" ref="T226">INDEX('23_24TPP_Base_Mapping'!$BP$5:$BP$322,MATCH(1,($B226='23_24TPP_Base_Mapping'!$B$5:$B$322)*($C226='23_24TPP_Base_Mapping'!$C$5:$C$322),0))</f>
        <v>0</v>
      </c>
      <c r="U226" s="102">
        <v>0</v>
      </c>
      <c r="V226" s="102">
        <v>0</v>
      </c>
      <c r="W226" s="102">
        <f t="shared" si="48"/>
        <v>0</v>
      </c>
      <c r="X226" s="102">
        <v>0</v>
      </c>
      <c r="Y226" s="103">
        <v>0</v>
      </c>
      <c r="Z226" s="103">
        <v>0</v>
      </c>
      <c r="AA226" s="103">
        <f t="shared" si="38"/>
        <v>0</v>
      </c>
      <c r="AB226" s="103">
        <f t="shared" si="43"/>
        <v>0</v>
      </c>
      <c r="AC226" s="104">
        <f t="shared" si="39"/>
        <v>0</v>
      </c>
      <c r="AD226" s="104">
        <f t="shared" si="40"/>
        <v>0</v>
      </c>
      <c r="AE226" s="104">
        <f t="shared" si="41"/>
        <v>0</v>
      </c>
      <c r="AF226" s="104">
        <f t="shared" si="42"/>
        <v>0</v>
      </c>
      <c r="AG226" s="201">
        <f t="shared" si="37"/>
        <v>0</v>
      </c>
    </row>
    <row r="227" spans="1:33" hidden="1" x14ac:dyDescent="0.35">
      <c r="A227" t="s">
        <v>333</v>
      </c>
      <c r="B227" t="s">
        <v>261</v>
      </c>
      <c r="C227">
        <v>115</v>
      </c>
      <c r="E227" s="29">
        <v>0</v>
      </c>
      <c r="F227" s="29">
        <v>0</v>
      </c>
      <c r="G227" s="29">
        <f t="shared" si="44"/>
        <v>0</v>
      </c>
      <c r="H227" s="29" cm="1">
        <f t="array" ref="H227">INDEX('23_24TPP_Base_Mapping'!$P$5:$P$322,MATCH(1,($B227='23_24TPP_Base_Mapping'!$B$5:$B$322)*($C227='23_24TPP_Base_Mapping'!$C$5:$C$322),0))</f>
        <v>0</v>
      </c>
      <c r="I227" s="97">
        <v>0</v>
      </c>
      <c r="J227" s="97">
        <v>0</v>
      </c>
      <c r="K227" s="97">
        <f t="shared" si="45"/>
        <v>0</v>
      </c>
      <c r="L227" s="97" cm="1">
        <f t="array" ref="L227">INDEX('23_24TPP_Base_Mapping'!$AC$5:$AC$322,MATCH(1,($B227='23_24TPP_Base_Mapping'!$B$5:$B$322)*($C227='23_24TPP_Base_Mapping'!$C$5:$C$322),0))</f>
        <v>0</v>
      </c>
      <c r="M227" s="98">
        <v>0</v>
      </c>
      <c r="N227" s="98">
        <v>0</v>
      </c>
      <c r="O227" s="98">
        <f t="shared" si="46"/>
        <v>0</v>
      </c>
      <c r="P227" s="98" cm="1">
        <f t="array" ref="P227">INDEX('23_24TPP_Base_Mapping'!$AP$5:$AP$322,MATCH(1,($B227='23_24TPP_Base_Mapping'!$B$5:$B$322)*($C227='23_24TPP_Base_Mapping'!$C$5:$C$322),0))</f>
        <v>0</v>
      </c>
      <c r="Q227" s="101">
        <v>0</v>
      </c>
      <c r="R227" s="101">
        <v>0</v>
      </c>
      <c r="S227" s="101">
        <f t="shared" si="47"/>
        <v>0</v>
      </c>
      <c r="T227" s="101" cm="1">
        <f t="array" ref="T227">INDEX('23_24TPP_Base_Mapping'!$BP$5:$BP$322,MATCH(1,($B227='23_24TPP_Base_Mapping'!$B$5:$B$322)*($C227='23_24TPP_Base_Mapping'!$C$5:$C$322),0))</f>
        <v>0</v>
      </c>
      <c r="U227" s="102">
        <v>0</v>
      </c>
      <c r="V227" s="102">
        <v>0</v>
      </c>
      <c r="W227" s="102">
        <f t="shared" si="48"/>
        <v>0</v>
      </c>
      <c r="X227" s="102">
        <v>0</v>
      </c>
      <c r="Y227" s="103">
        <v>0</v>
      </c>
      <c r="Z227" s="103">
        <v>0</v>
      </c>
      <c r="AA227" s="103">
        <f t="shared" si="38"/>
        <v>0</v>
      </c>
      <c r="AB227" s="103">
        <f t="shared" si="43"/>
        <v>0</v>
      </c>
      <c r="AC227" s="104">
        <f t="shared" si="39"/>
        <v>0</v>
      </c>
      <c r="AD227" s="104">
        <f t="shared" si="40"/>
        <v>0</v>
      </c>
      <c r="AE227" s="104">
        <f t="shared" si="41"/>
        <v>0</v>
      </c>
      <c r="AF227" s="104">
        <f t="shared" si="42"/>
        <v>0</v>
      </c>
      <c r="AG227" s="201">
        <f t="shared" si="37"/>
        <v>0</v>
      </c>
    </row>
    <row r="228" spans="1:33" hidden="1" x14ac:dyDescent="0.35">
      <c r="A228" t="s">
        <v>315</v>
      </c>
      <c r="B228" t="s">
        <v>158</v>
      </c>
      <c r="C228">
        <v>115</v>
      </c>
      <c r="E228" s="29">
        <v>0</v>
      </c>
      <c r="F228" s="29">
        <v>0</v>
      </c>
      <c r="G228" s="29">
        <f t="shared" si="44"/>
        <v>0</v>
      </c>
      <c r="H228" s="29" cm="1">
        <f t="array" ref="H228">INDEX('23_24TPP_Base_Mapping'!$P$5:$P$322,MATCH(1,($B228='23_24TPP_Base_Mapping'!$B$5:$B$322)*($C228='23_24TPP_Base_Mapping'!$C$5:$C$322),0))</f>
        <v>0</v>
      </c>
      <c r="I228" s="97">
        <v>0</v>
      </c>
      <c r="J228" s="97">
        <v>0</v>
      </c>
      <c r="K228" s="97">
        <f t="shared" si="45"/>
        <v>0</v>
      </c>
      <c r="L228" s="97" cm="1">
        <f t="array" ref="L228">INDEX('23_24TPP_Base_Mapping'!$AC$5:$AC$322,MATCH(1,($B228='23_24TPP_Base_Mapping'!$B$5:$B$322)*($C228='23_24TPP_Base_Mapping'!$C$5:$C$322),0))</f>
        <v>0</v>
      </c>
      <c r="M228" s="98">
        <v>0</v>
      </c>
      <c r="N228" s="98">
        <v>0</v>
      </c>
      <c r="O228" s="98">
        <f t="shared" si="46"/>
        <v>0</v>
      </c>
      <c r="P228" s="98" cm="1">
        <f t="array" ref="P228">INDEX('23_24TPP_Base_Mapping'!$AP$5:$AP$322,MATCH(1,($B228='23_24TPP_Base_Mapping'!$B$5:$B$322)*($C228='23_24TPP_Base_Mapping'!$C$5:$C$322),0))</f>
        <v>0</v>
      </c>
      <c r="Q228" s="101">
        <v>0</v>
      </c>
      <c r="R228" s="101">
        <v>0</v>
      </c>
      <c r="S228" s="101">
        <f t="shared" si="47"/>
        <v>0</v>
      </c>
      <c r="T228" s="101" cm="1">
        <f t="array" ref="T228">INDEX('23_24TPP_Base_Mapping'!$BP$5:$BP$322,MATCH(1,($B228='23_24TPP_Base_Mapping'!$B$5:$B$322)*($C228='23_24TPP_Base_Mapping'!$C$5:$C$322),0))</f>
        <v>0</v>
      </c>
      <c r="U228" s="102">
        <v>0</v>
      </c>
      <c r="V228" s="102">
        <v>0</v>
      </c>
      <c r="W228" s="102">
        <f t="shared" si="48"/>
        <v>0</v>
      </c>
      <c r="X228" s="102">
        <v>0</v>
      </c>
      <c r="Y228" s="103">
        <v>0</v>
      </c>
      <c r="Z228" s="103">
        <v>0</v>
      </c>
      <c r="AA228" s="103">
        <f t="shared" si="38"/>
        <v>0</v>
      </c>
      <c r="AB228" s="103">
        <f t="shared" si="43"/>
        <v>0</v>
      </c>
      <c r="AC228" s="104">
        <f t="shared" si="39"/>
        <v>0</v>
      </c>
      <c r="AD228" s="104">
        <f t="shared" si="40"/>
        <v>0</v>
      </c>
      <c r="AE228" s="104">
        <f t="shared" si="41"/>
        <v>0</v>
      </c>
      <c r="AF228" s="104">
        <f t="shared" si="42"/>
        <v>0</v>
      </c>
      <c r="AG228" s="201">
        <f t="shared" si="37"/>
        <v>0</v>
      </c>
    </row>
    <row r="229" spans="1:33" hidden="1" x14ac:dyDescent="0.35">
      <c r="A229" t="s">
        <v>329</v>
      </c>
      <c r="B229" t="s">
        <v>161</v>
      </c>
      <c r="C229">
        <v>230</v>
      </c>
      <c r="E229" s="29">
        <v>0</v>
      </c>
      <c r="F229" s="29">
        <v>0</v>
      </c>
      <c r="G229" s="29">
        <f t="shared" si="44"/>
        <v>0</v>
      </c>
      <c r="H229" s="29" cm="1">
        <f t="array" ref="H229">INDEX('23_24TPP_Base_Mapping'!$P$5:$P$322,MATCH(1,($B229='23_24TPP_Base_Mapping'!$B$5:$B$322)*($C229='23_24TPP_Base_Mapping'!$C$5:$C$322),0))</f>
        <v>0</v>
      </c>
      <c r="I229" s="97">
        <v>0</v>
      </c>
      <c r="J229" s="97">
        <v>0</v>
      </c>
      <c r="K229" s="97">
        <f t="shared" si="45"/>
        <v>0</v>
      </c>
      <c r="L229" s="97" cm="1">
        <f t="array" ref="L229">INDEX('23_24TPP_Base_Mapping'!$AC$5:$AC$322,MATCH(1,($B229='23_24TPP_Base_Mapping'!$B$5:$B$322)*($C229='23_24TPP_Base_Mapping'!$C$5:$C$322),0))</f>
        <v>0</v>
      </c>
      <c r="M229" s="98">
        <v>0</v>
      </c>
      <c r="N229" s="98">
        <v>0</v>
      </c>
      <c r="O229" s="98">
        <f t="shared" si="46"/>
        <v>0</v>
      </c>
      <c r="P229" s="98" cm="1">
        <f t="array" ref="P229">INDEX('23_24TPP_Base_Mapping'!$AP$5:$AP$322,MATCH(1,($B229='23_24TPP_Base_Mapping'!$B$5:$B$322)*($C229='23_24TPP_Base_Mapping'!$C$5:$C$322),0))</f>
        <v>0</v>
      </c>
      <c r="Q229" s="101">
        <v>0</v>
      </c>
      <c r="R229" s="101">
        <v>0</v>
      </c>
      <c r="S229" s="101">
        <f t="shared" si="47"/>
        <v>0</v>
      </c>
      <c r="T229" s="101" cm="1">
        <f t="array" ref="T229">INDEX('23_24TPP_Base_Mapping'!$BP$5:$BP$322,MATCH(1,($B229='23_24TPP_Base_Mapping'!$B$5:$B$322)*($C229='23_24TPP_Base_Mapping'!$C$5:$C$322),0))</f>
        <v>0</v>
      </c>
      <c r="U229" s="102">
        <v>0</v>
      </c>
      <c r="V229" s="102">
        <v>0</v>
      </c>
      <c r="W229" s="102">
        <f t="shared" si="48"/>
        <v>0</v>
      </c>
      <c r="X229" s="102">
        <v>0</v>
      </c>
      <c r="Y229" s="103">
        <v>0</v>
      </c>
      <c r="Z229" s="103">
        <v>0</v>
      </c>
      <c r="AA229" s="103">
        <f t="shared" si="38"/>
        <v>0</v>
      </c>
      <c r="AB229" s="103">
        <f t="shared" si="43"/>
        <v>0</v>
      </c>
      <c r="AC229" s="104">
        <f t="shared" si="39"/>
        <v>0</v>
      </c>
      <c r="AD229" s="104">
        <f t="shared" si="40"/>
        <v>0</v>
      </c>
      <c r="AE229" s="104">
        <f t="shared" si="41"/>
        <v>0</v>
      </c>
      <c r="AF229" s="104">
        <f t="shared" si="42"/>
        <v>0</v>
      </c>
      <c r="AG229" s="201">
        <f t="shared" si="37"/>
        <v>0</v>
      </c>
    </row>
    <row r="230" spans="1:33" hidden="1" x14ac:dyDescent="0.35">
      <c r="A230" t="s">
        <v>321</v>
      </c>
      <c r="B230" t="s">
        <v>381</v>
      </c>
      <c r="C230">
        <v>115</v>
      </c>
      <c r="E230" s="29">
        <v>0</v>
      </c>
      <c r="F230" s="29">
        <v>0</v>
      </c>
      <c r="G230" s="29">
        <f t="shared" si="44"/>
        <v>0</v>
      </c>
      <c r="H230" s="29" cm="1">
        <f t="array" ref="H230">INDEX('23_24TPP_Base_Mapping'!$P$5:$P$322,MATCH(1,($B230='23_24TPP_Base_Mapping'!$B$5:$B$322)*($C230='23_24TPP_Base_Mapping'!$C$5:$C$322),0))</f>
        <v>0</v>
      </c>
      <c r="I230" s="97">
        <v>0</v>
      </c>
      <c r="J230" s="97">
        <v>0</v>
      </c>
      <c r="K230" s="97">
        <f t="shared" si="45"/>
        <v>0</v>
      </c>
      <c r="L230" s="97" cm="1">
        <f t="array" ref="L230">INDEX('23_24TPP_Base_Mapping'!$AC$5:$AC$322,MATCH(1,($B230='23_24TPP_Base_Mapping'!$B$5:$B$322)*($C230='23_24TPP_Base_Mapping'!$C$5:$C$322),0))</f>
        <v>0</v>
      </c>
      <c r="M230" s="98">
        <v>0</v>
      </c>
      <c r="N230" s="98">
        <v>0</v>
      </c>
      <c r="O230" s="98">
        <f t="shared" si="46"/>
        <v>0</v>
      </c>
      <c r="P230" s="98" cm="1">
        <f t="array" ref="P230">INDEX('23_24TPP_Base_Mapping'!$AP$5:$AP$322,MATCH(1,($B230='23_24TPP_Base_Mapping'!$B$5:$B$322)*($C230='23_24TPP_Base_Mapping'!$C$5:$C$322),0))</f>
        <v>0</v>
      </c>
      <c r="Q230" s="101">
        <v>0</v>
      </c>
      <c r="R230" s="101">
        <v>0</v>
      </c>
      <c r="S230" s="101">
        <f t="shared" si="47"/>
        <v>0</v>
      </c>
      <c r="T230" s="101" cm="1">
        <f t="array" ref="T230">INDEX('23_24TPP_Base_Mapping'!$BP$5:$BP$322,MATCH(1,($B230='23_24TPP_Base_Mapping'!$B$5:$B$322)*($C230='23_24TPP_Base_Mapping'!$C$5:$C$322),0))</f>
        <v>0</v>
      </c>
      <c r="U230" s="102">
        <v>0</v>
      </c>
      <c r="V230" s="102">
        <v>0</v>
      </c>
      <c r="W230" s="102">
        <f t="shared" si="48"/>
        <v>0</v>
      </c>
      <c r="X230" s="102">
        <v>0</v>
      </c>
      <c r="Y230" s="103">
        <v>0</v>
      </c>
      <c r="Z230" s="103">
        <v>0</v>
      </c>
      <c r="AA230" s="103">
        <f t="shared" si="38"/>
        <v>0</v>
      </c>
      <c r="AB230" s="103">
        <f t="shared" si="43"/>
        <v>0</v>
      </c>
      <c r="AC230" s="104">
        <f t="shared" si="39"/>
        <v>0</v>
      </c>
      <c r="AD230" s="104">
        <f t="shared" si="40"/>
        <v>0</v>
      </c>
      <c r="AE230" s="104">
        <f t="shared" si="41"/>
        <v>0</v>
      </c>
      <c r="AF230" s="104">
        <f t="shared" si="42"/>
        <v>0</v>
      </c>
      <c r="AG230" s="201">
        <f t="shared" si="37"/>
        <v>0</v>
      </c>
    </row>
    <row r="231" spans="1:33" x14ac:dyDescent="0.35">
      <c r="A231" t="s">
        <v>333</v>
      </c>
      <c r="B231" t="s">
        <v>253</v>
      </c>
      <c r="C231">
        <v>115</v>
      </c>
      <c r="D231" t="str" cm="1">
        <f t="array" ref="D231">INDEX(SubList_ResAreas!$D$5:$D$332,MATCH(1,(B231=SubList_ResAreas!$B$5:$B$332)*(C231=SubList_ResAreas!$C$5:$C$332),0))</f>
        <v>Northern_CA</v>
      </c>
      <c r="E231" s="29">
        <v>0</v>
      </c>
      <c r="F231" s="29">
        <v>3</v>
      </c>
      <c r="G231" s="29">
        <f t="shared" si="44"/>
        <v>3</v>
      </c>
      <c r="H231" s="29" cm="1">
        <f t="array" ref="H231">INDEX('23_24TPP_Base_Mapping'!$P$5:$P$322,MATCH(1,($B231='23_24TPP_Base_Mapping'!$B$5:$B$322)*($C231='23_24TPP_Base_Mapping'!$C$5:$C$322),0))</f>
        <v>3</v>
      </c>
      <c r="I231" s="97">
        <v>0</v>
      </c>
      <c r="J231" s="97">
        <v>0</v>
      </c>
      <c r="K231" s="97">
        <f t="shared" si="45"/>
        <v>0</v>
      </c>
      <c r="L231" s="97" cm="1">
        <f t="array" ref="L231">INDEX('23_24TPP_Base_Mapping'!$AC$5:$AC$322,MATCH(1,($B231='23_24TPP_Base_Mapping'!$B$5:$B$322)*($C231='23_24TPP_Base_Mapping'!$C$5:$C$322),0))</f>
        <v>0</v>
      </c>
      <c r="M231" s="98">
        <v>0</v>
      </c>
      <c r="N231" s="98">
        <v>0</v>
      </c>
      <c r="O231" s="98">
        <f t="shared" si="46"/>
        <v>0</v>
      </c>
      <c r="P231" s="98" cm="1">
        <f t="array" ref="P231">INDEX('23_24TPP_Base_Mapping'!$AP$5:$AP$322,MATCH(1,($B231='23_24TPP_Base_Mapping'!$B$5:$B$322)*($C231='23_24TPP_Base_Mapping'!$C$5:$C$322),0))</f>
        <v>0</v>
      </c>
      <c r="Q231" s="101">
        <v>0</v>
      </c>
      <c r="R231" s="101">
        <v>3</v>
      </c>
      <c r="S231" s="101">
        <f t="shared" si="47"/>
        <v>3</v>
      </c>
      <c r="T231" s="101" cm="1">
        <f t="array" ref="T231">INDEX('23_24TPP_Base_Mapping'!$BP$5:$BP$322,MATCH(1,($B231='23_24TPP_Base_Mapping'!$B$5:$B$322)*($C231='23_24TPP_Base_Mapping'!$C$5:$C$322),0))</f>
        <v>3</v>
      </c>
      <c r="U231" s="102">
        <v>0</v>
      </c>
      <c r="V231" s="102">
        <v>0</v>
      </c>
      <c r="W231" s="102">
        <f t="shared" si="48"/>
        <v>0</v>
      </c>
      <c r="X231" s="102">
        <v>0</v>
      </c>
      <c r="Y231" s="103">
        <v>0</v>
      </c>
      <c r="Z231" s="103">
        <v>0</v>
      </c>
      <c r="AA231" s="103">
        <f t="shared" si="38"/>
        <v>0</v>
      </c>
      <c r="AB231" s="103">
        <f t="shared" si="43"/>
        <v>0</v>
      </c>
      <c r="AC231" s="104">
        <f t="shared" si="39"/>
        <v>0</v>
      </c>
      <c r="AD231" s="104">
        <f t="shared" si="40"/>
        <v>3</v>
      </c>
      <c r="AE231" s="104">
        <f t="shared" si="41"/>
        <v>3</v>
      </c>
      <c r="AF231" s="104">
        <f t="shared" si="42"/>
        <v>3</v>
      </c>
      <c r="AG231" s="201">
        <f t="shared" si="37"/>
        <v>1</v>
      </c>
    </row>
    <row r="232" spans="1:33" hidden="1" x14ac:dyDescent="0.35">
      <c r="A232" t="s">
        <v>333</v>
      </c>
      <c r="B232" t="s">
        <v>212</v>
      </c>
      <c r="C232">
        <v>230</v>
      </c>
      <c r="E232" s="29">
        <v>0</v>
      </c>
      <c r="F232" s="29">
        <v>0</v>
      </c>
      <c r="G232" s="29">
        <f t="shared" si="44"/>
        <v>0</v>
      </c>
      <c r="H232" s="29" cm="1">
        <f t="array" ref="H232">INDEX('23_24TPP_Base_Mapping'!$P$5:$P$322,MATCH(1,($B232='23_24TPP_Base_Mapping'!$B$5:$B$322)*($C232='23_24TPP_Base_Mapping'!$C$5:$C$322),0))</f>
        <v>0</v>
      </c>
      <c r="I232" s="97">
        <v>0</v>
      </c>
      <c r="J232" s="97">
        <v>0</v>
      </c>
      <c r="K232" s="97">
        <f t="shared" si="45"/>
        <v>0</v>
      </c>
      <c r="L232" s="97" cm="1">
        <f t="array" ref="L232">INDEX('23_24TPP_Base_Mapping'!$AC$5:$AC$322,MATCH(1,($B232='23_24TPP_Base_Mapping'!$B$5:$B$322)*($C232='23_24TPP_Base_Mapping'!$C$5:$C$322),0))</f>
        <v>0</v>
      </c>
      <c r="M232" s="98">
        <v>0</v>
      </c>
      <c r="N232" s="98">
        <v>0</v>
      </c>
      <c r="O232" s="98">
        <f t="shared" si="46"/>
        <v>0</v>
      </c>
      <c r="P232" s="98" cm="1">
        <f t="array" ref="P232">INDEX('23_24TPP_Base_Mapping'!$AP$5:$AP$322,MATCH(1,($B232='23_24TPP_Base_Mapping'!$B$5:$B$322)*($C232='23_24TPP_Base_Mapping'!$C$5:$C$322),0))</f>
        <v>0</v>
      </c>
      <c r="Q232" s="101">
        <v>0</v>
      </c>
      <c r="R232" s="101">
        <v>0</v>
      </c>
      <c r="S232" s="101">
        <f t="shared" si="47"/>
        <v>0</v>
      </c>
      <c r="T232" s="101" cm="1">
        <f t="array" ref="T232">INDEX('23_24TPP_Base_Mapping'!$BP$5:$BP$322,MATCH(1,($B232='23_24TPP_Base_Mapping'!$B$5:$B$322)*($C232='23_24TPP_Base_Mapping'!$C$5:$C$322),0))</f>
        <v>0</v>
      </c>
      <c r="U232" s="102">
        <v>0</v>
      </c>
      <c r="V232" s="102">
        <v>0</v>
      </c>
      <c r="W232" s="102">
        <f t="shared" si="48"/>
        <v>0</v>
      </c>
      <c r="X232" s="102">
        <v>0</v>
      </c>
      <c r="Y232" s="103">
        <v>0</v>
      </c>
      <c r="Z232" s="103">
        <v>0</v>
      </c>
      <c r="AA232" s="103">
        <f t="shared" si="38"/>
        <v>0</v>
      </c>
      <c r="AB232" s="103">
        <f t="shared" si="43"/>
        <v>0</v>
      </c>
      <c r="AC232" s="104">
        <f t="shared" si="39"/>
        <v>0</v>
      </c>
      <c r="AD232" s="104">
        <f t="shared" si="40"/>
        <v>0</v>
      </c>
      <c r="AE232" s="104">
        <f t="shared" si="41"/>
        <v>0</v>
      </c>
      <c r="AF232" s="104">
        <f t="shared" si="42"/>
        <v>0</v>
      </c>
      <c r="AG232" s="201">
        <f t="shared" si="37"/>
        <v>0</v>
      </c>
    </row>
    <row r="233" spans="1:33" hidden="1" x14ac:dyDescent="0.35">
      <c r="A233" t="s">
        <v>318</v>
      </c>
      <c r="B233" t="s">
        <v>90</v>
      </c>
      <c r="C233">
        <v>500</v>
      </c>
      <c r="E233" s="29">
        <v>0</v>
      </c>
      <c r="F233" s="29">
        <v>0</v>
      </c>
      <c r="G233" s="29">
        <f t="shared" si="44"/>
        <v>0</v>
      </c>
      <c r="H233" s="29" cm="1">
        <f t="array" ref="H233">INDEX('23_24TPP_Base_Mapping'!$P$5:$P$322,MATCH(1,($B233='23_24TPP_Base_Mapping'!$B$5:$B$322)*($C233='23_24TPP_Base_Mapping'!$C$5:$C$322),0))</f>
        <v>0</v>
      </c>
      <c r="I233" s="97">
        <v>0</v>
      </c>
      <c r="J233" s="97">
        <v>0</v>
      </c>
      <c r="K233" s="97">
        <f t="shared" si="45"/>
        <v>0</v>
      </c>
      <c r="L233" s="97" cm="1">
        <f t="array" ref="L233">INDEX('23_24TPP_Base_Mapping'!$AC$5:$AC$322,MATCH(1,($B233='23_24TPP_Base_Mapping'!$B$5:$B$322)*($C233='23_24TPP_Base_Mapping'!$C$5:$C$322),0))</f>
        <v>0</v>
      </c>
      <c r="M233" s="98">
        <v>0</v>
      </c>
      <c r="N233" s="98">
        <v>0</v>
      </c>
      <c r="O233" s="98">
        <f t="shared" si="46"/>
        <v>0</v>
      </c>
      <c r="P233" s="98" cm="1">
        <f t="array" ref="P233">INDEX('23_24TPP_Base_Mapping'!$AP$5:$AP$322,MATCH(1,($B233='23_24TPP_Base_Mapping'!$B$5:$B$322)*($C233='23_24TPP_Base_Mapping'!$C$5:$C$322),0))</f>
        <v>0</v>
      </c>
      <c r="Q233" s="101">
        <v>0</v>
      </c>
      <c r="R233" s="101">
        <v>0</v>
      </c>
      <c r="S233" s="101">
        <f t="shared" si="47"/>
        <v>0</v>
      </c>
      <c r="T233" s="101" cm="1">
        <f t="array" ref="T233">INDEX('23_24TPP_Base_Mapping'!$BP$5:$BP$322,MATCH(1,($B233='23_24TPP_Base_Mapping'!$B$5:$B$322)*($C233='23_24TPP_Base_Mapping'!$C$5:$C$322),0))</f>
        <v>0</v>
      </c>
      <c r="U233" s="102">
        <v>0</v>
      </c>
      <c r="V233" s="102">
        <v>0</v>
      </c>
      <c r="W233" s="102">
        <f t="shared" si="48"/>
        <v>0</v>
      </c>
      <c r="X233" s="102">
        <v>0</v>
      </c>
      <c r="Y233" s="103">
        <v>0</v>
      </c>
      <c r="Z233" s="103">
        <v>0</v>
      </c>
      <c r="AA233" s="103">
        <f t="shared" si="38"/>
        <v>0</v>
      </c>
      <c r="AB233" s="103">
        <f t="shared" si="43"/>
        <v>0</v>
      </c>
      <c r="AC233" s="104">
        <f t="shared" si="39"/>
        <v>0</v>
      </c>
      <c r="AD233" s="104">
        <f t="shared" si="40"/>
        <v>0</v>
      </c>
      <c r="AE233" s="104">
        <f t="shared" si="41"/>
        <v>0</v>
      </c>
      <c r="AF233" s="104">
        <f t="shared" si="42"/>
        <v>0</v>
      </c>
      <c r="AG233" s="201">
        <f t="shared" si="37"/>
        <v>0</v>
      </c>
    </row>
    <row r="234" spans="1:33" hidden="1" x14ac:dyDescent="0.35">
      <c r="A234" t="s">
        <v>318</v>
      </c>
      <c r="B234" t="s">
        <v>90</v>
      </c>
      <c r="C234">
        <v>230</v>
      </c>
      <c r="E234" s="29">
        <v>0</v>
      </c>
      <c r="F234" s="29">
        <v>0</v>
      </c>
      <c r="G234" s="29">
        <f t="shared" si="44"/>
        <v>0</v>
      </c>
      <c r="H234" s="29" cm="1">
        <f t="array" ref="H234">INDEX('23_24TPP_Base_Mapping'!$P$5:$P$322,MATCH(1,($B234='23_24TPP_Base_Mapping'!$B$5:$B$322)*($C234='23_24TPP_Base_Mapping'!$C$5:$C$322),0))</f>
        <v>0</v>
      </c>
      <c r="I234" s="97">
        <v>0</v>
      </c>
      <c r="J234" s="97">
        <v>0</v>
      </c>
      <c r="K234" s="97">
        <f t="shared" si="45"/>
        <v>0</v>
      </c>
      <c r="L234" s="97" cm="1">
        <f t="array" ref="L234">INDEX('23_24TPP_Base_Mapping'!$AC$5:$AC$322,MATCH(1,($B234='23_24TPP_Base_Mapping'!$B$5:$B$322)*($C234='23_24TPP_Base_Mapping'!$C$5:$C$322),0))</f>
        <v>0</v>
      </c>
      <c r="M234" s="98">
        <v>0</v>
      </c>
      <c r="N234" s="98">
        <v>0</v>
      </c>
      <c r="O234" s="98">
        <f t="shared" si="46"/>
        <v>0</v>
      </c>
      <c r="P234" s="98" cm="1">
        <f t="array" ref="P234">INDEX('23_24TPP_Base_Mapping'!$AP$5:$AP$322,MATCH(1,($B234='23_24TPP_Base_Mapping'!$B$5:$B$322)*($C234='23_24TPP_Base_Mapping'!$C$5:$C$322),0))</f>
        <v>0</v>
      </c>
      <c r="Q234" s="101">
        <v>0</v>
      </c>
      <c r="R234" s="101">
        <v>0</v>
      </c>
      <c r="S234" s="101">
        <f t="shared" si="47"/>
        <v>0</v>
      </c>
      <c r="T234" s="101" cm="1">
        <f t="array" ref="T234">INDEX('23_24TPP_Base_Mapping'!$BP$5:$BP$322,MATCH(1,($B234='23_24TPP_Base_Mapping'!$B$5:$B$322)*($C234='23_24TPP_Base_Mapping'!$C$5:$C$322),0))</f>
        <v>0</v>
      </c>
      <c r="U234" s="102">
        <v>0</v>
      </c>
      <c r="V234" s="102">
        <v>0</v>
      </c>
      <c r="W234" s="102">
        <f t="shared" si="48"/>
        <v>0</v>
      </c>
      <c r="X234" s="102">
        <v>0</v>
      </c>
      <c r="Y234" s="103">
        <v>0</v>
      </c>
      <c r="Z234" s="103">
        <v>0</v>
      </c>
      <c r="AA234" s="103">
        <f t="shared" si="38"/>
        <v>0</v>
      </c>
      <c r="AB234" s="103">
        <f t="shared" si="43"/>
        <v>0</v>
      </c>
      <c r="AC234" s="104">
        <f t="shared" si="39"/>
        <v>0</v>
      </c>
      <c r="AD234" s="104">
        <f t="shared" si="40"/>
        <v>0</v>
      </c>
      <c r="AE234" s="104">
        <f t="shared" si="41"/>
        <v>0</v>
      </c>
      <c r="AF234" s="104">
        <f t="shared" si="42"/>
        <v>0</v>
      </c>
      <c r="AG234" s="201">
        <f t="shared" si="37"/>
        <v>0</v>
      </c>
    </row>
    <row r="235" spans="1:33" hidden="1" x14ac:dyDescent="0.35">
      <c r="A235" t="s">
        <v>341</v>
      </c>
      <c r="B235" t="s">
        <v>139</v>
      </c>
      <c r="C235">
        <v>115</v>
      </c>
      <c r="E235" s="29">
        <v>0</v>
      </c>
      <c r="F235" s="29">
        <v>0</v>
      </c>
      <c r="G235" s="29">
        <f t="shared" si="44"/>
        <v>0</v>
      </c>
      <c r="H235" s="29" cm="1">
        <f t="array" ref="H235">INDEX('23_24TPP_Base_Mapping'!$P$5:$P$322,MATCH(1,($B235='23_24TPP_Base_Mapping'!$B$5:$B$322)*($C235='23_24TPP_Base_Mapping'!$C$5:$C$322),0))</f>
        <v>0</v>
      </c>
      <c r="I235" s="97">
        <v>0</v>
      </c>
      <c r="J235" s="97">
        <v>0</v>
      </c>
      <c r="K235" s="97">
        <f t="shared" si="45"/>
        <v>0</v>
      </c>
      <c r="L235" s="97" cm="1">
        <f t="array" ref="L235">INDEX('23_24TPP_Base_Mapping'!$AC$5:$AC$322,MATCH(1,($B235='23_24TPP_Base_Mapping'!$B$5:$B$322)*($C235='23_24TPP_Base_Mapping'!$C$5:$C$322),0))</f>
        <v>0</v>
      </c>
      <c r="M235" s="98">
        <v>0</v>
      </c>
      <c r="N235" s="98">
        <v>0</v>
      </c>
      <c r="O235" s="98">
        <f t="shared" si="46"/>
        <v>0</v>
      </c>
      <c r="P235" s="98" cm="1">
        <f t="array" ref="P235">INDEX('23_24TPP_Base_Mapping'!$AP$5:$AP$322,MATCH(1,($B235='23_24TPP_Base_Mapping'!$B$5:$B$322)*($C235='23_24TPP_Base_Mapping'!$C$5:$C$322),0))</f>
        <v>0</v>
      </c>
      <c r="Q235" s="101">
        <v>0</v>
      </c>
      <c r="R235" s="101">
        <v>0</v>
      </c>
      <c r="S235" s="101">
        <f t="shared" si="47"/>
        <v>0</v>
      </c>
      <c r="T235" s="101" cm="1">
        <f t="array" ref="T235">INDEX('23_24TPP_Base_Mapping'!$BP$5:$BP$322,MATCH(1,($B235='23_24TPP_Base_Mapping'!$B$5:$B$322)*($C235='23_24TPP_Base_Mapping'!$C$5:$C$322),0))</f>
        <v>0</v>
      </c>
      <c r="U235" s="102">
        <v>0</v>
      </c>
      <c r="V235" s="102">
        <v>0</v>
      </c>
      <c r="W235" s="102">
        <f t="shared" si="48"/>
        <v>0</v>
      </c>
      <c r="X235" s="102">
        <v>0</v>
      </c>
      <c r="Y235" s="103">
        <v>0</v>
      </c>
      <c r="Z235" s="103">
        <v>0</v>
      </c>
      <c r="AA235" s="103">
        <f t="shared" si="38"/>
        <v>0</v>
      </c>
      <c r="AB235" s="103">
        <f t="shared" si="43"/>
        <v>0</v>
      </c>
      <c r="AC235" s="104">
        <f t="shared" si="39"/>
        <v>0</v>
      </c>
      <c r="AD235" s="104">
        <f t="shared" si="40"/>
        <v>0</v>
      </c>
      <c r="AE235" s="104">
        <f t="shared" si="41"/>
        <v>0</v>
      </c>
      <c r="AF235" s="104">
        <f t="shared" si="42"/>
        <v>0</v>
      </c>
      <c r="AG235" s="201">
        <f t="shared" si="37"/>
        <v>0</v>
      </c>
    </row>
    <row r="236" spans="1:33" x14ac:dyDescent="0.35">
      <c r="A236" t="s">
        <v>322</v>
      </c>
      <c r="B236" t="s">
        <v>182</v>
      </c>
      <c r="C236">
        <v>230</v>
      </c>
      <c r="D236" t="str" cm="1">
        <f t="array" ref="D236">INDEX(SubList_ResAreas!$D$5:$D$332,MATCH(1,(B236=SubList_ResAreas!$B$5:$B$332)*(C236=SubList_ResAreas!$C$5:$C$332),0))</f>
        <v>Big_Creek-Magunden</v>
      </c>
      <c r="E236" s="29">
        <v>0</v>
      </c>
      <c r="F236" s="29">
        <v>0</v>
      </c>
      <c r="G236" s="29">
        <f t="shared" si="44"/>
        <v>0</v>
      </c>
      <c r="H236" s="29" cm="1">
        <f t="array" ref="H236">INDEX('23_24TPP_Base_Mapping'!$P$5:$P$322,MATCH(1,($B236='23_24TPP_Base_Mapping'!$B$5:$B$322)*($C236='23_24TPP_Base_Mapping'!$C$5:$C$322),0))</f>
        <v>0</v>
      </c>
      <c r="I236" s="97">
        <v>0</v>
      </c>
      <c r="J236" s="97">
        <v>0</v>
      </c>
      <c r="K236" s="97">
        <f t="shared" si="45"/>
        <v>0</v>
      </c>
      <c r="L236" s="97" cm="1">
        <f t="array" ref="L236">INDEX('23_24TPP_Base_Mapping'!$AC$5:$AC$322,MATCH(1,($B236='23_24TPP_Base_Mapping'!$B$5:$B$322)*($C236='23_24TPP_Base_Mapping'!$C$5:$C$322),0))</f>
        <v>0</v>
      </c>
      <c r="M236" s="98">
        <v>77</v>
      </c>
      <c r="N236" s="98">
        <v>123</v>
      </c>
      <c r="O236" s="98">
        <f t="shared" si="46"/>
        <v>200</v>
      </c>
      <c r="P236" s="98" cm="1">
        <f t="array" ref="P236">INDEX('23_24TPP_Base_Mapping'!$AP$5:$AP$322,MATCH(1,($B236='23_24TPP_Base_Mapping'!$B$5:$B$322)*($C236='23_24TPP_Base_Mapping'!$C$5:$C$322),0))</f>
        <v>0</v>
      </c>
      <c r="Q236" s="101">
        <v>77</v>
      </c>
      <c r="R236" s="101">
        <v>123</v>
      </c>
      <c r="S236" s="101">
        <f t="shared" si="47"/>
        <v>200</v>
      </c>
      <c r="T236" s="101" cm="1">
        <f t="array" ref="T236">INDEX('23_24TPP_Base_Mapping'!$BP$5:$BP$322,MATCH(1,($B236='23_24TPP_Base_Mapping'!$B$5:$B$322)*($C236='23_24TPP_Base_Mapping'!$C$5:$C$322),0))</f>
        <v>0</v>
      </c>
      <c r="U236" s="102">
        <v>120</v>
      </c>
      <c r="V236" s="102">
        <v>280</v>
      </c>
      <c r="W236" s="102">
        <f t="shared" si="48"/>
        <v>400</v>
      </c>
      <c r="X236" s="102">
        <f>FLOOR(V236*18440/21477,1)</f>
        <v>240</v>
      </c>
      <c r="Y236" s="103">
        <v>120</v>
      </c>
      <c r="Z236" s="103">
        <v>280</v>
      </c>
      <c r="AA236" s="103">
        <f t="shared" si="38"/>
        <v>600</v>
      </c>
      <c r="AB236" s="103">
        <f t="shared" si="43"/>
        <v>240</v>
      </c>
      <c r="AC236" s="104">
        <f t="shared" si="39"/>
        <v>197</v>
      </c>
      <c r="AD236" s="104">
        <f t="shared" si="40"/>
        <v>403</v>
      </c>
      <c r="AE236" s="104">
        <f t="shared" si="41"/>
        <v>600</v>
      </c>
      <c r="AF236" s="104">
        <f t="shared" si="42"/>
        <v>240</v>
      </c>
      <c r="AG236" s="201">
        <f t="shared" si="37"/>
        <v>1</v>
      </c>
    </row>
    <row r="237" spans="1:33" x14ac:dyDescent="0.35">
      <c r="A237" t="s">
        <v>348</v>
      </c>
      <c r="B237" t="s">
        <v>58</v>
      </c>
      <c r="C237">
        <v>500</v>
      </c>
      <c r="D237" t="str" cm="1">
        <f t="array" ref="D237">INDEX(SubList_ResAreas!$D$5:$D$332,MATCH(1,(B237=SubList_ResAreas!$B$5:$B$332)*(C237=SubList_ResAreas!$C$5:$C$332),0))</f>
        <v>Riverside</v>
      </c>
      <c r="E237" s="29">
        <v>0</v>
      </c>
      <c r="F237" s="29">
        <v>0</v>
      </c>
      <c r="G237" s="29">
        <f t="shared" si="44"/>
        <v>0</v>
      </c>
      <c r="H237" s="29" cm="1">
        <f t="array" ref="H237">INDEX('23_24TPP_Base_Mapping'!$P$5:$P$322,MATCH(1,($B237='23_24TPP_Base_Mapping'!$B$5:$B$322)*($C237='23_24TPP_Base_Mapping'!$C$5:$C$322),0))</f>
        <v>0</v>
      </c>
      <c r="I237" s="97">
        <v>0</v>
      </c>
      <c r="J237" s="97">
        <v>500</v>
      </c>
      <c r="K237" s="97">
        <f t="shared" si="45"/>
        <v>500</v>
      </c>
      <c r="L237" s="97" cm="1">
        <f t="array" ref="L237">INDEX('23_24TPP_Base_Mapping'!$AC$5:$AC$322,MATCH(1,($B237='23_24TPP_Base_Mapping'!$B$5:$B$322)*($C237='23_24TPP_Base_Mapping'!$C$5:$C$322),0))</f>
        <v>500</v>
      </c>
      <c r="M237" s="98">
        <v>0</v>
      </c>
      <c r="N237" s="98">
        <v>400</v>
      </c>
      <c r="O237" s="98">
        <f t="shared" si="46"/>
        <v>400</v>
      </c>
      <c r="P237" s="98" cm="1">
        <f t="array" ref="P237">INDEX('23_24TPP_Base_Mapping'!$AP$5:$AP$322,MATCH(1,($B237='23_24TPP_Base_Mapping'!$B$5:$B$322)*($C237='23_24TPP_Base_Mapping'!$C$5:$C$322),0))</f>
        <v>0</v>
      </c>
      <c r="Q237" s="101">
        <v>0</v>
      </c>
      <c r="R237" s="101">
        <v>900</v>
      </c>
      <c r="S237" s="101">
        <f t="shared" si="47"/>
        <v>900</v>
      </c>
      <c r="T237" s="101" cm="1">
        <f t="array" ref="T237">INDEX('23_24TPP_Base_Mapping'!$BP$5:$BP$322,MATCH(1,($B237='23_24TPP_Base_Mapping'!$B$5:$B$322)*($C237='23_24TPP_Base_Mapping'!$C$5:$C$322),0))</f>
        <v>500</v>
      </c>
      <c r="U237" s="102">
        <v>0</v>
      </c>
      <c r="V237" s="102">
        <v>0</v>
      </c>
      <c r="W237" s="102">
        <f t="shared" si="48"/>
        <v>0</v>
      </c>
      <c r="X237" s="102">
        <v>200</v>
      </c>
      <c r="Y237" s="103">
        <v>0</v>
      </c>
      <c r="Z237" s="103">
        <v>0</v>
      </c>
      <c r="AA237" s="103">
        <f t="shared" si="38"/>
        <v>900</v>
      </c>
      <c r="AB237" s="103">
        <f t="shared" si="43"/>
        <v>700</v>
      </c>
      <c r="AC237" s="104">
        <f t="shared" si="39"/>
        <v>0</v>
      </c>
      <c r="AD237" s="104">
        <f t="shared" si="40"/>
        <v>900</v>
      </c>
      <c r="AE237" s="104">
        <f t="shared" si="41"/>
        <v>900</v>
      </c>
      <c r="AF237" s="104">
        <f t="shared" si="42"/>
        <v>700</v>
      </c>
      <c r="AG237" s="201">
        <f t="shared" si="37"/>
        <v>1</v>
      </c>
    </row>
    <row r="238" spans="1:33" x14ac:dyDescent="0.35">
      <c r="A238" t="s">
        <v>348</v>
      </c>
      <c r="B238" t="s">
        <v>58</v>
      </c>
      <c r="C238">
        <v>230</v>
      </c>
      <c r="D238" t="str" cm="1">
        <f t="array" ref="D238">INDEX(SubList_ResAreas!$D$5:$D$332,MATCH(1,(B238=SubList_ResAreas!$B$5:$B$332)*(C238=SubList_ResAreas!$C$5:$C$332),0))</f>
        <v>Riverside</v>
      </c>
      <c r="E238" s="29">
        <v>447</v>
      </c>
      <c r="F238" s="29">
        <v>485</v>
      </c>
      <c r="G238" s="29">
        <f t="shared" si="44"/>
        <v>932</v>
      </c>
      <c r="H238" s="29" cm="1">
        <f t="array" ref="H238">INDEX('23_24TPP_Base_Mapping'!$P$5:$P$322,MATCH(1,($B238='23_24TPP_Base_Mapping'!$B$5:$B$322)*($C238='23_24TPP_Base_Mapping'!$C$5:$C$322),0))</f>
        <v>315</v>
      </c>
      <c r="I238" s="97">
        <v>0</v>
      </c>
      <c r="J238" s="97">
        <v>463</v>
      </c>
      <c r="K238" s="97">
        <f t="shared" si="45"/>
        <v>463</v>
      </c>
      <c r="L238" s="97" cm="1">
        <f t="array" ref="L238">INDEX('23_24TPP_Base_Mapping'!$AC$5:$AC$322,MATCH(1,($B238='23_24TPP_Base_Mapping'!$B$5:$B$322)*($C238='23_24TPP_Base_Mapping'!$C$5:$C$322),0))</f>
        <v>866</v>
      </c>
      <c r="M238" s="98">
        <v>118</v>
      </c>
      <c r="N238" s="98">
        <v>491</v>
      </c>
      <c r="O238" s="98">
        <f t="shared" si="46"/>
        <v>609</v>
      </c>
      <c r="P238" s="98" cm="1">
        <f t="array" ref="P238">INDEX('23_24TPP_Base_Mapping'!$AP$5:$AP$322,MATCH(1,($B238='23_24TPP_Base_Mapping'!$B$5:$B$322)*($C238='23_24TPP_Base_Mapping'!$C$5:$C$322),0))</f>
        <v>64.003576626716153</v>
      </c>
      <c r="Q238" s="101">
        <v>565</v>
      </c>
      <c r="R238" s="101">
        <v>1439</v>
      </c>
      <c r="S238" s="101">
        <f t="shared" si="47"/>
        <v>2004</v>
      </c>
      <c r="T238" s="101" cm="1">
        <f t="array" ref="T238">INDEX('23_24TPP_Base_Mapping'!$BP$5:$BP$322,MATCH(1,($B238='23_24TPP_Base_Mapping'!$B$5:$B$322)*($C238='23_24TPP_Base_Mapping'!$C$5:$C$322),0))</f>
        <v>1245.003576626716</v>
      </c>
      <c r="U238" s="102">
        <v>0</v>
      </c>
      <c r="V238" s="102">
        <v>0</v>
      </c>
      <c r="W238" s="102">
        <f t="shared" si="48"/>
        <v>0</v>
      </c>
      <c r="X238" s="102">
        <v>100</v>
      </c>
      <c r="Y238" s="103">
        <v>0</v>
      </c>
      <c r="Z238" s="103">
        <v>0</v>
      </c>
      <c r="AA238" s="103">
        <f t="shared" si="38"/>
        <v>1072</v>
      </c>
      <c r="AB238" s="103">
        <f t="shared" si="43"/>
        <v>1030.003576626716</v>
      </c>
      <c r="AC238" s="104">
        <f t="shared" si="39"/>
        <v>565</v>
      </c>
      <c r="AD238" s="104">
        <f t="shared" si="40"/>
        <v>1439</v>
      </c>
      <c r="AE238" s="104">
        <f t="shared" si="41"/>
        <v>2004</v>
      </c>
      <c r="AF238" s="104">
        <f t="shared" si="42"/>
        <v>1345.003576626716</v>
      </c>
      <c r="AG238" s="201">
        <f t="shared" si="37"/>
        <v>1</v>
      </c>
    </row>
    <row r="239" spans="1:33" hidden="1" x14ac:dyDescent="0.35">
      <c r="A239" t="s">
        <v>318</v>
      </c>
      <c r="B239" t="s">
        <v>71</v>
      </c>
      <c r="C239">
        <v>230</v>
      </c>
      <c r="E239" s="29">
        <v>0</v>
      </c>
      <c r="F239" s="29">
        <v>0</v>
      </c>
      <c r="G239" s="29">
        <f t="shared" si="44"/>
        <v>0</v>
      </c>
      <c r="H239" s="29" cm="1">
        <f t="array" ref="H239">INDEX('23_24TPP_Base_Mapping'!$P$5:$P$322,MATCH(1,($B239='23_24TPP_Base_Mapping'!$B$5:$B$322)*($C239='23_24TPP_Base_Mapping'!$C$5:$C$322),0))</f>
        <v>0</v>
      </c>
      <c r="I239" s="97">
        <v>0</v>
      </c>
      <c r="J239" s="97">
        <v>0</v>
      </c>
      <c r="K239" s="97">
        <f t="shared" si="45"/>
        <v>0</v>
      </c>
      <c r="L239" s="97" cm="1">
        <f t="array" ref="L239">INDEX('23_24TPP_Base_Mapping'!$AC$5:$AC$322,MATCH(1,($B239='23_24TPP_Base_Mapping'!$B$5:$B$322)*($C239='23_24TPP_Base_Mapping'!$C$5:$C$322),0))</f>
        <v>0</v>
      </c>
      <c r="M239" s="98">
        <v>0</v>
      </c>
      <c r="N239" s="98">
        <v>0</v>
      </c>
      <c r="O239" s="98">
        <f t="shared" si="46"/>
        <v>0</v>
      </c>
      <c r="P239" s="98" cm="1">
        <f t="array" ref="P239">INDEX('23_24TPP_Base_Mapping'!$AP$5:$AP$322,MATCH(1,($B239='23_24TPP_Base_Mapping'!$B$5:$B$322)*($C239='23_24TPP_Base_Mapping'!$C$5:$C$322),0))</f>
        <v>0</v>
      </c>
      <c r="Q239" s="101">
        <v>0</v>
      </c>
      <c r="R239" s="101">
        <v>0</v>
      </c>
      <c r="S239" s="101">
        <f t="shared" si="47"/>
        <v>0</v>
      </c>
      <c r="T239" s="101" cm="1">
        <f t="array" ref="T239">INDEX('23_24TPP_Base_Mapping'!$BP$5:$BP$322,MATCH(1,($B239='23_24TPP_Base_Mapping'!$B$5:$B$322)*($C239='23_24TPP_Base_Mapping'!$C$5:$C$322),0))</f>
        <v>0</v>
      </c>
      <c r="U239" s="102">
        <v>0</v>
      </c>
      <c r="V239" s="102">
        <v>0</v>
      </c>
      <c r="W239" s="102">
        <f t="shared" si="48"/>
        <v>0</v>
      </c>
      <c r="X239" s="102">
        <v>0</v>
      </c>
      <c r="Y239" s="103">
        <v>0</v>
      </c>
      <c r="Z239" s="103">
        <v>0</v>
      </c>
      <c r="AA239" s="103">
        <f t="shared" si="38"/>
        <v>0</v>
      </c>
      <c r="AB239" s="103">
        <f t="shared" si="43"/>
        <v>0</v>
      </c>
      <c r="AC239" s="104">
        <f t="shared" si="39"/>
        <v>0</v>
      </c>
      <c r="AD239" s="104">
        <f t="shared" si="40"/>
        <v>0</v>
      </c>
      <c r="AE239" s="104">
        <f t="shared" si="41"/>
        <v>0</v>
      </c>
      <c r="AF239" s="104">
        <f t="shared" si="42"/>
        <v>0</v>
      </c>
      <c r="AG239" s="201">
        <f t="shared" si="37"/>
        <v>0</v>
      </c>
    </row>
    <row r="240" spans="1:33" hidden="1" x14ac:dyDescent="0.35">
      <c r="A240" t="s">
        <v>321</v>
      </c>
      <c r="B240" t="s">
        <v>193</v>
      </c>
      <c r="C240">
        <v>115</v>
      </c>
      <c r="E240" s="29">
        <v>0</v>
      </c>
      <c r="F240" s="29">
        <v>0</v>
      </c>
      <c r="G240" s="29">
        <f t="shared" si="44"/>
        <v>0</v>
      </c>
      <c r="H240" s="29" cm="1">
        <f t="array" ref="H240">INDEX('23_24TPP_Base_Mapping'!$P$5:$P$322,MATCH(1,($B240='23_24TPP_Base_Mapping'!$B$5:$B$322)*($C240='23_24TPP_Base_Mapping'!$C$5:$C$322),0))</f>
        <v>0</v>
      </c>
      <c r="I240" s="97">
        <v>0</v>
      </c>
      <c r="J240" s="97">
        <v>0</v>
      </c>
      <c r="K240" s="97">
        <f t="shared" si="45"/>
        <v>0</v>
      </c>
      <c r="L240" s="97" cm="1">
        <f t="array" ref="L240">INDEX('23_24TPP_Base_Mapping'!$AC$5:$AC$322,MATCH(1,($B240='23_24TPP_Base_Mapping'!$B$5:$B$322)*($C240='23_24TPP_Base_Mapping'!$C$5:$C$322),0))</f>
        <v>0</v>
      </c>
      <c r="M240" s="98">
        <v>0</v>
      </c>
      <c r="N240" s="98">
        <v>0</v>
      </c>
      <c r="O240" s="98">
        <f t="shared" si="46"/>
        <v>0</v>
      </c>
      <c r="P240" s="98" cm="1">
        <f t="array" ref="P240">INDEX('23_24TPP_Base_Mapping'!$AP$5:$AP$322,MATCH(1,($B240='23_24TPP_Base_Mapping'!$B$5:$B$322)*($C240='23_24TPP_Base_Mapping'!$C$5:$C$322),0))</f>
        <v>0</v>
      </c>
      <c r="Q240" s="101">
        <v>0</v>
      </c>
      <c r="R240" s="101">
        <v>0</v>
      </c>
      <c r="S240" s="101">
        <f t="shared" si="47"/>
        <v>0</v>
      </c>
      <c r="T240" s="101" cm="1">
        <f t="array" ref="T240">INDEX('23_24TPP_Base_Mapping'!$BP$5:$BP$322,MATCH(1,($B240='23_24TPP_Base_Mapping'!$B$5:$B$322)*($C240='23_24TPP_Base_Mapping'!$C$5:$C$322),0))</f>
        <v>0</v>
      </c>
      <c r="U240" s="102">
        <v>0</v>
      </c>
      <c r="V240" s="102">
        <v>0</v>
      </c>
      <c r="W240" s="102">
        <f t="shared" si="48"/>
        <v>0</v>
      </c>
      <c r="X240" s="102">
        <v>0</v>
      </c>
      <c r="Y240" s="103">
        <v>0</v>
      </c>
      <c r="Z240" s="103">
        <v>0</v>
      </c>
      <c r="AA240" s="103">
        <f t="shared" si="38"/>
        <v>0</v>
      </c>
      <c r="AB240" s="103">
        <f t="shared" si="43"/>
        <v>0</v>
      </c>
      <c r="AC240" s="104">
        <f t="shared" si="39"/>
        <v>0</v>
      </c>
      <c r="AD240" s="104">
        <f t="shared" si="40"/>
        <v>0</v>
      </c>
      <c r="AE240" s="104">
        <f t="shared" si="41"/>
        <v>0</v>
      </c>
      <c r="AF240" s="104">
        <f t="shared" si="42"/>
        <v>0</v>
      </c>
      <c r="AG240" s="201">
        <f t="shared" si="37"/>
        <v>0</v>
      </c>
    </row>
    <row r="241" spans="1:33" hidden="1" x14ac:dyDescent="0.35">
      <c r="A241" t="s">
        <v>321</v>
      </c>
      <c r="B241" t="s">
        <v>383</v>
      </c>
      <c r="C241">
        <v>115</v>
      </c>
      <c r="E241" s="29">
        <v>0</v>
      </c>
      <c r="F241" s="29">
        <v>0</v>
      </c>
      <c r="G241" s="29">
        <f t="shared" si="44"/>
        <v>0</v>
      </c>
      <c r="H241" s="29" cm="1">
        <f t="array" ref="H241">INDEX('23_24TPP_Base_Mapping'!$P$5:$P$322,MATCH(1,($B241='23_24TPP_Base_Mapping'!$B$5:$B$322)*($C241='23_24TPP_Base_Mapping'!$C$5:$C$322),0))</f>
        <v>0</v>
      </c>
      <c r="I241" s="97">
        <v>0</v>
      </c>
      <c r="J241" s="97">
        <v>0</v>
      </c>
      <c r="K241" s="97">
        <f t="shared" si="45"/>
        <v>0</v>
      </c>
      <c r="L241" s="97" cm="1">
        <f t="array" ref="L241">INDEX('23_24TPP_Base_Mapping'!$AC$5:$AC$322,MATCH(1,($B241='23_24TPP_Base_Mapping'!$B$5:$B$322)*($C241='23_24TPP_Base_Mapping'!$C$5:$C$322),0))</f>
        <v>0</v>
      </c>
      <c r="M241" s="98">
        <v>0</v>
      </c>
      <c r="N241" s="98">
        <v>0</v>
      </c>
      <c r="O241" s="98">
        <f t="shared" si="46"/>
        <v>0</v>
      </c>
      <c r="P241" s="98" cm="1">
        <f t="array" ref="P241">INDEX('23_24TPP_Base_Mapping'!$AP$5:$AP$322,MATCH(1,($B241='23_24TPP_Base_Mapping'!$B$5:$B$322)*($C241='23_24TPP_Base_Mapping'!$C$5:$C$322),0))</f>
        <v>0</v>
      </c>
      <c r="Q241" s="101">
        <v>0</v>
      </c>
      <c r="R241" s="101">
        <v>0</v>
      </c>
      <c r="S241" s="101">
        <f t="shared" si="47"/>
        <v>0</v>
      </c>
      <c r="T241" s="101" cm="1">
        <f t="array" ref="T241">INDEX('23_24TPP_Base_Mapping'!$BP$5:$BP$322,MATCH(1,($B241='23_24TPP_Base_Mapping'!$B$5:$B$322)*($C241='23_24TPP_Base_Mapping'!$C$5:$C$322),0))</f>
        <v>0</v>
      </c>
      <c r="U241" s="102">
        <v>0</v>
      </c>
      <c r="V241" s="102">
        <v>0</v>
      </c>
      <c r="W241" s="102">
        <f t="shared" si="48"/>
        <v>0</v>
      </c>
      <c r="X241" s="102">
        <v>0</v>
      </c>
      <c r="Y241" s="103">
        <v>0</v>
      </c>
      <c r="Z241" s="103">
        <v>0</v>
      </c>
      <c r="AA241" s="103">
        <f t="shared" si="38"/>
        <v>0</v>
      </c>
      <c r="AB241" s="103">
        <f t="shared" si="43"/>
        <v>0</v>
      </c>
      <c r="AC241" s="104">
        <f t="shared" si="39"/>
        <v>0</v>
      </c>
      <c r="AD241" s="104">
        <f t="shared" si="40"/>
        <v>0</v>
      </c>
      <c r="AE241" s="104">
        <f t="shared" si="41"/>
        <v>0</v>
      </c>
      <c r="AF241" s="104">
        <f t="shared" si="42"/>
        <v>0</v>
      </c>
      <c r="AG241" s="201">
        <f t="shared" si="37"/>
        <v>0</v>
      </c>
    </row>
    <row r="242" spans="1:33" x14ac:dyDescent="0.35">
      <c r="A242" t="s">
        <v>315</v>
      </c>
      <c r="B242" t="s">
        <v>146</v>
      </c>
      <c r="C242">
        <v>115</v>
      </c>
      <c r="D242" t="str" cm="1">
        <f t="array" ref="D242">INDEX(SubList_ResAreas!$D$5:$D$332,MATCH(1,(B242=SubList_ResAreas!$B$5:$B$332)*(C242=SubList_ResAreas!$C$5:$C$332),0))</f>
        <v>SPGE_Kern</v>
      </c>
      <c r="E242" s="29">
        <v>0</v>
      </c>
      <c r="F242" s="29">
        <v>0</v>
      </c>
      <c r="G242" s="29">
        <f t="shared" si="44"/>
        <v>0</v>
      </c>
      <c r="H242" s="29" cm="1">
        <f t="array" ref="H242">INDEX('23_24TPP_Base_Mapping'!$P$5:$P$322,MATCH(1,($B242='23_24TPP_Base_Mapping'!$B$5:$B$322)*($C242='23_24TPP_Base_Mapping'!$C$5:$C$322),0))</f>
        <v>0</v>
      </c>
      <c r="I242" s="97">
        <v>0</v>
      </c>
      <c r="J242" s="97">
        <v>0</v>
      </c>
      <c r="K242" s="97">
        <f t="shared" si="45"/>
        <v>0</v>
      </c>
      <c r="L242" s="97" cm="1">
        <f t="array" ref="L242">INDEX('23_24TPP_Base_Mapping'!$AC$5:$AC$322,MATCH(1,($B242='23_24TPP_Base_Mapping'!$B$5:$B$322)*($C242='23_24TPP_Base_Mapping'!$C$5:$C$322),0))</f>
        <v>0</v>
      </c>
      <c r="M242" s="98">
        <v>0</v>
      </c>
      <c r="N242" s="98">
        <v>0</v>
      </c>
      <c r="O242" s="98">
        <f t="shared" si="46"/>
        <v>0</v>
      </c>
      <c r="P242" s="98" cm="1">
        <f t="array" ref="P242">INDEX('23_24TPP_Base_Mapping'!$AP$5:$AP$322,MATCH(1,($B242='23_24TPP_Base_Mapping'!$B$5:$B$322)*($C242='23_24TPP_Base_Mapping'!$C$5:$C$322),0))</f>
        <v>0</v>
      </c>
      <c r="Q242" s="101">
        <v>0</v>
      </c>
      <c r="R242" s="101">
        <v>0</v>
      </c>
      <c r="S242" s="101">
        <f t="shared" si="47"/>
        <v>0</v>
      </c>
      <c r="T242" s="101" cm="1">
        <f t="array" ref="T242">INDEX('23_24TPP_Base_Mapping'!$BP$5:$BP$322,MATCH(1,($B242='23_24TPP_Base_Mapping'!$B$5:$B$322)*($C242='23_24TPP_Base_Mapping'!$C$5:$C$322),0))</f>
        <v>0</v>
      </c>
      <c r="U242" s="102">
        <v>150</v>
      </c>
      <c r="V242" s="102">
        <v>350</v>
      </c>
      <c r="W242" s="102">
        <f t="shared" si="48"/>
        <v>500</v>
      </c>
      <c r="X242" s="102">
        <f>FLOOR(V242*18440/21477,1)</f>
        <v>300</v>
      </c>
      <c r="Y242" s="103">
        <v>150</v>
      </c>
      <c r="Z242" s="103">
        <v>350</v>
      </c>
      <c r="AA242" s="103">
        <f t="shared" si="38"/>
        <v>500</v>
      </c>
      <c r="AB242" s="103">
        <f t="shared" si="43"/>
        <v>300</v>
      </c>
      <c r="AC242" s="104">
        <f t="shared" si="39"/>
        <v>150</v>
      </c>
      <c r="AD242" s="104">
        <f t="shared" si="40"/>
        <v>350</v>
      </c>
      <c r="AE242" s="104">
        <f t="shared" si="41"/>
        <v>500</v>
      </c>
      <c r="AF242" s="104">
        <f t="shared" si="42"/>
        <v>300</v>
      </c>
      <c r="AG242" s="201">
        <f t="shared" si="37"/>
        <v>1</v>
      </c>
    </row>
    <row r="243" spans="1:33" hidden="1" x14ac:dyDescent="0.35">
      <c r="A243" t="s">
        <v>329</v>
      </c>
      <c r="B243" t="s">
        <v>384</v>
      </c>
      <c r="C243">
        <v>138</v>
      </c>
      <c r="E243" s="29">
        <v>0</v>
      </c>
      <c r="F243" s="29">
        <v>0</v>
      </c>
      <c r="G243" s="29">
        <f t="shared" si="44"/>
        <v>0</v>
      </c>
      <c r="H243" s="29" cm="1">
        <f t="array" ref="H243">INDEX('23_24TPP_Base_Mapping'!$P$5:$P$322,MATCH(1,($B243='23_24TPP_Base_Mapping'!$B$5:$B$322)*($C243='23_24TPP_Base_Mapping'!$C$5:$C$322),0))</f>
        <v>0</v>
      </c>
      <c r="I243" s="97">
        <v>0</v>
      </c>
      <c r="J243" s="97">
        <v>0</v>
      </c>
      <c r="K243" s="97">
        <f t="shared" si="45"/>
        <v>0</v>
      </c>
      <c r="L243" s="97" cm="1">
        <f t="array" ref="L243">INDEX('23_24TPP_Base_Mapping'!$AC$5:$AC$322,MATCH(1,($B243='23_24TPP_Base_Mapping'!$B$5:$B$322)*($C243='23_24TPP_Base_Mapping'!$C$5:$C$322),0))</f>
        <v>0</v>
      </c>
      <c r="M243" s="98">
        <v>0</v>
      </c>
      <c r="N243" s="98">
        <v>0</v>
      </c>
      <c r="O243" s="98">
        <f t="shared" si="46"/>
        <v>0</v>
      </c>
      <c r="P243" s="98" cm="1">
        <f t="array" ref="P243">INDEX('23_24TPP_Base_Mapping'!$AP$5:$AP$322,MATCH(1,($B243='23_24TPP_Base_Mapping'!$B$5:$B$322)*($C243='23_24TPP_Base_Mapping'!$C$5:$C$322),0))</f>
        <v>0</v>
      </c>
      <c r="Q243" s="101">
        <v>0</v>
      </c>
      <c r="R243" s="101">
        <v>0</v>
      </c>
      <c r="S243" s="101">
        <f t="shared" si="47"/>
        <v>0</v>
      </c>
      <c r="T243" s="101" cm="1">
        <f t="array" ref="T243">INDEX('23_24TPP_Base_Mapping'!$BP$5:$BP$322,MATCH(1,($B243='23_24TPP_Base_Mapping'!$B$5:$B$322)*($C243='23_24TPP_Base_Mapping'!$C$5:$C$322),0))</f>
        <v>0</v>
      </c>
      <c r="U243" s="102">
        <v>0</v>
      </c>
      <c r="V243" s="102">
        <v>0</v>
      </c>
      <c r="W243" s="102">
        <f t="shared" si="48"/>
        <v>0</v>
      </c>
      <c r="X243" s="102">
        <v>0</v>
      </c>
      <c r="Y243" s="103">
        <v>0</v>
      </c>
      <c r="Z243" s="103">
        <v>0</v>
      </c>
      <c r="AA243" s="103">
        <f t="shared" si="38"/>
        <v>0</v>
      </c>
      <c r="AB243" s="103">
        <f t="shared" si="43"/>
        <v>0</v>
      </c>
      <c r="AC243" s="104">
        <f t="shared" si="39"/>
        <v>0</v>
      </c>
      <c r="AD243" s="104">
        <f t="shared" si="40"/>
        <v>0</v>
      </c>
      <c r="AE243" s="104">
        <f t="shared" si="41"/>
        <v>0</v>
      </c>
      <c r="AF243" s="104">
        <f t="shared" si="42"/>
        <v>0</v>
      </c>
      <c r="AG243" s="201">
        <f t="shared" si="37"/>
        <v>0</v>
      </c>
    </row>
    <row r="244" spans="1:33" x14ac:dyDescent="0.35">
      <c r="A244" t="s">
        <v>333</v>
      </c>
      <c r="B244" t="s">
        <v>279</v>
      </c>
      <c r="C244">
        <v>115</v>
      </c>
      <c r="D244" t="str" cm="1">
        <f t="array" ref="D244">INDEX(SubList_ResAreas!$D$5:$D$332,MATCH(1,(B244=SubList_ResAreas!$B$5:$B$332)*(C244=SubList_ResAreas!$C$5:$C$332),0))</f>
        <v>Greater_Bay</v>
      </c>
      <c r="E244" s="29">
        <v>0</v>
      </c>
      <c r="F244" s="29">
        <v>0</v>
      </c>
      <c r="G244" s="29">
        <f t="shared" si="44"/>
        <v>0</v>
      </c>
      <c r="H244" s="29" cm="1">
        <f t="array" ref="H244">INDEX('23_24TPP_Base_Mapping'!$P$5:$P$322,MATCH(1,($B244='23_24TPP_Base_Mapping'!$B$5:$B$322)*($C244='23_24TPP_Base_Mapping'!$C$5:$C$322),0))</f>
        <v>0</v>
      </c>
      <c r="I244" s="97">
        <v>0</v>
      </c>
      <c r="J244" s="97">
        <v>0</v>
      </c>
      <c r="K244" s="97">
        <f t="shared" si="45"/>
        <v>0</v>
      </c>
      <c r="L244" s="97" cm="1">
        <f t="array" ref="L244">INDEX('23_24TPP_Base_Mapping'!$AC$5:$AC$322,MATCH(1,($B244='23_24TPP_Base_Mapping'!$B$5:$B$322)*($C244='23_24TPP_Base_Mapping'!$C$5:$C$322),0))</f>
        <v>55</v>
      </c>
      <c r="M244" s="98">
        <v>0</v>
      </c>
      <c r="N244" s="98">
        <v>0</v>
      </c>
      <c r="O244" s="98">
        <f t="shared" si="46"/>
        <v>0</v>
      </c>
      <c r="P244" s="98" cm="1">
        <f t="array" ref="P244">INDEX('23_24TPP_Base_Mapping'!$AP$5:$AP$322,MATCH(1,($B244='23_24TPP_Base_Mapping'!$B$5:$B$322)*($C244='23_24TPP_Base_Mapping'!$C$5:$C$322),0))</f>
        <v>0</v>
      </c>
      <c r="Q244" s="101">
        <v>0</v>
      </c>
      <c r="R244" s="101">
        <v>0</v>
      </c>
      <c r="S244" s="101">
        <f t="shared" si="47"/>
        <v>0</v>
      </c>
      <c r="T244" s="101" cm="1">
        <f t="array" ref="T244">INDEX('23_24TPP_Base_Mapping'!$BP$5:$BP$322,MATCH(1,($B244='23_24TPP_Base_Mapping'!$B$5:$B$322)*($C244='23_24TPP_Base_Mapping'!$C$5:$C$322),0))</f>
        <v>55</v>
      </c>
      <c r="U244" s="102">
        <v>0</v>
      </c>
      <c r="V244" s="102">
        <v>0</v>
      </c>
      <c r="W244" s="102">
        <f t="shared" si="48"/>
        <v>0</v>
      </c>
      <c r="X244" s="102">
        <v>0</v>
      </c>
      <c r="Y244" s="103">
        <v>0</v>
      </c>
      <c r="Z244" s="103">
        <v>0</v>
      </c>
      <c r="AA244" s="103">
        <f t="shared" si="38"/>
        <v>0</v>
      </c>
      <c r="AB244" s="103">
        <f t="shared" si="43"/>
        <v>55</v>
      </c>
      <c r="AC244" s="104">
        <f t="shared" si="39"/>
        <v>0</v>
      </c>
      <c r="AD244" s="104">
        <f t="shared" si="40"/>
        <v>0</v>
      </c>
      <c r="AE244" s="104">
        <f t="shared" si="41"/>
        <v>0</v>
      </c>
      <c r="AF244" s="104">
        <f t="shared" si="42"/>
        <v>55</v>
      </c>
      <c r="AG244" s="201">
        <f t="shared" si="37"/>
        <v>1</v>
      </c>
    </row>
    <row r="245" spans="1:33" x14ac:dyDescent="0.35">
      <c r="A245" t="s">
        <v>315</v>
      </c>
      <c r="B245" t="s">
        <v>152</v>
      </c>
      <c r="C245">
        <v>115</v>
      </c>
      <c r="D245" t="str" cm="1">
        <f t="array" ref="D245">INDEX(SubList_ResAreas!$D$5:$D$332,MATCH(1,(B245=SubList_ResAreas!$B$5:$B$332)*(C245=SubList_ResAreas!$C$5:$C$332),0))</f>
        <v>SPGE_Kern</v>
      </c>
      <c r="E245" s="29">
        <v>0</v>
      </c>
      <c r="F245" s="29">
        <v>0</v>
      </c>
      <c r="G245" s="29">
        <f t="shared" si="44"/>
        <v>0</v>
      </c>
      <c r="H245" s="29" cm="1">
        <f t="array" ref="H245">INDEX('23_24TPP_Base_Mapping'!$P$5:$P$322,MATCH(1,($B245='23_24TPP_Base_Mapping'!$B$5:$B$322)*($C245='23_24TPP_Base_Mapping'!$C$5:$C$322),0))</f>
        <v>0</v>
      </c>
      <c r="I245" s="97">
        <v>0</v>
      </c>
      <c r="J245" s="97">
        <v>0</v>
      </c>
      <c r="K245" s="97">
        <f t="shared" si="45"/>
        <v>0</v>
      </c>
      <c r="L245" s="97" cm="1">
        <f t="array" ref="L245">INDEX('23_24TPP_Base_Mapping'!$AC$5:$AC$322,MATCH(1,($B245='23_24TPP_Base_Mapping'!$B$5:$B$322)*($C245='23_24TPP_Base_Mapping'!$C$5:$C$322),0))</f>
        <v>0</v>
      </c>
      <c r="M245" s="98">
        <v>0</v>
      </c>
      <c r="N245" s="98">
        <v>56</v>
      </c>
      <c r="O245" s="98">
        <f t="shared" si="46"/>
        <v>56</v>
      </c>
      <c r="P245" s="98" cm="1">
        <f t="array" ref="P245">INDEX('23_24TPP_Base_Mapping'!$AP$5:$AP$322,MATCH(1,($B245='23_24TPP_Base_Mapping'!$B$5:$B$322)*($C245='23_24TPP_Base_Mapping'!$C$5:$C$322),0))</f>
        <v>55</v>
      </c>
      <c r="Q245" s="101">
        <v>0</v>
      </c>
      <c r="R245" s="101">
        <v>56</v>
      </c>
      <c r="S245" s="101">
        <f t="shared" si="47"/>
        <v>56</v>
      </c>
      <c r="T245" s="101" cm="1">
        <f t="array" ref="T245">INDEX('23_24TPP_Base_Mapping'!$BP$5:$BP$322,MATCH(1,($B245='23_24TPP_Base_Mapping'!$B$5:$B$322)*($C245='23_24TPP_Base_Mapping'!$C$5:$C$322),0))</f>
        <v>55</v>
      </c>
      <c r="U245" s="102">
        <v>0</v>
      </c>
      <c r="V245" s="102">
        <v>0</v>
      </c>
      <c r="W245" s="102">
        <f t="shared" si="48"/>
        <v>0</v>
      </c>
      <c r="X245" s="102">
        <v>0</v>
      </c>
      <c r="Y245" s="103">
        <v>0</v>
      </c>
      <c r="Z245" s="103">
        <v>0</v>
      </c>
      <c r="AA245" s="103">
        <f t="shared" si="38"/>
        <v>56</v>
      </c>
      <c r="AB245" s="103">
        <f t="shared" si="43"/>
        <v>55</v>
      </c>
      <c r="AC245" s="104">
        <f t="shared" si="39"/>
        <v>0</v>
      </c>
      <c r="AD245" s="104">
        <f t="shared" si="40"/>
        <v>56</v>
      </c>
      <c r="AE245" s="104">
        <f t="shared" si="41"/>
        <v>56</v>
      </c>
      <c r="AF245" s="104">
        <f t="shared" si="42"/>
        <v>55</v>
      </c>
      <c r="AG245" s="201">
        <f t="shared" si="37"/>
        <v>1</v>
      </c>
    </row>
    <row r="246" spans="1:33" x14ac:dyDescent="0.35">
      <c r="A246" t="s">
        <v>318</v>
      </c>
      <c r="B246" t="s">
        <v>92</v>
      </c>
      <c r="C246">
        <v>230</v>
      </c>
      <c r="D246" t="str" cm="1">
        <f t="array" ref="D246">INDEX(SubList_ResAreas!$D$5:$D$332,MATCH(1,(B246=SubList_ResAreas!$B$5:$B$332)*(C246=SubList_ResAreas!$C$5:$C$332),0))</f>
        <v>Greater_LA</v>
      </c>
      <c r="E246" s="29">
        <v>0</v>
      </c>
      <c r="F246" s="29">
        <v>0</v>
      </c>
      <c r="G246" s="29">
        <f t="shared" si="44"/>
        <v>0</v>
      </c>
      <c r="H246" s="29" cm="1">
        <f t="array" ref="H246">INDEX('23_24TPP_Base_Mapping'!$P$5:$P$322,MATCH(1,($B246='23_24TPP_Base_Mapping'!$B$5:$B$322)*($C246='23_24TPP_Base_Mapping'!$C$5:$C$322),0))</f>
        <v>0</v>
      </c>
      <c r="I246" s="97">
        <v>0</v>
      </c>
      <c r="J246" s="97">
        <v>0</v>
      </c>
      <c r="K246" s="97">
        <f t="shared" si="45"/>
        <v>0</v>
      </c>
      <c r="L246" s="97" cm="1">
        <f t="array" ref="L246">INDEX('23_24TPP_Base_Mapping'!$AC$5:$AC$322,MATCH(1,($B246='23_24TPP_Base_Mapping'!$B$5:$B$322)*($C246='23_24TPP_Base_Mapping'!$C$5:$C$322),0))</f>
        <v>0</v>
      </c>
      <c r="M246" s="98">
        <v>0</v>
      </c>
      <c r="N246" s="98">
        <v>0</v>
      </c>
      <c r="O246" s="98">
        <f t="shared" si="46"/>
        <v>0</v>
      </c>
      <c r="P246" s="98" cm="1">
        <f t="array" ref="P246">INDEX('23_24TPP_Base_Mapping'!$AP$5:$AP$322,MATCH(1,($B246='23_24TPP_Base_Mapping'!$B$5:$B$322)*($C246='23_24TPP_Base_Mapping'!$C$5:$C$322),0))</f>
        <v>50</v>
      </c>
      <c r="Q246" s="101">
        <v>0</v>
      </c>
      <c r="R246" s="101">
        <v>0</v>
      </c>
      <c r="S246" s="101">
        <f t="shared" si="47"/>
        <v>0</v>
      </c>
      <c r="T246" s="101" cm="1">
        <f t="array" ref="T246">INDEX('23_24TPP_Base_Mapping'!$BP$5:$BP$322,MATCH(1,($B246='23_24TPP_Base_Mapping'!$B$5:$B$322)*($C246='23_24TPP_Base_Mapping'!$C$5:$C$322),0))</f>
        <v>50</v>
      </c>
      <c r="U246" s="102">
        <v>0</v>
      </c>
      <c r="V246" s="102">
        <v>0</v>
      </c>
      <c r="W246" s="102">
        <f t="shared" si="48"/>
        <v>0</v>
      </c>
      <c r="X246" s="102">
        <v>0</v>
      </c>
      <c r="Y246" s="103">
        <v>0</v>
      </c>
      <c r="Z246" s="103">
        <v>0</v>
      </c>
      <c r="AA246" s="103">
        <f t="shared" si="38"/>
        <v>0</v>
      </c>
      <c r="AB246" s="103">
        <f t="shared" si="43"/>
        <v>50</v>
      </c>
      <c r="AC246" s="104">
        <f t="shared" si="39"/>
        <v>0</v>
      </c>
      <c r="AD246" s="104">
        <f t="shared" si="40"/>
        <v>0</v>
      </c>
      <c r="AE246" s="104">
        <f t="shared" si="41"/>
        <v>0</v>
      </c>
      <c r="AF246" s="104">
        <f t="shared" si="42"/>
        <v>50</v>
      </c>
      <c r="AG246" s="201">
        <f t="shared" si="37"/>
        <v>1</v>
      </c>
    </row>
    <row r="247" spans="1:33" x14ac:dyDescent="0.35">
      <c r="A247" t="s">
        <v>333</v>
      </c>
      <c r="B247" t="s">
        <v>263</v>
      </c>
      <c r="C247">
        <v>230</v>
      </c>
      <c r="D247" t="str" cm="1">
        <f t="array" ref="D247">INDEX(SubList_ResAreas!$D$5:$D$332,MATCH(1,(B247=SubList_ResAreas!$B$5:$B$332)*(C247=SubList_ResAreas!$C$5:$C$332),0))</f>
        <v>Northern_CA</v>
      </c>
      <c r="E247" s="29">
        <v>0</v>
      </c>
      <c r="F247" s="29">
        <v>0</v>
      </c>
      <c r="G247" s="29">
        <f t="shared" si="44"/>
        <v>0</v>
      </c>
      <c r="H247" s="29" cm="1">
        <f t="array" ref="H247">INDEX('23_24TPP_Base_Mapping'!$P$5:$P$322,MATCH(1,($B247='23_24TPP_Base_Mapping'!$B$5:$B$322)*($C247='23_24TPP_Base_Mapping'!$C$5:$C$322),0))</f>
        <v>0</v>
      </c>
      <c r="I247" s="97">
        <v>0</v>
      </c>
      <c r="J247" s="97">
        <v>0</v>
      </c>
      <c r="K247" s="97">
        <f t="shared" si="45"/>
        <v>0</v>
      </c>
      <c r="L247" s="97" cm="1">
        <f t="array" ref="L247">INDEX('23_24TPP_Base_Mapping'!$AC$5:$AC$322,MATCH(1,($B247='23_24TPP_Base_Mapping'!$B$5:$B$322)*($C247='23_24TPP_Base_Mapping'!$C$5:$C$322),0))</f>
        <v>0</v>
      </c>
      <c r="M247" s="98">
        <v>30</v>
      </c>
      <c r="N247" s="98">
        <v>11.3546</v>
      </c>
      <c r="O247" s="98">
        <f t="shared" si="46"/>
        <v>41.354599999999998</v>
      </c>
      <c r="P247" s="98" cm="1">
        <f t="array" ref="P247">INDEX('23_24TPP_Base_Mapping'!$AP$5:$AP$322,MATCH(1,($B247='23_24TPP_Base_Mapping'!$B$5:$B$322)*($C247='23_24TPP_Base_Mapping'!$C$5:$C$322),0))</f>
        <v>0</v>
      </c>
      <c r="Q247" s="101">
        <v>30</v>
      </c>
      <c r="R247" s="101">
        <v>11.3546</v>
      </c>
      <c r="S247" s="101">
        <f t="shared" si="47"/>
        <v>41.354599999999998</v>
      </c>
      <c r="T247" s="101" cm="1">
        <f t="array" ref="T247">INDEX('23_24TPP_Base_Mapping'!$BP$5:$BP$322,MATCH(1,($B247='23_24TPP_Base_Mapping'!$B$5:$B$322)*($C247='23_24TPP_Base_Mapping'!$C$5:$C$322),0))</f>
        <v>0</v>
      </c>
      <c r="U247" s="102">
        <v>108</v>
      </c>
      <c r="V247" s="102">
        <v>251</v>
      </c>
      <c r="W247" s="102">
        <f t="shared" si="48"/>
        <v>359</v>
      </c>
      <c r="X247" s="102">
        <f>FLOOR(V247*18440/21477,1)</f>
        <v>215</v>
      </c>
      <c r="Y247" s="103">
        <v>108</v>
      </c>
      <c r="Z247" s="103">
        <v>251</v>
      </c>
      <c r="AA247" s="103">
        <f t="shared" si="38"/>
        <v>400.3546</v>
      </c>
      <c r="AB247" s="103">
        <f t="shared" si="43"/>
        <v>215</v>
      </c>
      <c r="AC247" s="104">
        <f t="shared" si="39"/>
        <v>138</v>
      </c>
      <c r="AD247" s="104">
        <f t="shared" si="40"/>
        <v>262.3546</v>
      </c>
      <c r="AE247" s="104">
        <f t="shared" si="41"/>
        <v>400.3546</v>
      </c>
      <c r="AF247" s="104">
        <f t="shared" si="42"/>
        <v>215</v>
      </c>
      <c r="AG247" s="201">
        <f t="shared" si="37"/>
        <v>1</v>
      </c>
    </row>
    <row r="248" spans="1:33" x14ac:dyDescent="0.35">
      <c r="A248" t="s">
        <v>333</v>
      </c>
      <c r="B248" t="s">
        <v>226</v>
      </c>
      <c r="C248">
        <v>115</v>
      </c>
      <c r="D248" t="str" cm="1">
        <f t="array" ref="D248">INDEX(SubList_ResAreas!$D$5:$D$332,MATCH(1,(B248=SubList_ResAreas!$B$5:$B$332)*(C248=SubList_ResAreas!$C$5:$C$332),0))</f>
        <v>Central_Valley_LosBanos</v>
      </c>
      <c r="E248" s="29">
        <v>0</v>
      </c>
      <c r="F248" s="29">
        <v>0</v>
      </c>
      <c r="G248" s="29">
        <f t="shared" si="44"/>
        <v>0</v>
      </c>
      <c r="H248" s="29" cm="1">
        <f t="array" ref="H248">INDEX('23_24TPP_Base_Mapping'!$P$5:$P$322,MATCH(1,($B248='23_24TPP_Base_Mapping'!$B$5:$B$322)*($C248='23_24TPP_Base_Mapping'!$C$5:$C$322),0))</f>
        <v>0</v>
      </c>
      <c r="I248" s="97">
        <v>0</v>
      </c>
      <c r="J248" s="97">
        <v>0</v>
      </c>
      <c r="K248" s="97">
        <f t="shared" si="45"/>
        <v>0</v>
      </c>
      <c r="L248" s="97" cm="1">
        <f t="array" ref="L248">INDEX('23_24TPP_Base_Mapping'!$AC$5:$AC$322,MATCH(1,($B248='23_24TPP_Base_Mapping'!$B$5:$B$322)*($C248='23_24TPP_Base_Mapping'!$C$5:$C$322),0))</f>
        <v>0</v>
      </c>
      <c r="M248" s="98">
        <v>0</v>
      </c>
      <c r="N248" s="98">
        <v>0</v>
      </c>
      <c r="O248" s="98">
        <f t="shared" si="46"/>
        <v>0</v>
      </c>
      <c r="P248" s="98" cm="1">
        <f t="array" ref="P248">INDEX('23_24TPP_Base_Mapping'!$AP$5:$AP$322,MATCH(1,($B248='23_24TPP_Base_Mapping'!$B$5:$B$322)*($C248='23_24TPP_Base_Mapping'!$C$5:$C$322),0))</f>
        <v>100</v>
      </c>
      <c r="Q248" s="101">
        <v>0</v>
      </c>
      <c r="R248" s="101">
        <v>0</v>
      </c>
      <c r="S248" s="101">
        <f t="shared" si="47"/>
        <v>0</v>
      </c>
      <c r="T248" s="101" cm="1">
        <f t="array" ref="T248">INDEX('23_24TPP_Base_Mapping'!$BP$5:$BP$322,MATCH(1,($B248='23_24TPP_Base_Mapping'!$B$5:$B$322)*($C248='23_24TPP_Base_Mapping'!$C$5:$C$322),0))</f>
        <v>100</v>
      </c>
      <c r="U248" s="102">
        <v>0</v>
      </c>
      <c r="V248" s="102">
        <v>0</v>
      </c>
      <c r="W248" s="102">
        <f t="shared" si="48"/>
        <v>0</v>
      </c>
      <c r="X248" s="102">
        <v>0</v>
      </c>
      <c r="Y248" s="103">
        <v>0</v>
      </c>
      <c r="Z248" s="103">
        <v>0</v>
      </c>
      <c r="AA248" s="103">
        <f t="shared" si="38"/>
        <v>0</v>
      </c>
      <c r="AB248" s="103">
        <f t="shared" si="43"/>
        <v>100</v>
      </c>
      <c r="AC248" s="104">
        <f t="shared" si="39"/>
        <v>0</v>
      </c>
      <c r="AD248" s="104">
        <f t="shared" si="40"/>
        <v>0</v>
      </c>
      <c r="AE248" s="104">
        <f t="shared" si="41"/>
        <v>0</v>
      </c>
      <c r="AF248" s="104">
        <f t="shared" si="42"/>
        <v>100</v>
      </c>
      <c r="AG248" s="201">
        <f t="shared" si="37"/>
        <v>1</v>
      </c>
    </row>
    <row r="249" spans="1:33" hidden="1" x14ac:dyDescent="0.35">
      <c r="A249" t="s">
        <v>333</v>
      </c>
      <c r="B249" t="s">
        <v>227</v>
      </c>
      <c r="C249">
        <v>115</v>
      </c>
      <c r="E249" s="29">
        <v>0</v>
      </c>
      <c r="F249" s="29">
        <v>0</v>
      </c>
      <c r="G249" s="29">
        <f t="shared" si="44"/>
        <v>0</v>
      </c>
      <c r="H249" s="29" cm="1">
        <f t="array" ref="H249">INDEX('23_24TPP_Base_Mapping'!$P$5:$P$322,MATCH(1,($B249='23_24TPP_Base_Mapping'!$B$5:$B$322)*($C249='23_24TPP_Base_Mapping'!$C$5:$C$322),0))</f>
        <v>0</v>
      </c>
      <c r="I249" s="97">
        <v>0</v>
      </c>
      <c r="J249" s="97">
        <v>0</v>
      </c>
      <c r="K249" s="97">
        <f t="shared" si="45"/>
        <v>0</v>
      </c>
      <c r="L249" s="97" cm="1">
        <f t="array" ref="L249">INDEX('23_24TPP_Base_Mapping'!$AC$5:$AC$322,MATCH(1,($B249='23_24TPP_Base_Mapping'!$B$5:$B$322)*($C249='23_24TPP_Base_Mapping'!$C$5:$C$322),0))</f>
        <v>0</v>
      </c>
      <c r="M249" s="98">
        <v>0</v>
      </c>
      <c r="N249" s="98">
        <v>0</v>
      </c>
      <c r="O249" s="98">
        <f t="shared" si="46"/>
        <v>0</v>
      </c>
      <c r="P249" s="98" cm="1">
        <f t="array" ref="P249">INDEX('23_24TPP_Base_Mapping'!$AP$5:$AP$322,MATCH(1,($B249='23_24TPP_Base_Mapping'!$B$5:$B$322)*($C249='23_24TPP_Base_Mapping'!$C$5:$C$322),0))</f>
        <v>0</v>
      </c>
      <c r="Q249" s="101">
        <v>0</v>
      </c>
      <c r="R249" s="101">
        <v>0</v>
      </c>
      <c r="S249" s="101">
        <f t="shared" si="47"/>
        <v>0</v>
      </c>
      <c r="T249" s="101" cm="1">
        <f t="array" ref="T249">INDEX('23_24TPP_Base_Mapping'!$BP$5:$BP$322,MATCH(1,($B249='23_24TPP_Base_Mapping'!$B$5:$B$322)*($C249='23_24TPP_Base_Mapping'!$C$5:$C$322),0))</f>
        <v>0</v>
      </c>
      <c r="U249" s="102">
        <v>0</v>
      </c>
      <c r="V249" s="102">
        <v>0</v>
      </c>
      <c r="W249" s="102">
        <f t="shared" si="48"/>
        <v>0</v>
      </c>
      <c r="X249" s="102">
        <v>0</v>
      </c>
      <c r="Y249" s="103">
        <v>0</v>
      </c>
      <c r="Z249" s="103">
        <v>0</v>
      </c>
      <c r="AA249" s="103">
        <f t="shared" si="38"/>
        <v>0</v>
      </c>
      <c r="AB249" s="103">
        <f t="shared" si="43"/>
        <v>0</v>
      </c>
      <c r="AC249" s="104">
        <f t="shared" si="39"/>
        <v>0</v>
      </c>
      <c r="AD249" s="104">
        <f t="shared" si="40"/>
        <v>0</v>
      </c>
      <c r="AE249" s="104">
        <f t="shared" si="41"/>
        <v>0</v>
      </c>
      <c r="AF249" s="104">
        <f t="shared" si="42"/>
        <v>0</v>
      </c>
      <c r="AG249" s="201">
        <f t="shared" si="37"/>
        <v>0</v>
      </c>
    </row>
    <row r="250" spans="1:33" x14ac:dyDescent="0.35">
      <c r="A250" t="s">
        <v>341</v>
      </c>
      <c r="B250" t="s">
        <v>109</v>
      </c>
      <c r="C250">
        <v>115</v>
      </c>
      <c r="D250" t="str" cm="1">
        <f t="array" ref="D250">INDEX(SubList_ResAreas!$D$5:$D$332,MATCH(1,(B250=SubList_ResAreas!$B$5:$B$332)*(C250=SubList_ResAreas!$C$5:$C$332),0))</f>
        <v>Greater_Kramer</v>
      </c>
      <c r="E250" s="29">
        <v>0</v>
      </c>
      <c r="F250" s="29">
        <v>0</v>
      </c>
      <c r="G250" s="29">
        <f t="shared" si="44"/>
        <v>0</v>
      </c>
      <c r="H250" s="29" cm="1">
        <f t="array" ref="H250">INDEX('23_24TPP_Base_Mapping'!$P$5:$P$322,MATCH(1,($B250='23_24TPP_Base_Mapping'!$B$5:$B$322)*($C250='23_24TPP_Base_Mapping'!$C$5:$C$322),0))</f>
        <v>0</v>
      </c>
      <c r="I250" s="97">
        <v>0</v>
      </c>
      <c r="J250" s="97">
        <v>150</v>
      </c>
      <c r="K250" s="97">
        <f t="shared" si="45"/>
        <v>150</v>
      </c>
      <c r="L250" s="97" cm="1">
        <f t="array" ref="L250">INDEX('23_24TPP_Base_Mapping'!$AC$5:$AC$322,MATCH(1,($B250='23_24TPP_Base_Mapping'!$B$5:$B$322)*($C250='23_24TPP_Base_Mapping'!$C$5:$C$322),0))</f>
        <v>100</v>
      </c>
      <c r="M250" s="98">
        <v>49.999999999999993</v>
      </c>
      <c r="N250" s="98">
        <v>0</v>
      </c>
      <c r="O250" s="98">
        <f t="shared" si="46"/>
        <v>49.999999999999993</v>
      </c>
      <c r="P250" s="98" cm="1">
        <f t="array" ref="P250">INDEX('23_24TPP_Base_Mapping'!$AP$5:$AP$322,MATCH(1,($B250='23_24TPP_Base_Mapping'!$B$5:$B$322)*($C250='23_24TPP_Base_Mapping'!$C$5:$C$322),0))</f>
        <v>49.94</v>
      </c>
      <c r="Q250" s="101">
        <v>49.999999999999993</v>
      </c>
      <c r="R250" s="101">
        <v>150</v>
      </c>
      <c r="S250" s="101">
        <f t="shared" si="47"/>
        <v>200</v>
      </c>
      <c r="T250" s="101" cm="1">
        <f t="array" ref="T250">INDEX('23_24TPP_Base_Mapping'!$BP$5:$BP$322,MATCH(1,($B250='23_24TPP_Base_Mapping'!$B$5:$B$322)*($C250='23_24TPP_Base_Mapping'!$C$5:$C$322),0))</f>
        <v>149.94</v>
      </c>
      <c r="U250" s="102">
        <v>0</v>
      </c>
      <c r="V250" s="102">
        <v>0</v>
      </c>
      <c r="W250" s="102">
        <f t="shared" si="48"/>
        <v>0</v>
      </c>
      <c r="X250" s="102">
        <v>0</v>
      </c>
      <c r="Y250" s="103">
        <v>0</v>
      </c>
      <c r="Z250" s="103">
        <v>0</v>
      </c>
      <c r="AA250" s="103">
        <f t="shared" si="38"/>
        <v>200</v>
      </c>
      <c r="AB250" s="103">
        <f t="shared" si="43"/>
        <v>149.94</v>
      </c>
      <c r="AC250" s="104">
        <f t="shared" si="39"/>
        <v>49.999999999999993</v>
      </c>
      <c r="AD250" s="104">
        <f t="shared" si="40"/>
        <v>150</v>
      </c>
      <c r="AE250" s="104">
        <f t="shared" si="41"/>
        <v>200</v>
      </c>
      <c r="AF250" s="104">
        <f t="shared" si="42"/>
        <v>149.94</v>
      </c>
      <c r="AG250" s="201">
        <f t="shared" si="37"/>
        <v>1</v>
      </c>
    </row>
    <row r="251" spans="1:33" hidden="1" x14ac:dyDescent="0.35">
      <c r="A251" t="s">
        <v>315</v>
      </c>
      <c r="B251" t="s">
        <v>141</v>
      </c>
      <c r="C251">
        <v>115</v>
      </c>
      <c r="E251" s="29">
        <v>0</v>
      </c>
      <c r="F251" s="29">
        <v>0</v>
      </c>
      <c r="G251" s="29">
        <f t="shared" si="44"/>
        <v>0</v>
      </c>
      <c r="H251" s="29" cm="1">
        <f t="array" ref="H251">INDEX('23_24TPP_Base_Mapping'!$P$5:$P$322,MATCH(1,($B251='23_24TPP_Base_Mapping'!$B$5:$B$322)*($C251='23_24TPP_Base_Mapping'!$C$5:$C$322),0))</f>
        <v>0</v>
      </c>
      <c r="I251" s="97">
        <v>0</v>
      </c>
      <c r="J251" s="97">
        <v>0</v>
      </c>
      <c r="K251" s="97">
        <f t="shared" si="45"/>
        <v>0</v>
      </c>
      <c r="L251" s="97" cm="1">
        <f t="array" ref="L251">INDEX('23_24TPP_Base_Mapping'!$AC$5:$AC$322,MATCH(1,($B251='23_24TPP_Base_Mapping'!$B$5:$B$322)*($C251='23_24TPP_Base_Mapping'!$C$5:$C$322),0))</f>
        <v>0</v>
      </c>
      <c r="M251" s="98">
        <v>0</v>
      </c>
      <c r="N251" s="98">
        <v>0</v>
      </c>
      <c r="O251" s="98">
        <f t="shared" si="46"/>
        <v>0</v>
      </c>
      <c r="P251" s="98" cm="1">
        <f t="array" ref="P251">INDEX('23_24TPP_Base_Mapping'!$AP$5:$AP$322,MATCH(1,($B251='23_24TPP_Base_Mapping'!$B$5:$B$322)*($C251='23_24TPP_Base_Mapping'!$C$5:$C$322),0))</f>
        <v>0</v>
      </c>
      <c r="Q251" s="101">
        <v>0</v>
      </c>
      <c r="R251" s="101">
        <v>0</v>
      </c>
      <c r="S251" s="101">
        <f t="shared" si="47"/>
        <v>0</v>
      </c>
      <c r="T251" s="101" cm="1">
        <f t="array" ref="T251">INDEX('23_24TPP_Base_Mapping'!$BP$5:$BP$322,MATCH(1,($B251='23_24TPP_Base_Mapping'!$B$5:$B$322)*($C251='23_24TPP_Base_Mapping'!$C$5:$C$322),0))</f>
        <v>0</v>
      </c>
      <c r="U251" s="102">
        <v>0</v>
      </c>
      <c r="V251" s="102">
        <v>0</v>
      </c>
      <c r="W251" s="102">
        <f t="shared" si="48"/>
        <v>0</v>
      </c>
      <c r="X251" s="102">
        <v>0</v>
      </c>
      <c r="Y251" s="103">
        <v>0</v>
      </c>
      <c r="Z251" s="103">
        <v>0</v>
      </c>
      <c r="AA251" s="103">
        <f t="shared" si="38"/>
        <v>0</v>
      </c>
      <c r="AB251" s="103">
        <f t="shared" si="43"/>
        <v>0</v>
      </c>
      <c r="AC251" s="104">
        <f t="shared" si="39"/>
        <v>0</v>
      </c>
      <c r="AD251" s="104">
        <f t="shared" si="40"/>
        <v>0</v>
      </c>
      <c r="AE251" s="104">
        <f t="shared" si="41"/>
        <v>0</v>
      </c>
      <c r="AF251" s="104">
        <f t="shared" si="42"/>
        <v>0</v>
      </c>
      <c r="AG251" s="201">
        <f t="shared" si="37"/>
        <v>0</v>
      </c>
    </row>
    <row r="252" spans="1:33" hidden="1" x14ac:dyDescent="0.35">
      <c r="A252" t="s">
        <v>333</v>
      </c>
      <c r="B252" t="s">
        <v>283</v>
      </c>
      <c r="C252">
        <v>230</v>
      </c>
      <c r="E252" s="29">
        <v>0</v>
      </c>
      <c r="F252" s="29">
        <v>0</v>
      </c>
      <c r="G252" s="29">
        <f t="shared" si="44"/>
        <v>0</v>
      </c>
      <c r="H252" s="29" cm="1">
        <f t="array" ref="H252">INDEX('23_24TPP_Base_Mapping'!$P$5:$P$322,MATCH(1,($B252='23_24TPP_Base_Mapping'!$B$5:$B$322)*($C252='23_24TPP_Base_Mapping'!$C$5:$C$322),0))</f>
        <v>0</v>
      </c>
      <c r="I252" s="97">
        <v>0</v>
      </c>
      <c r="J252" s="97">
        <v>0</v>
      </c>
      <c r="K252" s="97">
        <f t="shared" si="45"/>
        <v>0</v>
      </c>
      <c r="L252" s="97" cm="1">
        <f t="array" ref="L252">INDEX('23_24TPP_Base_Mapping'!$AC$5:$AC$322,MATCH(1,($B252='23_24TPP_Base_Mapping'!$B$5:$B$322)*($C252='23_24TPP_Base_Mapping'!$C$5:$C$322),0))</f>
        <v>0</v>
      </c>
      <c r="M252" s="98">
        <v>0</v>
      </c>
      <c r="N252" s="98">
        <v>0</v>
      </c>
      <c r="O252" s="98">
        <f t="shared" si="46"/>
        <v>0</v>
      </c>
      <c r="P252" s="98" cm="1">
        <f t="array" ref="P252">INDEX('23_24TPP_Base_Mapping'!$AP$5:$AP$322,MATCH(1,($B252='23_24TPP_Base_Mapping'!$B$5:$B$322)*($C252='23_24TPP_Base_Mapping'!$C$5:$C$322),0))</f>
        <v>0</v>
      </c>
      <c r="Q252" s="101">
        <v>0</v>
      </c>
      <c r="R252" s="101">
        <v>0</v>
      </c>
      <c r="S252" s="101">
        <f t="shared" si="47"/>
        <v>0</v>
      </c>
      <c r="T252" s="101" cm="1">
        <f t="array" ref="T252">INDEX('23_24TPP_Base_Mapping'!$BP$5:$BP$322,MATCH(1,($B252='23_24TPP_Base_Mapping'!$B$5:$B$322)*($C252='23_24TPP_Base_Mapping'!$C$5:$C$322),0))</f>
        <v>0</v>
      </c>
      <c r="U252" s="102">
        <v>0</v>
      </c>
      <c r="V252" s="102">
        <v>0</v>
      </c>
      <c r="W252" s="102">
        <f t="shared" si="48"/>
        <v>0</v>
      </c>
      <c r="X252" s="102">
        <v>0</v>
      </c>
      <c r="Y252" s="103">
        <v>0</v>
      </c>
      <c r="Z252" s="103">
        <v>0</v>
      </c>
      <c r="AA252" s="103">
        <f t="shared" si="38"/>
        <v>0</v>
      </c>
      <c r="AB252" s="103">
        <f t="shared" si="43"/>
        <v>0</v>
      </c>
      <c r="AC252" s="104">
        <f t="shared" si="39"/>
        <v>0</v>
      </c>
      <c r="AD252" s="104">
        <f t="shared" si="40"/>
        <v>0</v>
      </c>
      <c r="AE252" s="104">
        <f t="shared" si="41"/>
        <v>0</v>
      </c>
      <c r="AF252" s="104">
        <f t="shared" si="42"/>
        <v>0</v>
      </c>
      <c r="AG252" s="201">
        <f t="shared" si="37"/>
        <v>0</v>
      </c>
    </row>
    <row r="253" spans="1:33" hidden="1" x14ac:dyDescent="0.35">
      <c r="A253" t="s">
        <v>333</v>
      </c>
      <c r="B253" t="s">
        <v>283</v>
      </c>
      <c r="C253">
        <v>500</v>
      </c>
      <c r="E253" s="29">
        <v>0</v>
      </c>
      <c r="F253" s="29">
        <v>0</v>
      </c>
      <c r="G253" s="29">
        <f t="shared" si="44"/>
        <v>0</v>
      </c>
      <c r="H253" s="29" cm="1">
        <f t="array" ref="H253">INDEX('23_24TPP_Base_Mapping'!$P$5:$P$322,MATCH(1,($B253='23_24TPP_Base_Mapping'!$B$5:$B$322)*($C253='23_24TPP_Base_Mapping'!$C$5:$C$322),0))</f>
        <v>0</v>
      </c>
      <c r="I253" s="97">
        <v>0</v>
      </c>
      <c r="J253" s="97">
        <v>0</v>
      </c>
      <c r="K253" s="97">
        <f t="shared" si="45"/>
        <v>0</v>
      </c>
      <c r="L253" s="97" cm="1">
        <f t="array" ref="L253">INDEX('23_24TPP_Base_Mapping'!$AC$5:$AC$322,MATCH(1,($B253='23_24TPP_Base_Mapping'!$B$5:$B$322)*($C253='23_24TPP_Base_Mapping'!$C$5:$C$322),0))</f>
        <v>0</v>
      </c>
      <c r="M253" s="98">
        <v>0</v>
      </c>
      <c r="N253" s="98">
        <v>0</v>
      </c>
      <c r="O253" s="98">
        <f t="shared" si="46"/>
        <v>0</v>
      </c>
      <c r="P253" s="98" cm="1">
        <f t="array" ref="P253">INDEX('23_24TPP_Base_Mapping'!$AP$5:$AP$322,MATCH(1,($B253='23_24TPP_Base_Mapping'!$B$5:$B$322)*($C253='23_24TPP_Base_Mapping'!$C$5:$C$322),0))</f>
        <v>0</v>
      </c>
      <c r="Q253" s="101">
        <v>0</v>
      </c>
      <c r="R253" s="101">
        <v>0</v>
      </c>
      <c r="S253" s="101">
        <f t="shared" si="47"/>
        <v>0</v>
      </c>
      <c r="T253" s="101" cm="1">
        <f t="array" ref="T253">INDEX('23_24TPP_Base_Mapping'!$BP$5:$BP$322,MATCH(1,($B253='23_24TPP_Base_Mapping'!$B$5:$B$322)*($C253='23_24TPP_Base_Mapping'!$C$5:$C$322),0))</f>
        <v>0</v>
      </c>
      <c r="U253" s="102">
        <v>0</v>
      </c>
      <c r="V253" s="102">
        <v>0</v>
      </c>
      <c r="W253" s="102">
        <f t="shared" si="48"/>
        <v>0</v>
      </c>
      <c r="X253" s="102">
        <v>0</v>
      </c>
      <c r="Y253" s="103">
        <v>0</v>
      </c>
      <c r="Z253" s="103">
        <v>0</v>
      </c>
      <c r="AA253" s="103">
        <f t="shared" si="38"/>
        <v>0</v>
      </c>
      <c r="AB253" s="103">
        <f t="shared" si="43"/>
        <v>0</v>
      </c>
      <c r="AC253" s="104">
        <f t="shared" si="39"/>
        <v>0</v>
      </c>
      <c r="AD253" s="104">
        <f t="shared" si="40"/>
        <v>0</v>
      </c>
      <c r="AE253" s="104">
        <f t="shared" si="41"/>
        <v>0</v>
      </c>
      <c r="AF253" s="104">
        <f t="shared" si="42"/>
        <v>0</v>
      </c>
      <c r="AG253" s="201">
        <f t="shared" si="37"/>
        <v>0</v>
      </c>
    </row>
    <row r="254" spans="1:33" hidden="1" x14ac:dyDescent="0.35">
      <c r="A254" t="s">
        <v>321</v>
      </c>
      <c r="B254" t="s">
        <v>386</v>
      </c>
      <c r="C254">
        <v>115</v>
      </c>
      <c r="E254" s="29">
        <v>0</v>
      </c>
      <c r="F254" s="29">
        <v>0</v>
      </c>
      <c r="G254" s="29">
        <f t="shared" si="44"/>
        <v>0</v>
      </c>
      <c r="H254" s="29" cm="1">
        <f t="array" ref="H254">INDEX('23_24TPP_Base_Mapping'!$P$5:$P$322,MATCH(1,($B254='23_24TPP_Base_Mapping'!$B$5:$B$322)*($C254='23_24TPP_Base_Mapping'!$C$5:$C$322),0))</f>
        <v>0</v>
      </c>
      <c r="I254" s="97">
        <v>0</v>
      </c>
      <c r="J254" s="97">
        <v>0</v>
      </c>
      <c r="K254" s="97">
        <f t="shared" si="45"/>
        <v>0</v>
      </c>
      <c r="L254" s="97" cm="1">
        <f t="array" ref="L254">INDEX('23_24TPP_Base_Mapping'!$AC$5:$AC$322,MATCH(1,($B254='23_24TPP_Base_Mapping'!$B$5:$B$322)*($C254='23_24TPP_Base_Mapping'!$C$5:$C$322),0))</f>
        <v>0</v>
      </c>
      <c r="M254" s="98">
        <v>0</v>
      </c>
      <c r="N254" s="98">
        <v>0</v>
      </c>
      <c r="O254" s="98">
        <f t="shared" si="46"/>
        <v>0</v>
      </c>
      <c r="P254" s="98" cm="1">
        <f t="array" ref="P254">INDEX('23_24TPP_Base_Mapping'!$AP$5:$AP$322,MATCH(1,($B254='23_24TPP_Base_Mapping'!$B$5:$B$322)*($C254='23_24TPP_Base_Mapping'!$C$5:$C$322),0))</f>
        <v>0</v>
      </c>
      <c r="Q254" s="101">
        <v>0</v>
      </c>
      <c r="R254" s="101">
        <v>0</v>
      </c>
      <c r="S254" s="101">
        <f t="shared" si="47"/>
        <v>0</v>
      </c>
      <c r="T254" s="101" cm="1">
        <f t="array" ref="T254">INDEX('23_24TPP_Base_Mapping'!$BP$5:$BP$322,MATCH(1,($B254='23_24TPP_Base_Mapping'!$B$5:$B$322)*($C254='23_24TPP_Base_Mapping'!$C$5:$C$322),0))</f>
        <v>0</v>
      </c>
      <c r="U254" s="102">
        <v>0</v>
      </c>
      <c r="V254" s="102">
        <v>0</v>
      </c>
      <c r="W254" s="102">
        <f t="shared" si="48"/>
        <v>0</v>
      </c>
      <c r="X254" s="102">
        <v>0</v>
      </c>
      <c r="Y254" s="103">
        <v>0</v>
      </c>
      <c r="Z254" s="103">
        <v>0</v>
      </c>
      <c r="AA254" s="103">
        <f t="shared" si="38"/>
        <v>0</v>
      </c>
      <c r="AB254" s="103">
        <f t="shared" si="43"/>
        <v>0</v>
      </c>
      <c r="AC254" s="104">
        <f t="shared" si="39"/>
        <v>0</v>
      </c>
      <c r="AD254" s="104">
        <f t="shared" si="40"/>
        <v>0</v>
      </c>
      <c r="AE254" s="104">
        <f t="shared" si="41"/>
        <v>0</v>
      </c>
      <c r="AF254" s="104">
        <f t="shared" si="42"/>
        <v>0</v>
      </c>
      <c r="AG254" s="201">
        <f t="shared" si="37"/>
        <v>0</v>
      </c>
    </row>
    <row r="255" spans="1:33" hidden="1" x14ac:dyDescent="0.35">
      <c r="A255" t="s">
        <v>348</v>
      </c>
      <c r="B255" t="s">
        <v>89</v>
      </c>
      <c r="C255">
        <v>230</v>
      </c>
      <c r="E255" s="29">
        <v>0</v>
      </c>
      <c r="F255" s="29">
        <v>0</v>
      </c>
      <c r="G255" s="29">
        <f t="shared" si="44"/>
        <v>0</v>
      </c>
      <c r="H255" s="29" cm="1">
        <f t="array" ref="H255">INDEX('23_24TPP_Base_Mapping'!$P$5:$P$322,MATCH(1,($B255='23_24TPP_Base_Mapping'!$B$5:$B$322)*($C255='23_24TPP_Base_Mapping'!$C$5:$C$322),0))</f>
        <v>0</v>
      </c>
      <c r="I255" s="97">
        <v>0</v>
      </c>
      <c r="J255" s="97">
        <v>0</v>
      </c>
      <c r="K255" s="97">
        <f t="shared" si="45"/>
        <v>0</v>
      </c>
      <c r="L255" s="97" cm="1">
        <f t="array" ref="L255">INDEX('23_24TPP_Base_Mapping'!$AC$5:$AC$322,MATCH(1,($B255='23_24TPP_Base_Mapping'!$B$5:$B$322)*($C255='23_24TPP_Base_Mapping'!$C$5:$C$322),0))</f>
        <v>0</v>
      </c>
      <c r="M255" s="98">
        <v>0</v>
      </c>
      <c r="N255" s="98">
        <v>0</v>
      </c>
      <c r="O255" s="98">
        <f t="shared" si="46"/>
        <v>0</v>
      </c>
      <c r="P255" s="98" cm="1">
        <f t="array" ref="P255">INDEX('23_24TPP_Base_Mapping'!$AP$5:$AP$322,MATCH(1,($B255='23_24TPP_Base_Mapping'!$B$5:$B$322)*($C255='23_24TPP_Base_Mapping'!$C$5:$C$322),0))</f>
        <v>0</v>
      </c>
      <c r="Q255" s="101">
        <v>0</v>
      </c>
      <c r="R255" s="101">
        <v>0</v>
      </c>
      <c r="S255" s="101">
        <f t="shared" si="47"/>
        <v>0</v>
      </c>
      <c r="T255" s="101" cm="1">
        <f t="array" ref="T255">INDEX('23_24TPP_Base_Mapping'!$BP$5:$BP$322,MATCH(1,($B255='23_24TPP_Base_Mapping'!$B$5:$B$322)*($C255='23_24TPP_Base_Mapping'!$C$5:$C$322),0))</f>
        <v>0</v>
      </c>
      <c r="U255" s="102">
        <v>0</v>
      </c>
      <c r="V255" s="102">
        <v>0</v>
      </c>
      <c r="W255" s="102">
        <f t="shared" si="48"/>
        <v>0</v>
      </c>
      <c r="X255" s="102">
        <v>0</v>
      </c>
      <c r="Y255" s="103">
        <v>0</v>
      </c>
      <c r="Z255" s="103">
        <v>0</v>
      </c>
      <c r="AA255" s="103">
        <f t="shared" si="38"/>
        <v>0</v>
      </c>
      <c r="AB255" s="103">
        <f t="shared" si="43"/>
        <v>0</v>
      </c>
      <c r="AC255" s="104">
        <f t="shared" si="39"/>
        <v>0</v>
      </c>
      <c r="AD255" s="104">
        <f t="shared" si="40"/>
        <v>0</v>
      </c>
      <c r="AE255" s="104">
        <f t="shared" si="41"/>
        <v>0</v>
      </c>
      <c r="AF255" s="104">
        <f t="shared" si="42"/>
        <v>0</v>
      </c>
      <c r="AG255" s="201">
        <f t="shared" si="37"/>
        <v>0</v>
      </c>
    </row>
    <row r="256" spans="1:33" hidden="1" x14ac:dyDescent="0.35">
      <c r="A256" t="s">
        <v>315</v>
      </c>
      <c r="B256" t="s">
        <v>131</v>
      </c>
      <c r="C256">
        <v>115</v>
      </c>
      <c r="E256" s="29">
        <v>0</v>
      </c>
      <c r="F256" s="29">
        <v>0</v>
      </c>
      <c r="G256" s="29">
        <f t="shared" si="44"/>
        <v>0</v>
      </c>
      <c r="H256" s="29" cm="1">
        <f t="array" ref="H256">INDEX('23_24TPP_Base_Mapping'!$P$5:$P$322,MATCH(1,($B256='23_24TPP_Base_Mapping'!$B$5:$B$322)*($C256='23_24TPP_Base_Mapping'!$C$5:$C$322),0))</f>
        <v>0</v>
      </c>
      <c r="I256" s="97">
        <v>0</v>
      </c>
      <c r="J256" s="97">
        <v>0</v>
      </c>
      <c r="K256" s="97">
        <f t="shared" si="45"/>
        <v>0</v>
      </c>
      <c r="L256" s="97" cm="1">
        <f t="array" ref="L256">INDEX('23_24TPP_Base_Mapping'!$AC$5:$AC$322,MATCH(1,($B256='23_24TPP_Base_Mapping'!$B$5:$B$322)*($C256='23_24TPP_Base_Mapping'!$C$5:$C$322),0))</f>
        <v>0</v>
      </c>
      <c r="M256" s="98">
        <v>0</v>
      </c>
      <c r="N256" s="98">
        <v>0</v>
      </c>
      <c r="O256" s="98">
        <f t="shared" si="46"/>
        <v>0</v>
      </c>
      <c r="P256" s="98" cm="1">
        <f t="array" ref="P256">INDEX('23_24TPP_Base_Mapping'!$AP$5:$AP$322,MATCH(1,($B256='23_24TPP_Base_Mapping'!$B$5:$B$322)*($C256='23_24TPP_Base_Mapping'!$C$5:$C$322),0))</f>
        <v>0</v>
      </c>
      <c r="Q256" s="101">
        <v>0</v>
      </c>
      <c r="R256" s="101">
        <v>0</v>
      </c>
      <c r="S256" s="101">
        <f t="shared" si="47"/>
        <v>0</v>
      </c>
      <c r="T256" s="101" cm="1">
        <f t="array" ref="T256">INDEX('23_24TPP_Base_Mapping'!$BP$5:$BP$322,MATCH(1,($B256='23_24TPP_Base_Mapping'!$B$5:$B$322)*($C256='23_24TPP_Base_Mapping'!$C$5:$C$322),0))</f>
        <v>0</v>
      </c>
      <c r="U256" s="102">
        <v>0</v>
      </c>
      <c r="V256" s="102">
        <v>0</v>
      </c>
      <c r="W256" s="102">
        <f t="shared" si="48"/>
        <v>0</v>
      </c>
      <c r="X256" s="102">
        <v>0</v>
      </c>
      <c r="Y256" s="103">
        <v>0</v>
      </c>
      <c r="Z256" s="103">
        <v>0</v>
      </c>
      <c r="AA256" s="103">
        <f t="shared" si="38"/>
        <v>0</v>
      </c>
      <c r="AB256" s="103">
        <f t="shared" si="43"/>
        <v>0</v>
      </c>
      <c r="AC256" s="104">
        <f t="shared" si="39"/>
        <v>0</v>
      </c>
      <c r="AD256" s="104">
        <f t="shared" si="40"/>
        <v>0</v>
      </c>
      <c r="AE256" s="104">
        <f t="shared" si="41"/>
        <v>0</v>
      </c>
      <c r="AF256" s="104">
        <f t="shared" si="42"/>
        <v>0</v>
      </c>
      <c r="AG256" s="201">
        <f t="shared" si="37"/>
        <v>0</v>
      </c>
    </row>
    <row r="257" spans="1:33" x14ac:dyDescent="0.35">
      <c r="A257" t="s">
        <v>326</v>
      </c>
      <c r="B257" t="s">
        <v>43</v>
      </c>
      <c r="C257">
        <v>230</v>
      </c>
      <c r="D257" t="str" cm="1">
        <f t="array" ref="D257">INDEX(SubList_ResAreas!$D$5:$D$332,MATCH(1,(B257=SubList_ResAreas!$B$5:$B$332)*(C257=SubList_ResAreas!$C$5:$C$332),0))</f>
        <v>San_Diego</v>
      </c>
      <c r="E257" s="29">
        <v>0</v>
      </c>
      <c r="F257" s="29">
        <v>0</v>
      </c>
      <c r="G257" s="29">
        <f t="shared" si="44"/>
        <v>0</v>
      </c>
      <c r="H257" s="29" cm="1">
        <f t="array" ref="H257">INDEX('23_24TPP_Base_Mapping'!$P$5:$P$322,MATCH(1,($B257='23_24TPP_Base_Mapping'!$B$5:$B$322)*($C257='23_24TPP_Base_Mapping'!$C$5:$C$322),0))</f>
        <v>20</v>
      </c>
      <c r="I257" s="97">
        <v>0</v>
      </c>
      <c r="J257" s="97">
        <v>0</v>
      </c>
      <c r="K257" s="97">
        <f t="shared" si="45"/>
        <v>0</v>
      </c>
      <c r="L257" s="97" cm="1">
        <f t="array" ref="L257">INDEX('23_24TPP_Base_Mapping'!$AC$5:$AC$322,MATCH(1,($B257='23_24TPP_Base_Mapping'!$B$5:$B$322)*($C257='23_24TPP_Base_Mapping'!$C$5:$C$322),0))</f>
        <v>60</v>
      </c>
      <c r="M257" s="98">
        <v>0</v>
      </c>
      <c r="N257" s="98">
        <v>0</v>
      </c>
      <c r="O257" s="98">
        <f t="shared" si="46"/>
        <v>0</v>
      </c>
      <c r="P257" s="98" cm="1">
        <f t="array" ref="P257">INDEX('23_24TPP_Base_Mapping'!$AP$5:$AP$322,MATCH(1,($B257='23_24TPP_Base_Mapping'!$B$5:$B$322)*($C257='23_24TPP_Base_Mapping'!$C$5:$C$322),0))</f>
        <v>0</v>
      </c>
      <c r="Q257" s="101">
        <v>0</v>
      </c>
      <c r="R257" s="101">
        <v>0</v>
      </c>
      <c r="S257" s="101">
        <f t="shared" si="47"/>
        <v>0</v>
      </c>
      <c r="T257" s="101" cm="1">
        <f t="array" ref="T257">INDEX('23_24TPP_Base_Mapping'!$BP$5:$BP$322,MATCH(1,($B257='23_24TPP_Base_Mapping'!$B$5:$B$322)*($C257='23_24TPP_Base_Mapping'!$C$5:$C$322),0))</f>
        <v>80</v>
      </c>
      <c r="U257" s="102">
        <v>60</v>
      </c>
      <c r="V257" s="102">
        <v>140</v>
      </c>
      <c r="W257" s="102">
        <f t="shared" si="48"/>
        <v>200</v>
      </c>
      <c r="X257" s="102">
        <f>FLOOR(V257*18440/21477,1)</f>
        <v>120</v>
      </c>
      <c r="Y257" s="103">
        <v>60</v>
      </c>
      <c r="Z257" s="103">
        <v>140</v>
      </c>
      <c r="AA257" s="103">
        <f t="shared" si="38"/>
        <v>200</v>
      </c>
      <c r="AB257" s="103">
        <f t="shared" si="43"/>
        <v>180</v>
      </c>
      <c r="AC257" s="104">
        <f t="shared" si="39"/>
        <v>60</v>
      </c>
      <c r="AD257" s="104">
        <f t="shared" si="40"/>
        <v>140</v>
      </c>
      <c r="AE257" s="104">
        <f t="shared" si="41"/>
        <v>200</v>
      </c>
      <c r="AF257" s="104">
        <f t="shared" si="42"/>
        <v>200</v>
      </c>
      <c r="AG257" s="201">
        <f t="shared" si="37"/>
        <v>1</v>
      </c>
    </row>
    <row r="258" spans="1:33" hidden="1" x14ac:dyDescent="0.35">
      <c r="A258" t="s">
        <v>326</v>
      </c>
      <c r="B258" t="s">
        <v>45</v>
      </c>
      <c r="C258">
        <v>230</v>
      </c>
      <c r="E258" s="29">
        <v>0</v>
      </c>
      <c r="F258" s="29">
        <v>0</v>
      </c>
      <c r="G258" s="29">
        <f t="shared" si="44"/>
        <v>0</v>
      </c>
      <c r="H258" s="29" cm="1">
        <f t="array" ref="H258">INDEX('23_24TPP_Base_Mapping'!$P$5:$P$322,MATCH(1,($B258='23_24TPP_Base_Mapping'!$B$5:$B$322)*($C258='23_24TPP_Base_Mapping'!$C$5:$C$322),0))</f>
        <v>0</v>
      </c>
      <c r="I258" s="97">
        <v>0</v>
      </c>
      <c r="J258" s="97">
        <v>0</v>
      </c>
      <c r="K258" s="97">
        <f t="shared" si="45"/>
        <v>0</v>
      </c>
      <c r="L258" s="97" cm="1">
        <f t="array" ref="L258">INDEX('23_24TPP_Base_Mapping'!$AC$5:$AC$322,MATCH(1,($B258='23_24TPP_Base_Mapping'!$B$5:$B$322)*($C258='23_24TPP_Base_Mapping'!$C$5:$C$322),0))</f>
        <v>0</v>
      </c>
      <c r="M258" s="98">
        <v>0</v>
      </c>
      <c r="N258" s="98">
        <v>0</v>
      </c>
      <c r="O258" s="98">
        <f t="shared" si="46"/>
        <v>0</v>
      </c>
      <c r="P258" s="98" cm="1">
        <f t="array" ref="P258">INDEX('23_24TPP_Base_Mapping'!$AP$5:$AP$322,MATCH(1,($B258='23_24TPP_Base_Mapping'!$B$5:$B$322)*($C258='23_24TPP_Base_Mapping'!$C$5:$C$322),0))</f>
        <v>0</v>
      </c>
      <c r="Q258" s="101">
        <v>0</v>
      </c>
      <c r="R258" s="101">
        <v>0</v>
      </c>
      <c r="S258" s="101">
        <f t="shared" si="47"/>
        <v>0</v>
      </c>
      <c r="T258" s="101" cm="1">
        <f t="array" ref="T258">INDEX('23_24TPP_Base_Mapping'!$BP$5:$BP$322,MATCH(1,($B258='23_24TPP_Base_Mapping'!$B$5:$B$322)*($C258='23_24TPP_Base_Mapping'!$C$5:$C$322),0))</f>
        <v>0</v>
      </c>
      <c r="U258" s="102">
        <v>0</v>
      </c>
      <c r="V258" s="102">
        <v>0</v>
      </c>
      <c r="W258" s="102">
        <f t="shared" si="48"/>
        <v>0</v>
      </c>
      <c r="X258" s="102">
        <v>0</v>
      </c>
      <c r="Y258" s="103">
        <v>0</v>
      </c>
      <c r="Z258" s="103">
        <v>0</v>
      </c>
      <c r="AA258" s="103">
        <f t="shared" si="38"/>
        <v>0</v>
      </c>
      <c r="AB258" s="103">
        <f t="shared" si="43"/>
        <v>0</v>
      </c>
      <c r="AC258" s="104">
        <f t="shared" si="39"/>
        <v>0</v>
      </c>
      <c r="AD258" s="104">
        <f t="shared" si="40"/>
        <v>0</v>
      </c>
      <c r="AE258" s="104">
        <f t="shared" si="41"/>
        <v>0</v>
      </c>
      <c r="AF258" s="104">
        <f t="shared" si="42"/>
        <v>0</v>
      </c>
      <c r="AG258" s="201">
        <f t="shared" si="37"/>
        <v>0</v>
      </c>
    </row>
    <row r="259" spans="1:33" hidden="1" x14ac:dyDescent="0.35">
      <c r="A259" t="s">
        <v>329</v>
      </c>
      <c r="B259" t="s">
        <v>171</v>
      </c>
      <c r="C259">
        <v>138</v>
      </c>
      <c r="E259" s="29">
        <v>0</v>
      </c>
      <c r="F259" s="29">
        <v>0</v>
      </c>
      <c r="G259" s="29">
        <f t="shared" si="44"/>
        <v>0</v>
      </c>
      <c r="H259" s="29" cm="1">
        <f t="array" ref="H259">INDEX('23_24TPP_Base_Mapping'!$P$5:$P$322,MATCH(1,($B259='23_24TPP_Base_Mapping'!$B$5:$B$322)*($C259='23_24TPP_Base_Mapping'!$C$5:$C$322),0))</f>
        <v>0</v>
      </c>
      <c r="I259" s="97">
        <v>0</v>
      </c>
      <c r="J259" s="97">
        <v>0</v>
      </c>
      <c r="K259" s="97">
        <f t="shared" si="45"/>
        <v>0</v>
      </c>
      <c r="L259" s="97" cm="1">
        <f t="array" ref="L259">INDEX('23_24TPP_Base_Mapping'!$AC$5:$AC$322,MATCH(1,($B259='23_24TPP_Base_Mapping'!$B$5:$B$322)*($C259='23_24TPP_Base_Mapping'!$C$5:$C$322),0))</f>
        <v>0</v>
      </c>
      <c r="M259" s="98">
        <v>0</v>
      </c>
      <c r="N259" s="98">
        <v>0</v>
      </c>
      <c r="O259" s="98">
        <f t="shared" si="46"/>
        <v>0</v>
      </c>
      <c r="P259" s="98" cm="1">
        <f t="array" ref="P259">INDEX('23_24TPP_Base_Mapping'!$AP$5:$AP$322,MATCH(1,($B259='23_24TPP_Base_Mapping'!$B$5:$B$322)*($C259='23_24TPP_Base_Mapping'!$C$5:$C$322),0))</f>
        <v>0</v>
      </c>
      <c r="Q259" s="101">
        <v>0</v>
      </c>
      <c r="R259" s="101">
        <v>0</v>
      </c>
      <c r="S259" s="101">
        <f t="shared" si="47"/>
        <v>0</v>
      </c>
      <c r="T259" s="101" cm="1">
        <f t="array" ref="T259">INDEX('23_24TPP_Base_Mapping'!$BP$5:$BP$322,MATCH(1,($B259='23_24TPP_Base_Mapping'!$B$5:$B$322)*($C259='23_24TPP_Base_Mapping'!$C$5:$C$322),0))</f>
        <v>0</v>
      </c>
      <c r="U259" s="102">
        <v>0</v>
      </c>
      <c r="V259" s="102">
        <v>0</v>
      </c>
      <c r="W259" s="102">
        <f t="shared" si="48"/>
        <v>0</v>
      </c>
      <c r="X259" s="102">
        <v>0</v>
      </c>
      <c r="Y259" s="103">
        <v>0</v>
      </c>
      <c r="Z259" s="103">
        <v>0</v>
      </c>
      <c r="AA259" s="103">
        <f t="shared" si="38"/>
        <v>0</v>
      </c>
      <c r="AB259" s="103">
        <f t="shared" si="43"/>
        <v>0</v>
      </c>
      <c r="AC259" s="104">
        <f t="shared" si="39"/>
        <v>0</v>
      </c>
      <c r="AD259" s="104">
        <f t="shared" si="40"/>
        <v>0</v>
      </c>
      <c r="AE259" s="104">
        <f t="shared" si="41"/>
        <v>0</v>
      </c>
      <c r="AF259" s="104">
        <f t="shared" si="42"/>
        <v>0</v>
      </c>
      <c r="AG259" s="201">
        <f t="shared" si="37"/>
        <v>0</v>
      </c>
    </row>
    <row r="260" spans="1:33" hidden="1" x14ac:dyDescent="0.35">
      <c r="A260" t="s">
        <v>321</v>
      </c>
      <c r="B260" t="s">
        <v>201</v>
      </c>
      <c r="C260">
        <v>115</v>
      </c>
      <c r="E260" s="29">
        <v>0</v>
      </c>
      <c r="F260" s="29">
        <v>0</v>
      </c>
      <c r="G260" s="29">
        <f t="shared" si="44"/>
        <v>0</v>
      </c>
      <c r="H260" s="29" cm="1">
        <f t="array" ref="H260">INDEX('23_24TPP_Base_Mapping'!$P$5:$P$322,MATCH(1,($B260='23_24TPP_Base_Mapping'!$B$5:$B$322)*($C260='23_24TPP_Base_Mapping'!$C$5:$C$322),0))</f>
        <v>0</v>
      </c>
      <c r="I260" s="97">
        <v>0</v>
      </c>
      <c r="J260" s="97">
        <v>0</v>
      </c>
      <c r="K260" s="97">
        <f t="shared" si="45"/>
        <v>0</v>
      </c>
      <c r="L260" s="97" cm="1">
        <f t="array" ref="L260">INDEX('23_24TPP_Base_Mapping'!$AC$5:$AC$322,MATCH(1,($B260='23_24TPP_Base_Mapping'!$B$5:$B$322)*($C260='23_24TPP_Base_Mapping'!$C$5:$C$322),0))</f>
        <v>0</v>
      </c>
      <c r="M260" s="98">
        <v>0</v>
      </c>
      <c r="N260" s="98">
        <v>0</v>
      </c>
      <c r="O260" s="98">
        <f t="shared" si="46"/>
        <v>0</v>
      </c>
      <c r="P260" s="98" cm="1">
        <f t="array" ref="P260">INDEX('23_24TPP_Base_Mapping'!$AP$5:$AP$322,MATCH(1,($B260='23_24TPP_Base_Mapping'!$B$5:$B$322)*($C260='23_24TPP_Base_Mapping'!$C$5:$C$322),0))</f>
        <v>0</v>
      </c>
      <c r="Q260" s="101">
        <v>0</v>
      </c>
      <c r="R260" s="101">
        <v>0</v>
      </c>
      <c r="S260" s="101">
        <f t="shared" si="47"/>
        <v>0</v>
      </c>
      <c r="T260" s="101" cm="1">
        <f t="array" ref="T260">INDEX('23_24TPP_Base_Mapping'!$BP$5:$BP$322,MATCH(1,($B260='23_24TPP_Base_Mapping'!$B$5:$B$322)*($C260='23_24TPP_Base_Mapping'!$C$5:$C$322),0))</f>
        <v>0</v>
      </c>
      <c r="U260" s="102">
        <v>0</v>
      </c>
      <c r="V260" s="102">
        <v>0</v>
      </c>
      <c r="W260" s="102">
        <f t="shared" si="48"/>
        <v>0</v>
      </c>
      <c r="X260" s="102">
        <v>0</v>
      </c>
      <c r="Y260" s="103">
        <v>0</v>
      </c>
      <c r="Z260" s="103">
        <v>0</v>
      </c>
      <c r="AA260" s="103">
        <f t="shared" si="38"/>
        <v>0</v>
      </c>
      <c r="AB260" s="103">
        <f t="shared" si="43"/>
        <v>0</v>
      </c>
      <c r="AC260" s="104">
        <f t="shared" si="39"/>
        <v>0</v>
      </c>
      <c r="AD260" s="104">
        <f t="shared" si="40"/>
        <v>0</v>
      </c>
      <c r="AE260" s="104">
        <f t="shared" si="41"/>
        <v>0</v>
      </c>
      <c r="AF260" s="104">
        <f t="shared" si="42"/>
        <v>0</v>
      </c>
      <c r="AG260" s="201">
        <f t="shared" si="37"/>
        <v>0</v>
      </c>
    </row>
    <row r="261" spans="1:33" x14ac:dyDescent="0.35">
      <c r="A261" t="s">
        <v>322</v>
      </c>
      <c r="B261" t="s">
        <v>98</v>
      </c>
      <c r="C261">
        <v>230</v>
      </c>
      <c r="D261" t="str" cm="1">
        <f t="array" ref="D261">INDEX(SubList_ResAreas!$D$5:$D$332,MATCH(1,(B261=SubList_ResAreas!$B$5:$B$332)*(C261=SubList_ResAreas!$C$5:$C$332),0))</f>
        <v>Ventura_Area</v>
      </c>
      <c r="E261" s="29">
        <v>0</v>
      </c>
      <c r="F261" s="29">
        <v>0</v>
      </c>
      <c r="G261" s="29">
        <f t="shared" si="44"/>
        <v>0</v>
      </c>
      <c r="H261" s="29" cm="1">
        <f t="array" ref="H261">INDEX('23_24TPP_Base_Mapping'!$P$5:$P$322,MATCH(1,($B261='23_24TPP_Base_Mapping'!$B$5:$B$322)*($C261='23_24TPP_Base_Mapping'!$C$5:$C$322),0))</f>
        <v>111</v>
      </c>
      <c r="I261" s="97">
        <v>0</v>
      </c>
      <c r="J261" s="97">
        <v>0</v>
      </c>
      <c r="K261" s="97">
        <f t="shared" si="45"/>
        <v>0</v>
      </c>
      <c r="L261" s="97" cm="1">
        <f t="array" ref="L261">INDEX('23_24TPP_Base_Mapping'!$AC$5:$AC$322,MATCH(1,($B261='23_24TPP_Base_Mapping'!$B$5:$B$322)*($C261='23_24TPP_Base_Mapping'!$C$5:$C$322),0))</f>
        <v>30</v>
      </c>
      <c r="M261" s="98">
        <v>125</v>
      </c>
      <c r="N261" s="98">
        <v>125</v>
      </c>
      <c r="O261" s="98">
        <f t="shared" si="46"/>
        <v>250</v>
      </c>
      <c r="P261" s="98" cm="1">
        <f t="array" ref="P261">INDEX('23_24TPP_Base_Mapping'!$AP$5:$AP$322,MATCH(1,($B261='23_24TPP_Base_Mapping'!$B$5:$B$322)*($C261='23_24TPP_Base_Mapping'!$C$5:$C$322),0))</f>
        <v>0</v>
      </c>
      <c r="Q261" s="101">
        <v>125</v>
      </c>
      <c r="R261" s="101">
        <v>125</v>
      </c>
      <c r="S261" s="101">
        <f t="shared" si="47"/>
        <v>250</v>
      </c>
      <c r="T261" s="101" cm="1">
        <f t="array" ref="T261">INDEX('23_24TPP_Base_Mapping'!$BP$5:$BP$322,MATCH(1,($B261='23_24TPP_Base_Mapping'!$B$5:$B$322)*($C261='23_24TPP_Base_Mapping'!$C$5:$C$322),0))</f>
        <v>141</v>
      </c>
      <c r="U261" s="102">
        <v>150</v>
      </c>
      <c r="V261" s="102">
        <v>350</v>
      </c>
      <c r="W261" s="102">
        <f t="shared" si="48"/>
        <v>500</v>
      </c>
      <c r="X261" s="102">
        <f>FLOOR(V261*18440/21477,1)</f>
        <v>300</v>
      </c>
      <c r="Y261" s="103">
        <v>150</v>
      </c>
      <c r="Z261" s="103">
        <v>350</v>
      </c>
      <c r="AA261" s="103">
        <f t="shared" si="38"/>
        <v>750</v>
      </c>
      <c r="AB261" s="103">
        <f t="shared" si="43"/>
        <v>330</v>
      </c>
      <c r="AC261" s="104">
        <f t="shared" si="39"/>
        <v>275</v>
      </c>
      <c r="AD261" s="104">
        <f t="shared" si="40"/>
        <v>475</v>
      </c>
      <c r="AE261" s="104">
        <f t="shared" si="41"/>
        <v>750</v>
      </c>
      <c r="AF261" s="104">
        <f t="shared" si="42"/>
        <v>441</v>
      </c>
      <c r="AG261" s="201">
        <f t="shared" ref="AG261:AG324" si="49">IF((AF261+AE261)&gt;0,1,0)</f>
        <v>1</v>
      </c>
    </row>
    <row r="262" spans="1:33" hidden="1" x14ac:dyDescent="0.35">
      <c r="A262" t="s">
        <v>318</v>
      </c>
      <c r="B262" t="s">
        <v>55</v>
      </c>
      <c r="C262">
        <v>230</v>
      </c>
      <c r="E262" s="29">
        <v>0</v>
      </c>
      <c r="F262" s="29">
        <v>0</v>
      </c>
      <c r="G262" s="29">
        <f t="shared" si="44"/>
        <v>0</v>
      </c>
      <c r="H262" s="29" cm="1">
        <f t="array" ref="H262">INDEX('23_24TPP_Base_Mapping'!$P$5:$P$322,MATCH(1,($B262='23_24TPP_Base_Mapping'!$B$5:$B$322)*($C262='23_24TPP_Base_Mapping'!$C$5:$C$322),0))</f>
        <v>0</v>
      </c>
      <c r="I262" s="97">
        <v>0</v>
      </c>
      <c r="J262" s="97">
        <v>0</v>
      </c>
      <c r="K262" s="97">
        <f t="shared" si="45"/>
        <v>0</v>
      </c>
      <c r="L262" s="97" cm="1">
        <f t="array" ref="L262">INDEX('23_24TPP_Base_Mapping'!$AC$5:$AC$322,MATCH(1,($B262='23_24TPP_Base_Mapping'!$B$5:$B$322)*($C262='23_24TPP_Base_Mapping'!$C$5:$C$322),0))</f>
        <v>0</v>
      </c>
      <c r="M262" s="98">
        <v>0</v>
      </c>
      <c r="N262" s="98">
        <v>0</v>
      </c>
      <c r="O262" s="98">
        <f t="shared" si="46"/>
        <v>0</v>
      </c>
      <c r="P262" s="98" cm="1">
        <f t="array" ref="P262">INDEX('23_24TPP_Base_Mapping'!$AP$5:$AP$322,MATCH(1,($B262='23_24TPP_Base_Mapping'!$B$5:$B$322)*($C262='23_24TPP_Base_Mapping'!$C$5:$C$322),0))</f>
        <v>0</v>
      </c>
      <c r="Q262" s="101">
        <v>0</v>
      </c>
      <c r="R262" s="101">
        <v>0</v>
      </c>
      <c r="S262" s="101">
        <f t="shared" si="47"/>
        <v>0</v>
      </c>
      <c r="T262" s="101" cm="1">
        <f t="array" ref="T262">INDEX('23_24TPP_Base_Mapping'!$BP$5:$BP$322,MATCH(1,($B262='23_24TPP_Base_Mapping'!$B$5:$B$322)*($C262='23_24TPP_Base_Mapping'!$C$5:$C$322),0))</f>
        <v>0</v>
      </c>
      <c r="U262" s="102">
        <v>0</v>
      </c>
      <c r="V262" s="102">
        <v>0</v>
      </c>
      <c r="W262" s="102">
        <f t="shared" si="48"/>
        <v>0</v>
      </c>
      <c r="X262" s="102">
        <v>0</v>
      </c>
      <c r="Y262" s="103">
        <v>0</v>
      </c>
      <c r="Z262" s="103">
        <v>0</v>
      </c>
      <c r="AA262" s="103">
        <f t="shared" ref="AA262:AA325" si="50">K262+O262+W262</f>
        <v>0</v>
      </c>
      <c r="AB262" s="103">
        <f t="shared" si="43"/>
        <v>0</v>
      </c>
      <c r="AC262" s="104">
        <f t="shared" ref="AC262:AC325" si="51">Q262+U262</f>
        <v>0</v>
      </c>
      <c r="AD262" s="104">
        <f t="shared" ref="AD262:AD325" si="52">R262+V262</f>
        <v>0</v>
      </c>
      <c r="AE262" s="104">
        <f t="shared" ref="AE262:AE325" si="53">S262+W262</f>
        <v>0</v>
      </c>
      <c r="AF262" s="104">
        <f t="shared" ref="AF262:AF325" si="54">T262+X262</f>
        <v>0</v>
      </c>
      <c r="AG262" s="201">
        <f t="shared" si="49"/>
        <v>0</v>
      </c>
    </row>
    <row r="263" spans="1:33" hidden="1" x14ac:dyDescent="0.35">
      <c r="A263" t="s">
        <v>322</v>
      </c>
      <c r="B263" t="s">
        <v>103</v>
      </c>
      <c r="C263">
        <v>230</v>
      </c>
      <c r="E263" s="29">
        <v>0</v>
      </c>
      <c r="F263" s="29">
        <v>0</v>
      </c>
      <c r="G263" s="29">
        <f t="shared" si="44"/>
        <v>0</v>
      </c>
      <c r="H263" s="29" cm="1">
        <f t="array" ref="H263">INDEX('23_24TPP_Base_Mapping'!$P$5:$P$322,MATCH(1,($B263='23_24TPP_Base_Mapping'!$B$5:$B$322)*($C263='23_24TPP_Base_Mapping'!$C$5:$C$322),0))</f>
        <v>0</v>
      </c>
      <c r="I263" s="97">
        <v>0</v>
      </c>
      <c r="J263" s="97">
        <v>0</v>
      </c>
      <c r="K263" s="97">
        <f t="shared" si="45"/>
        <v>0</v>
      </c>
      <c r="L263" s="97" cm="1">
        <f t="array" ref="L263">INDEX('23_24TPP_Base_Mapping'!$AC$5:$AC$322,MATCH(1,($B263='23_24TPP_Base_Mapping'!$B$5:$B$322)*($C263='23_24TPP_Base_Mapping'!$C$5:$C$322),0))</f>
        <v>0</v>
      </c>
      <c r="M263" s="98">
        <v>0</v>
      </c>
      <c r="N263" s="98">
        <v>0</v>
      </c>
      <c r="O263" s="98">
        <f t="shared" si="46"/>
        <v>0</v>
      </c>
      <c r="P263" s="98" cm="1">
        <f t="array" ref="P263">INDEX('23_24TPP_Base_Mapping'!$AP$5:$AP$322,MATCH(1,($B263='23_24TPP_Base_Mapping'!$B$5:$B$322)*($C263='23_24TPP_Base_Mapping'!$C$5:$C$322),0))</f>
        <v>0</v>
      </c>
      <c r="Q263" s="101">
        <v>0</v>
      </c>
      <c r="R263" s="101">
        <v>0</v>
      </c>
      <c r="S263" s="101">
        <f t="shared" si="47"/>
        <v>0</v>
      </c>
      <c r="T263" s="101" cm="1">
        <f t="array" ref="T263">INDEX('23_24TPP_Base_Mapping'!$BP$5:$BP$322,MATCH(1,($B263='23_24TPP_Base_Mapping'!$B$5:$B$322)*($C263='23_24TPP_Base_Mapping'!$C$5:$C$322),0))</f>
        <v>0</v>
      </c>
      <c r="U263" s="102">
        <v>0</v>
      </c>
      <c r="V263" s="102">
        <v>0</v>
      </c>
      <c r="W263" s="102">
        <f t="shared" si="48"/>
        <v>0</v>
      </c>
      <c r="X263" s="102">
        <v>0</v>
      </c>
      <c r="Y263" s="103">
        <v>0</v>
      </c>
      <c r="Z263" s="103">
        <v>0</v>
      </c>
      <c r="AA263" s="103">
        <f t="shared" si="50"/>
        <v>0</v>
      </c>
      <c r="AB263" s="103">
        <f t="shared" ref="AB263:AB326" si="55">L263+P263+X263</f>
        <v>0</v>
      </c>
      <c r="AC263" s="104">
        <f t="shared" si="51"/>
        <v>0</v>
      </c>
      <c r="AD263" s="104">
        <f t="shared" si="52"/>
        <v>0</v>
      </c>
      <c r="AE263" s="104">
        <f t="shared" si="53"/>
        <v>0</v>
      </c>
      <c r="AF263" s="104">
        <f t="shared" si="54"/>
        <v>0</v>
      </c>
      <c r="AG263" s="201">
        <f t="shared" si="49"/>
        <v>0</v>
      </c>
    </row>
    <row r="264" spans="1:33" hidden="1" x14ac:dyDescent="0.35">
      <c r="A264" t="s">
        <v>321</v>
      </c>
      <c r="B264" t="s">
        <v>185</v>
      </c>
      <c r="C264">
        <v>115</v>
      </c>
      <c r="E264" s="29">
        <v>0</v>
      </c>
      <c r="F264" s="29">
        <v>0</v>
      </c>
      <c r="G264" s="29">
        <f t="shared" si="44"/>
        <v>0</v>
      </c>
      <c r="H264" s="29" cm="1">
        <f t="array" ref="H264">INDEX('23_24TPP_Base_Mapping'!$P$5:$P$322,MATCH(1,($B264='23_24TPP_Base_Mapping'!$B$5:$B$322)*($C264='23_24TPP_Base_Mapping'!$C$5:$C$322),0))</f>
        <v>0</v>
      </c>
      <c r="I264" s="97">
        <v>0</v>
      </c>
      <c r="J264" s="97">
        <v>0</v>
      </c>
      <c r="K264" s="97">
        <f t="shared" si="45"/>
        <v>0</v>
      </c>
      <c r="L264" s="97" cm="1">
        <f t="array" ref="L264">INDEX('23_24TPP_Base_Mapping'!$AC$5:$AC$322,MATCH(1,($B264='23_24TPP_Base_Mapping'!$B$5:$B$322)*($C264='23_24TPP_Base_Mapping'!$C$5:$C$322),0))</f>
        <v>0</v>
      </c>
      <c r="M264" s="98">
        <v>0</v>
      </c>
      <c r="N264" s="98">
        <v>0</v>
      </c>
      <c r="O264" s="98">
        <f t="shared" si="46"/>
        <v>0</v>
      </c>
      <c r="P264" s="98" cm="1">
        <f t="array" ref="P264">INDEX('23_24TPP_Base_Mapping'!$AP$5:$AP$322,MATCH(1,($B264='23_24TPP_Base_Mapping'!$B$5:$B$322)*($C264='23_24TPP_Base_Mapping'!$C$5:$C$322),0))</f>
        <v>0</v>
      </c>
      <c r="Q264" s="101">
        <v>0</v>
      </c>
      <c r="R264" s="101">
        <v>0</v>
      </c>
      <c r="S264" s="101">
        <f t="shared" si="47"/>
        <v>0</v>
      </c>
      <c r="T264" s="101" cm="1">
        <f t="array" ref="T264">INDEX('23_24TPP_Base_Mapping'!$BP$5:$BP$322,MATCH(1,($B264='23_24TPP_Base_Mapping'!$B$5:$B$322)*($C264='23_24TPP_Base_Mapping'!$C$5:$C$322),0))</f>
        <v>0</v>
      </c>
      <c r="U264" s="102">
        <v>0</v>
      </c>
      <c r="V264" s="102">
        <v>0</v>
      </c>
      <c r="W264" s="102">
        <f t="shared" si="48"/>
        <v>0</v>
      </c>
      <c r="X264" s="102">
        <v>0</v>
      </c>
      <c r="Y264" s="103">
        <v>0</v>
      </c>
      <c r="Z264" s="103">
        <v>0</v>
      </c>
      <c r="AA264" s="103">
        <f t="shared" si="50"/>
        <v>0</v>
      </c>
      <c r="AB264" s="103">
        <f t="shared" si="55"/>
        <v>0</v>
      </c>
      <c r="AC264" s="104">
        <f t="shared" si="51"/>
        <v>0</v>
      </c>
      <c r="AD264" s="104">
        <f t="shared" si="52"/>
        <v>0</v>
      </c>
      <c r="AE264" s="104">
        <f t="shared" si="53"/>
        <v>0</v>
      </c>
      <c r="AF264" s="104">
        <f t="shared" si="54"/>
        <v>0</v>
      </c>
      <c r="AG264" s="201">
        <f t="shared" si="49"/>
        <v>0</v>
      </c>
    </row>
    <row r="265" spans="1:33" hidden="1" x14ac:dyDescent="0.35">
      <c r="A265" t="s">
        <v>333</v>
      </c>
      <c r="B265" t="s">
        <v>220</v>
      </c>
      <c r="C265">
        <v>115</v>
      </c>
      <c r="E265" s="29">
        <v>0</v>
      </c>
      <c r="F265" s="29">
        <v>0</v>
      </c>
      <c r="G265" s="29">
        <f t="shared" si="44"/>
        <v>0</v>
      </c>
      <c r="H265" s="29" cm="1">
        <f t="array" ref="H265">INDEX('23_24TPP_Base_Mapping'!$P$5:$P$322,MATCH(1,($B265='23_24TPP_Base_Mapping'!$B$5:$B$322)*($C265='23_24TPP_Base_Mapping'!$C$5:$C$322),0))</f>
        <v>0</v>
      </c>
      <c r="I265" s="97">
        <v>0</v>
      </c>
      <c r="J265" s="97">
        <v>0</v>
      </c>
      <c r="K265" s="97">
        <f t="shared" si="45"/>
        <v>0</v>
      </c>
      <c r="L265" s="97" cm="1">
        <f t="array" ref="L265">INDEX('23_24TPP_Base_Mapping'!$AC$5:$AC$322,MATCH(1,($B265='23_24TPP_Base_Mapping'!$B$5:$B$322)*($C265='23_24TPP_Base_Mapping'!$C$5:$C$322),0))</f>
        <v>0</v>
      </c>
      <c r="M265" s="98">
        <v>0</v>
      </c>
      <c r="N265" s="98">
        <v>0</v>
      </c>
      <c r="O265" s="98">
        <f t="shared" si="46"/>
        <v>0</v>
      </c>
      <c r="P265" s="98" cm="1">
        <f t="array" ref="P265">INDEX('23_24TPP_Base_Mapping'!$AP$5:$AP$322,MATCH(1,($B265='23_24TPP_Base_Mapping'!$B$5:$B$322)*($C265='23_24TPP_Base_Mapping'!$C$5:$C$322),0))</f>
        <v>0</v>
      </c>
      <c r="Q265" s="101">
        <v>0</v>
      </c>
      <c r="R265" s="101">
        <v>0</v>
      </c>
      <c r="S265" s="101">
        <f t="shared" si="47"/>
        <v>0</v>
      </c>
      <c r="T265" s="101" cm="1">
        <f t="array" ref="T265">INDEX('23_24TPP_Base_Mapping'!$BP$5:$BP$322,MATCH(1,($B265='23_24TPP_Base_Mapping'!$B$5:$B$322)*($C265='23_24TPP_Base_Mapping'!$C$5:$C$322),0))</f>
        <v>0</v>
      </c>
      <c r="U265" s="102">
        <v>0</v>
      </c>
      <c r="V265" s="102">
        <v>0</v>
      </c>
      <c r="W265" s="102">
        <f t="shared" si="48"/>
        <v>0</v>
      </c>
      <c r="X265" s="102">
        <v>0</v>
      </c>
      <c r="Y265" s="103">
        <v>0</v>
      </c>
      <c r="Z265" s="103">
        <v>0</v>
      </c>
      <c r="AA265" s="103">
        <f t="shared" si="50"/>
        <v>0</v>
      </c>
      <c r="AB265" s="103">
        <f t="shared" si="55"/>
        <v>0</v>
      </c>
      <c r="AC265" s="104">
        <f t="shared" si="51"/>
        <v>0</v>
      </c>
      <c r="AD265" s="104">
        <f t="shared" si="52"/>
        <v>0</v>
      </c>
      <c r="AE265" s="104">
        <f t="shared" si="53"/>
        <v>0</v>
      </c>
      <c r="AF265" s="104">
        <f t="shared" si="54"/>
        <v>0</v>
      </c>
      <c r="AG265" s="201">
        <f t="shared" si="49"/>
        <v>0</v>
      </c>
    </row>
    <row r="266" spans="1:33" hidden="1" x14ac:dyDescent="0.35">
      <c r="A266" t="s">
        <v>321</v>
      </c>
      <c r="B266" t="s">
        <v>159</v>
      </c>
      <c r="C266">
        <v>115</v>
      </c>
      <c r="E266" s="29">
        <v>0</v>
      </c>
      <c r="F266" s="29">
        <v>0</v>
      </c>
      <c r="G266" s="29">
        <f t="shared" si="44"/>
        <v>0</v>
      </c>
      <c r="H266" s="29" cm="1">
        <f t="array" ref="H266">INDEX('23_24TPP_Base_Mapping'!$P$5:$P$322,MATCH(1,($B266='23_24TPP_Base_Mapping'!$B$5:$B$322)*($C266='23_24TPP_Base_Mapping'!$C$5:$C$322),0))</f>
        <v>0</v>
      </c>
      <c r="I266" s="97">
        <v>0</v>
      </c>
      <c r="J266" s="97">
        <v>0</v>
      </c>
      <c r="K266" s="97">
        <f t="shared" si="45"/>
        <v>0</v>
      </c>
      <c r="L266" s="97" cm="1">
        <f t="array" ref="L266">INDEX('23_24TPP_Base_Mapping'!$AC$5:$AC$322,MATCH(1,($B266='23_24TPP_Base_Mapping'!$B$5:$B$322)*($C266='23_24TPP_Base_Mapping'!$C$5:$C$322),0))</f>
        <v>0</v>
      </c>
      <c r="M266" s="98">
        <v>0</v>
      </c>
      <c r="N266" s="98">
        <v>0</v>
      </c>
      <c r="O266" s="98">
        <f t="shared" si="46"/>
        <v>0</v>
      </c>
      <c r="P266" s="98" cm="1">
        <f t="array" ref="P266">INDEX('23_24TPP_Base_Mapping'!$AP$5:$AP$322,MATCH(1,($B266='23_24TPP_Base_Mapping'!$B$5:$B$322)*($C266='23_24TPP_Base_Mapping'!$C$5:$C$322),0))</f>
        <v>0</v>
      </c>
      <c r="Q266" s="101">
        <v>0</v>
      </c>
      <c r="R266" s="101">
        <v>0</v>
      </c>
      <c r="S266" s="101">
        <f t="shared" si="47"/>
        <v>0</v>
      </c>
      <c r="T266" s="101" cm="1">
        <f t="array" ref="T266">INDEX('23_24TPP_Base_Mapping'!$BP$5:$BP$322,MATCH(1,($B266='23_24TPP_Base_Mapping'!$B$5:$B$322)*($C266='23_24TPP_Base_Mapping'!$C$5:$C$322),0))</f>
        <v>0</v>
      </c>
      <c r="U266" s="102">
        <v>0</v>
      </c>
      <c r="V266" s="102">
        <v>0</v>
      </c>
      <c r="W266" s="102">
        <f t="shared" si="48"/>
        <v>0</v>
      </c>
      <c r="X266" s="102">
        <v>0</v>
      </c>
      <c r="Y266" s="103">
        <v>0</v>
      </c>
      <c r="Z266" s="103">
        <v>0</v>
      </c>
      <c r="AA266" s="103">
        <f t="shared" si="50"/>
        <v>0</v>
      </c>
      <c r="AB266" s="103">
        <f t="shared" si="55"/>
        <v>0</v>
      </c>
      <c r="AC266" s="104">
        <f t="shared" si="51"/>
        <v>0</v>
      </c>
      <c r="AD266" s="104">
        <f t="shared" si="52"/>
        <v>0</v>
      </c>
      <c r="AE266" s="104">
        <f t="shared" si="53"/>
        <v>0</v>
      </c>
      <c r="AF266" s="104">
        <f t="shared" si="54"/>
        <v>0</v>
      </c>
      <c r="AG266" s="201">
        <f t="shared" si="49"/>
        <v>0</v>
      </c>
    </row>
    <row r="267" spans="1:33" hidden="1" x14ac:dyDescent="0.35">
      <c r="A267" t="s">
        <v>318</v>
      </c>
      <c r="B267" t="s">
        <v>69</v>
      </c>
      <c r="C267">
        <v>500</v>
      </c>
      <c r="E267" s="29">
        <v>0</v>
      </c>
      <c r="F267" s="29">
        <v>0</v>
      </c>
      <c r="G267" s="29">
        <f t="shared" si="44"/>
        <v>0</v>
      </c>
      <c r="H267" s="29" cm="1">
        <f t="array" ref="H267">INDEX('23_24TPP_Base_Mapping'!$P$5:$P$322,MATCH(1,($B267='23_24TPP_Base_Mapping'!$B$5:$B$322)*($C267='23_24TPP_Base_Mapping'!$C$5:$C$322),0))</f>
        <v>0</v>
      </c>
      <c r="I267" s="97">
        <v>0</v>
      </c>
      <c r="J267" s="97">
        <v>0</v>
      </c>
      <c r="K267" s="97">
        <f t="shared" si="45"/>
        <v>0</v>
      </c>
      <c r="L267" s="97" cm="1">
        <f t="array" ref="L267">INDEX('23_24TPP_Base_Mapping'!$AC$5:$AC$322,MATCH(1,($B267='23_24TPP_Base_Mapping'!$B$5:$B$322)*($C267='23_24TPP_Base_Mapping'!$C$5:$C$322),0))</f>
        <v>0</v>
      </c>
      <c r="M267" s="98">
        <v>0</v>
      </c>
      <c r="N267" s="98">
        <v>0</v>
      </c>
      <c r="O267" s="98">
        <f t="shared" si="46"/>
        <v>0</v>
      </c>
      <c r="P267" s="98" cm="1">
        <f t="array" ref="P267">INDEX('23_24TPP_Base_Mapping'!$AP$5:$AP$322,MATCH(1,($B267='23_24TPP_Base_Mapping'!$B$5:$B$322)*($C267='23_24TPP_Base_Mapping'!$C$5:$C$322),0))</f>
        <v>0</v>
      </c>
      <c r="Q267" s="101">
        <v>0</v>
      </c>
      <c r="R267" s="101">
        <v>0</v>
      </c>
      <c r="S267" s="101">
        <f t="shared" si="47"/>
        <v>0</v>
      </c>
      <c r="T267" s="101" cm="1">
        <f t="array" ref="T267">INDEX('23_24TPP_Base_Mapping'!$BP$5:$BP$322,MATCH(1,($B267='23_24TPP_Base_Mapping'!$B$5:$B$322)*($C267='23_24TPP_Base_Mapping'!$C$5:$C$322),0))</f>
        <v>0</v>
      </c>
      <c r="U267" s="102">
        <v>0</v>
      </c>
      <c r="V267" s="102">
        <v>0</v>
      </c>
      <c r="W267" s="102">
        <f t="shared" si="48"/>
        <v>0</v>
      </c>
      <c r="X267" s="102">
        <v>0</v>
      </c>
      <c r="Y267" s="103">
        <v>0</v>
      </c>
      <c r="Z267" s="103">
        <v>0</v>
      </c>
      <c r="AA267" s="103">
        <f t="shared" si="50"/>
        <v>0</v>
      </c>
      <c r="AB267" s="103">
        <f t="shared" si="55"/>
        <v>0</v>
      </c>
      <c r="AC267" s="104">
        <f t="shared" si="51"/>
        <v>0</v>
      </c>
      <c r="AD267" s="104">
        <f t="shared" si="52"/>
        <v>0</v>
      </c>
      <c r="AE267" s="104">
        <f t="shared" si="53"/>
        <v>0</v>
      </c>
      <c r="AF267" s="104">
        <f t="shared" si="54"/>
        <v>0</v>
      </c>
      <c r="AG267" s="201">
        <f t="shared" si="49"/>
        <v>0</v>
      </c>
    </row>
    <row r="268" spans="1:33" hidden="1" x14ac:dyDescent="0.35">
      <c r="A268" t="s">
        <v>318</v>
      </c>
      <c r="B268" t="s">
        <v>69</v>
      </c>
      <c r="C268">
        <v>230</v>
      </c>
      <c r="E268" s="29">
        <v>0</v>
      </c>
      <c r="F268" s="29">
        <v>0</v>
      </c>
      <c r="G268" s="29">
        <f t="shared" si="44"/>
        <v>0</v>
      </c>
      <c r="H268" s="29" cm="1">
        <f t="array" ref="H268">INDEX('23_24TPP_Base_Mapping'!$P$5:$P$322,MATCH(1,($B268='23_24TPP_Base_Mapping'!$B$5:$B$322)*($C268='23_24TPP_Base_Mapping'!$C$5:$C$322),0))</f>
        <v>0</v>
      </c>
      <c r="I268" s="97">
        <v>0</v>
      </c>
      <c r="J268" s="97">
        <v>0</v>
      </c>
      <c r="K268" s="97">
        <f t="shared" si="45"/>
        <v>0</v>
      </c>
      <c r="L268" s="97" cm="1">
        <f t="array" ref="L268">INDEX('23_24TPP_Base_Mapping'!$AC$5:$AC$322,MATCH(1,($B268='23_24TPP_Base_Mapping'!$B$5:$B$322)*($C268='23_24TPP_Base_Mapping'!$C$5:$C$322),0))</f>
        <v>0</v>
      </c>
      <c r="M268" s="98">
        <v>0</v>
      </c>
      <c r="N268" s="98">
        <v>0</v>
      </c>
      <c r="O268" s="98">
        <f t="shared" si="46"/>
        <v>0</v>
      </c>
      <c r="P268" s="98" cm="1">
        <f t="array" ref="P268">INDEX('23_24TPP_Base_Mapping'!$AP$5:$AP$322,MATCH(1,($B268='23_24TPP_Base_Mapping'!$B$5:$B$322)*($C268='23_24TPP_Base_Mapping'!$C$5:$C$322),0))</f>
        <v>0</v>
      </c>
      <c r="Q268" s="101">
        <v>0</v>
      </c>
      <c r="R268" s="101">
        <v>0</v>
      </c>
      <c r="S268" s="101">
        <f t="shared" si="47"/>
        <v>0</v>
      </c>
      <c r="T268" s="101" cm="1">
        <f t="array" ref="T268">INDEX('23_24TPP_Base_Mapping'!$BP$5:$BP$322,MATCH(1,($B268='23_24TPP_Base_Mapping'!$B$5:$B$322)*($C268='23_24TPP_Base_Mapping'!$C$5:$C$322),0))</f>
        <v>0</v>
      </c>
      <c r="U268" s="102">
        <v>0</v>
      </c>
      <c r="V268" s="102">
        <v>0</v>
      </c>
      <c r="W268" s="102">
        <f t="shared" si="48"/>
        <v>0</v>
      </c>
      <c r="X268" s="102">
        <v>0</v>
      </c>
      <c r="Y268" s="103">
        <v>0</v>
      </c>
      <c r="Z268" s="103">
        <v>0</v>
      </c>
      <c r="AA268" s="103">
        <f t="shared" si="50"/>
        <v>0</v>
      </c>
      <c r="AB268" s="103">
        <f t="shared" si="55"/>
        <v>0</v>
      </c>
      <c r="AC268" s="104">
        <f t="shared" si="51"/>
        <v>0</v>
      </c>
      <c r="AD268" s="104">
        <f t="shared" si="52"/>
        <v>0</v>
      </c>
      <c r="AE268" s="104">
        <f t="shared" si="53"/>
        <v>0</v>
      </c>
      <c r="AF268" s="104">
        <f t="shared" si="54"/>
        <v>0</v>
      </c>
      <c r="AG268" s="201">
        <f t="shared" si="49"/>
        <v>0</v>
      </c>
    </row>
    <row r="269" spans="1:33" hidden="1" x14ac:dyDescent="0.35">
      <c r="A269" t="s">
        <v>315</v>
      </c>
      <c r="B269" t="s">
        <v>155</v>
      </c>
      <c r="C269">
        <v>115</v>
      </c>
      <c r="E269" s="29">
        <v>0</v>
      </c>
      <c r="F269" s="29">
        <v>0</v>
      </c>
      <c r="G269" s="29">
        <f t="shared" ref="G269:G332" si="56">SUM(E269:F269)</f>
        <v>0</v>
      </c>
      <c r="H269" s="29" cm="1">
        <f t="array" ref="H269">INDEX('23_24TPP_Base_Mapping'!$P$5:$P$322,MATCH(1,($B269='23_24TPP_Base_Mapping'!$B$5:$B$322)*($C269='23_24TPP_Base_Mapping'!$C$5:$C$322),0))</f>
        <v>0</v>
      </c>
      <c r="I269" s="97">
        <v>0</v>
      </c>
      <c r="J269" s="97">
        <v>0</v>
      </c>
      <c r="K269" s="97">
        <f t="shared" ref="K269:K332" si="57">SUM(I269:J269)</f>
        <v>0</v>
      </c>
      <c r="L269" s="97" cm="1">
        <f t="array" ref="L269">INDEX('23_24TPP_Base_Mapping'!$AC$5:$AC$322,MATCH(1,($B269='23_24TPP_Base_Mapping'!$B$5:$B$322)*($C269='23_24TPP_Base_Mapping'!$C$5:$C$322),0))</f>
        <v>0</v>
      </c>
      <c r="M269" s="98">
        <v>0</v>
      </c>
      <c r="N269" s="98">
        <v>0</v>
      </c>
      <c r="O269" s="98">
        <f t="shared" ref="O269:O332" si="58">SUM(M269:N269)</f>
        <v>0</v>
      </c>
      <c r="P269" s="98" cm="1">
        <f t="array" ref="P269">INDEX('23_24TPP_Base_Mapping'!$AP$5:$AP$322,MATCH(1,($B269='23_24TPP_Base_Mapping'!$B$5:$B$322)*($C269='23_24TPP_Base_Mapping'!$C$5:$C$322),0))</f>
        <v>0</v>
      </c>
      <c r="Q269" s="101">
        <v>0</v>
      </c>
      <c r="R269" s="101">
        <v>0</v>
      </c>
      <c r="S269" s="101">
        <f t="shared" ref="S269:S332" si="59">SUM(Q269:R269)</f>
        <v>0</v>
      </c>
      <c r="T269" s="101" cm="1">
        <f t="array" ref="T269">INDEX('23_24TPP_Base_Mapping'!$BP$5:$BP$322,MATCH(1,($B269='23_24TPP_Base_Mapping'!$B$5:$B$322)*($C269='23_24TPP_Base_Mapping'!$C$5:$C$322),0))</f>
        <v>0</v>
      </c>
      <c r="U269" s="102">
        <v>0</v>
      </c>
      <c r="V269" s="102">
        <v>0</v>
      </c>
      <c r="W269" s="102">
        <f t="shared" si="48"/>
        <v>0</v>
      </c>
      <c r="X269" s="102">
        <v>0</v>
      </c>
      <c r="Y269" s="103">
        <v>0</v>
      </c>
      <c r="Z269" s="103">
        <v>0</v>
      </c>
      <c r="AA269" s="103">
        <f t="shared" si="50"/>
        <v>0</v>
      </c>
      <c r="AB269" s="103">
        <f t="shared" si="55"/>
        <v>0</v>
      </c>
      <c r="AC269" s="104">
        <f t="shared" si="51"/>
        <v>0</v>
      </c>
      <c r="AD269" s="104">
        <f t="shared" si="52"/>
        <v>0</v>
      </c>
      <c r="AE269" s="104">
        <f t="shared" si="53"/>
        <v>0</v>
      </c>
      <c r="AF269" s="104">
        <f t="shared" si="54"/>
        <v>0</v>
      </c>
      <c r="AG269" s="201">
        <f t="shared" si="49"/>
        <v>0</v>
      </c>
    </row>
    <row r="270" spans="1:33" hidden="1" x14ac:dyDescent="0.35">
      <c r="A270" t="s">
        <v>333</v>
      </c>
      <c r="B270" t="s">
        <v>244</v>
      </c>
      <c r="C270">
        <v>230</v>
      </c>
      <c r="E270" s="29">
        <v>0</v>
      </c>
      <c r="F270" s="29">
        <v>0</v>
      </c>
      <c r="G270" s="29">
        <f t="shared" si="56"/>
        <v>0</v>
      </c>
      <c r="H270" s="29" cm="1">
        <f t="array" ref="H270">INDEX('23_24TPP_Base_Mapping'!$P$5:$P$322,MATCH(1,($B270='23_24TPP_Base_Mapping'!$B$5:$B$322)*($C270='23_24TPP_Base_Mapping'!$C$5:$C$322),0))</f>
        <v>0</v>
      </c>
      <c r="I270" s="97">
        <v>0</v>
      </c>
      <c r="J270" s="97">
        <v>0</v>
      </c>
      <c r="K270" s="97">
        <f t="shared" si="57"/>
        <v>0</v>
      </c>
      <c r="L270" s="97" cm="1">
        <f t="array" ref="L270">INDEX('23_24TPP_Base_Mapping'!$AC$5:$AC$322,MATCH(1,($B270='23_24TPP_Base_Mapping'!$B$5:$B$322)*($C270='23_24TPP_Base_Mapping'!$C$5:$C$322),0))</f>
        <v>0</v>
      </c>
      <c r="M270" s="98">
        <v>0</v>
      </c>
      <c r="N270" s="98">
        <v>0</v>
      </c>
      <c r="O270" s="98">
        <f t="shared" si="58"/>
        <v>0</v>
      </c>
      <c r="P270" s="98" cm="1">
        <f t="array" ref="P270">INDEX('23_24TPP_Base_Mapping'!$AP$5:$AP$322,MATCH(1,($B270='23_24TPP_Base_Mapping'!$B$5:$B$322)*($C270='23_24TPP_Base_Mapping'!$C$5:$C$322),0))</f>
        <v>0</v>
      </c>
      <c r="Q270" s="101">
        <v>0</v>
      </c>
      <c r="R270" s="101">
        <v>0</v>
      </c>
      <c r="S270" s="101">
        <f t="shared" si="59"/>
        <v>0</v>
      </c>
      <c r="T270" s="101" cm="1">
        <f t="array" ref="T270">INDEX('23_24TPP_Base_Mapping'!$BP$5:$BP$322,MATCH(1,($B270='23_24TPP_Base_Mapping'!$B$5:$B$322)*($C270='23_24TPP_Base_Mapping'!$C$5:$C$322),0))</f>
        <v>0</v>
      </c>
      <c r="U270" s="102">
        <v>0</v>
      </c>
      <c r="V270" s="102">
        <v>0</v>
      </c>
      <c r="W270" s="102">
        <f t="shared" si="48"/>
        <v>0</v>
      </c>
      <c r="X270" s="102">
        <v>0</v>
      </c>
      <c r="Y270" s="103">
        <v>0</v>
      </c>
      <c r="Z270" s="103">
        <v>0</v>
      </c>
      <c r="AA270" s="103">
        <f t="shared" si="50"/>
        <v>0</v>
      </c>
      <c r="AB270" s="103">
        <f t="shared" si="55"/>
        <v>0</v>
      </c>
      <c r="AC270" s="104">
        <f t="shared" si="51"/>
        <v>0</v>
      </c>
      <c r="AD270" s="104">
        <f t="shared" si="52"/>
        <v>0</v>
      </c>
      <c r="AE270" s="104">
        <f t="shared" si="53"/>
        <v>0</v>
      </c>
      <c r="AF270" s="104">
        <f t="shared" si="54"/>
        <v>0</v>
      </c>
      <c r="AG270" s="201">
        <f t="shared" si="49"/>
        <v>0</v>
      </c>
    </row>
    <row r="271" spans="1:33" x14ac:dyDescent="0.35">
      <c r="A271" t="s">
        <v>326</v>
      </c>
      <c r="B271" t="s">
        <v>28</v>
      </c>
      <c r="C271">
        <v>230</v>
      </c>
      <c r="D271" t="str" cm="1">
        <f t="array" ref="D271">INDEX(SubList_ResAreas!$D$5:$D$332,MATCH(1,(B271=SubList_ResAreas!$B$5:$B$332)*(C271=SubList_ResAreas!$C$5:$C$332),0))</f>
        <v>San_Diego</v>
      </c>
      <c r="E271" s="29">
        <v>0</v>
      </c>
      <c r="F271" s="29">
        <v>0</v>
      </c>
      <c r="G271" s="29">
        <f t="shared" si="56"/>
        <v>0</v>
      </c>
      <c r="H271" s="29" cm="1">
        <f t="array" ref="H271">INDEX('23_24TPP_Base_Mapping'!$P$5:$P$322,MATCH(1,($B271='23_24TPP_Base_Mapping'!$B$5:$B$322)*($C271='23_24TPP_Base_Mapping'!$C$5:$C$322),0))</f>
        <v>0</v>
      </c>
      <c r="I271" s="97">
        <v>0</v>
      </c>
      <c r="J271" s="97">
        <v>0</v>
      </c>
      <c r="K271" s="97">
        <f t="shared" si="57"/>
        <v>0</v>
      </c>
      <c r="L271" s="97" cm="1">
        <f t="array" ref="L271">INDEX('23_24TPP_Base_Mapping'!$AC$5:$AC$322,MATCH(1,($B271='23_24TPP_Base_Mapping'!$B$5:$B$322)*($C271='23_24TPP_Base_Mapping'!$C$5:$C$322),0))</f>
        <v>100</v>
      </c>
      <c r="M271" s="98">
        <v>0</v>
      </c>
      <c r="N271" s="98">
        <v>0</v>
      </c>
      <c r="O271" s="98">
        <f t="shared" si="58"/>
        <v>0</v>
      </c>
      <c r="P271" s="98" cm="1">
        <f t="array" ref="P271">INDEX('23_24TPP_Base_Mapping'!$AP$5:$AP$322,MATCH(1,($B271='23_24TPP_Base_Mapping'!$B$5:$B$322)*($C271='23_24TPP_Base_Mapping'!$C$5:$C$322),0))</f>
        <v>100</v>
      </c>
      <c r="Q271" s="101">
        <v>0</v>
      </c>
      <c r="R271" s="101">
        <v>0</v>
      </c>
      <c r="S271" s="101">
        <f t="shared" si="59"/>
        <v>0</v>
      </c>
      <c r="T271" s="101" cm="1">
        <f t="array" ref="T271">INDEX('23_24TPP_Base_Mapping'!$BP$5:$BP$322,MATCH(1,($B271='23_24TPP_Base_Mapping'!$B$5:$B$322)*($C271='23_24TPP_Base_Mapping'!$C$5:$C$322),0))</f>
        <v>200</v>
      </c>
      <c r="U271" s="102">
        <v>0</v>
      </c>
      <c r="V271" s="102">
        <v>0</v>
      </c>
      <c r="W271" s="102">
        <f t="shared" si="48"/>
        <v>0</v>
      </c>
      <c r="X271" s="102">
        <v>0</v>
      </c>
      <c r="Y271" s="103">
        <v>0</v>
      </c>
      <c r="Z271" s="103">
        <v>0</v>
      </c>
      <c r="AA271" s="103">
        <f t="shared" si="50"/>
        <v>0</v>
      </c>
      <c r="AB271" s="103">
        <f t="shared" si="55"/>
        <v>200</v>
      </c>
      <c r="AC271" s="104">
        <f t="shared" si="51"/>
        <v>0</v>
      </c>
      <c r="AD271" s="104">
        <f t="shared" si="52"/>
        <v>0</v>
      </c>
      <c r="AE271" s="104">
        <f t="shared" si="53"/>
        <v>0</v>
      </c>
      <c r="AF271" s="104">
        <f t="shared" si="54"/>
        <v>200</v>
      </c>
      <c r="AG271" s="201">
        <f t="shared" si="49"/>
        <v>1</v>
      </c>
    </row>
    <row r="272" spans="1:33" x14ac:dyDescent="0.35">
      <c r="A272" t="s">
        <v>315</v>
      </c>
      <c r="B272" t="s">
        <v>118</v>
      </c>
      <c r="C272">
        <v>115</v>
      </c>
      <c r="D272" t="str" cm="1">
        <f t="array" ref="D272">INDEX(SubList_ResAreas!$D$5:$D$332,MATCH(1,(B272=SubList_ResAreas!$B$5:$B$332)*(C272=SubList_ResAreas!$C$5:$C$332),0))</f>
        <v>SPGE_Greater_Carrizo</v>
      </c>
      <c r="E272" s="29">
        <v>0</v>
      </c>
      <c r="F272" s="29">
        <v>0</v>
      </c>
      <c r="G272" s="29">
        <f t="shared" si="56"/>
        <v>0</v>
      </c>
      <c r="H272" s="29" cm="1">
        <f t="array" ref="H272">INDEX('23_24TPP_Base_Mapping'!$P$5:$P$322,MATCH(1,($B272='23_24TPP_Base_Mapping'!$B$5:$B$322)*($C272='23_24TPP_Base_Mapping'!$C$5:$C$322),0))</f>
        <v>0</v>
      </c>
      <c r="I272" s="97">
        <v>0</v>
      </c>
      <c r="J272" s="97">
        <v>0</v>
      </c>
      <c r="K272" s="97">
        <f t="shared" si="57"/>
        <v>0</v>
      </c>
      <c r="L272" s="97" cm="1">
        <f t="array" ref="L272">INDEX('23_24TPP_Base_Mapping'!$AC$5:$AC$322,MATCH(1,($B272='23_24TPP_Base_Mapping'!$B$5:$B$322)*($C272='23_24TPP_Base_Mapping'!$C$5:$C$322),0))</f>
        <v>10</v>
      </c>
      <c r="M272" s="98">
        <v>0</v>
      </c>
      <c r="N272" s="98">
        <v>0</v>
      </c>
      <c r="O272" s="98">
        <f t="shared" si="58"/>
        <v>0</v>
      </c>
      <c r="P272" s="98" cm="1">
        <f t="array" ref="P272">INDEX('23_24TPP_Base_Mapping'!$AP$5:$AP$322,MATCH(1,($B272='23_24TPP_Base_Mapping'!$B$5:$B$322)*($C272='23_24TPP_Base_Mapping'!$C$5:$C$322),0))</f>
        <v>0</v>
      </c>
      <c r="Q272" s="101">
        <v>0</v>
      </c>
      <c r="R272" s="101">
        <v>0</v>
      </c>
      <c r="S272" s="101">
        <f t="shared" si="59"/>
        <v>0</v>
      </c>
      <c r="T272" s="101" cm="1">
        <f t="array" ref="T272">INDEX('23_24TPP_Base_Mapping'!$BP$5:$BP$322,MATCH(1,($B272='23_24TPP_Base_Mapping'!$B$5:$B$322)*($C272='23_24TPP_Base_Mapping'!$C$5:$C$322),0))</f>
        <v>10</v>
      </c>
      <c r="U272" s="102">
        <v>0</v>
      </c>
      <c r="V272" s="102">
        <v>0</v>
      </c>
      <c r="W272" s="102">
        <f t="shared" si="48"/>
        <v>0</v>
      </c>
      <c r="X272" s="102">
        <v>0</v>
      </c>
      <c r="Y272" s="103">
        <v>0</v>
      </c>
      <c r="Z272" s="103">
        <v>0</v>
      </c>
      <c r="AA272" s="103">
        <f t="shared" si="50"/>
        <v>0</v>
      </c>
      <c r="AB272" s="103">
        <f t="shared" si="55"/>
        <v>10</v>
      </c>
      <c r="AC272" s="104">
        <f t="shared" si="51"/>
        <v>0</v>
      </c>
      <c r="AD272" s="104">
        <f t="shared" si="52"/>
        <v>0</v>
      </c>
      <c r="AE272" s="104">
        <f t="shared" si="53"/>
        <v>0</v>
      </c>
      <c r="AF272" s="104">
        <f t="shared" si="54"/>
        <v>10</v>
      </c>
      <c r="AG272" s="201">
        <f t="shared" si="49"/>
        <v>1</v>
      </c>
    </row>
    <row r="273" spans="1:33" hidden="1" x14ac:dyDescent="0.35">
      <c r="A273" t="s">
        <v>329</v>
      </c>
      <c r="B273" t="s">
        <v>167</v>
      </c>
      <c r="C273">
        <v>230</v>
      </c>
      <c r="E273" s="29">
        <v>0</v>
      </c>
      <c r="F273" s="29">
        <v>0</v>
      </c>
      <c r="G273" s="29">
        <f t="shared" si="56"/>
        <v>0</v>
      </c>
      <c r="H273" s="29" cm="1">
        <f t="array" ref="H273">INDEX('23_24TPP_Base_Mapping'!$P$5:$P$322,MATCH(1,($B273='23_24TPP_Base_Mapping'!$B$5:$B$322)*($C273='23_24TPP_Base_Mapping'!$C$5:$C$322),0))</f>
        <v>0</v>
      </c>
      <c r="I273" s="97">
        <v>0</v>
      </c>
      <c r="J273" s="97">
        <v>0</v>
      </c>
      <c r="K273" s="97">
        <f t="shared" si="57"/>
        <v>0</v>
      </c>
      <c r="L273" s="97" cm="1">
        <f t="array" ref="L273">INDEX('23_24TPP_Base_Mapping'!$AC$5:$AC$322,MATCH(1,($B273='23_24TPP_Base_Mapping'!$B$5:$B$322)*($C273='23_24TPP_Base_Mapping'!$C$5:$C$322),0))</f>
        <v>0</v>
      </c>
      <c r="M273" s="98">
        <v>0</v>
      </c>
      <c r="N273" s="98">
        <v>0</v>
      </c>
      <c r="O273" s="98">
        <f t="shared" si="58"/>
        <v>0</v>
      </c>
      <c r="P273" s="98" cm="1">
        <f t="array" ref="P273">INDEX('23_24TPP_Base_Mapping'!$AP$5:$AP$322,MATCH(1,($B273='23_24TPP_Base_Mapping'!$B$5:$B$322)*($C273='23_24TPP_Base_Mapping'!$C$5:$C$322),0))</f>
        <v>0</v>
      </c>
      <c r="Q273" s="101">
        <v>0</v>
      </c>
      <c r="R273" s="101">
        <v>0</v>
      </c>
      <c r="S273" s="101">
        <f t="shared" si="59"/>
        <v>0</v>
      </c>
      <c r="T273" s="101" cm="1">
        <f t="array" ref="T273">INDEX('23_24TPP_Base_Mapping'!$BP$5:$BP$322,MATCH(1,($B273='23_24TPP_Base_Mapping'!$B$5:$B$322)*($C273='23_24TPP_Base_Mapping'!$C$5:$C$322),0))</f>
        <v>0</v>
      </c>
      <c r="U273" s="102">
        <v>0</v>
      </c>
      <c r="V273" s="102">
        <v>0</v>
      </c>
      <c r="W273" s="102">
        <f t="shared" si="48"/>
        <v>0</v>
      </c>
      <c r="X273" s="102">
        <v>0</v>
      </c>
      <c r="Y273" s="103">
        <v>0</v>
      </c>
      <c r="Z273" s="103">
        <v>0</v>
      </c>
      <c r="AA273" s="103">
        <f t="shared" si="50"/>
        <v>0</v>
      </c>
      <c r="AB273" s="103">
        <f t="shared" si="55"/>
        <v>0</v>
      </c>
      <c r="AC273" s="104">
        <f t="shared" si="51"/>
        <v>0</v>
      </c>
      <c r="AD273" s="104">
        <f t="shared" si="52"/>
        <v>0</v>
      </c>
      <c r="AE273" s="104">
        <f t="shared" si="53"/>
        <v>0</v>
      </c>
      <c r="AF273" s="104">
        <f t="shared" si="54"/>
        <v>0</v>
      </c>
      <c r="AG273" s="201">
        <f t="shared" si="49"/>
        <v>0</v>
      </c>
    </row>
    <row r="274" spans="1:33" hidden="1" x14ac:dyDescent="0.35">
      <c r="A274" t="s">
        <v>315</v>
      </c>
      <c r="B274" t="s">
        <v>164</v>
      </c>
      <c r="C274">
        <v>115</v>
      </c>
      <c r="E274" s="29">
        <v>0</v>
      </c>
      <c r="F274" s="29">
        <v>0</v>
      </c>
      <c r="G274" s="29">
        <f t="shared" si="56"/>
        <v>0</v>
      </c>
      <c r="H274" s="29" cm="1">
        <f t="array" ref="H274">INDEX('23_24TPP_Base_Mapping'!$P$5:$P$322,MATCH(1,($B274='23_24TPP_Base_Mapping'!$B$5:$B$322)*($C274='23_24TPP_Base_Mapping'!$C$5:$C$322),0))</f>
        <v>0</v>
      </c>
      <c r="I274" s="97">
        <v>0</v>
      </c>
      <c r="J274" s="97">
        <v>0</v>
      </c>
      <c r="K274" s="97">
        <f t="shared" si="57"/>
        <v>0</v>
      </c>
      <c r="L274" s="97" cm="1">
        <f t="array" ref="L274">INDEX('23_24TPP_Base_Mapping'!$AC$5:$AC$322,MATCH(1,($B274='23_24TPP_Base_Mapping'!$B$5:$B$322)*($C274='23_24TPP_Base_Mapping'!$C$5:$C$322),0))</f>
        <v>0</v>
      </c>
      <c r="M274" s="98">
        <v>0</v>
      </c>
      <c r="N274" s="98">
        <v>0</v>
      </c>
      <c r="O274" s="98">
        <f t="shared" si="58"/>
        <v>0</v>
      </c>
      <c r="P274" s="98" cm="1">
        <f t="array" ref="P274">INDEX('23_24TPP_Base_Mapping'!$AP$5:$AP$322,MATCH(1,($B274='23_24TPP_Base_Mapping'!$B$5:$B$322)*($C274='23_24TPP_Base_Mapping'!$C$5:$C$322),0))</f>
        <v>0</v>
      </c>
      <c r="Q274" s="101">
        <v>0</v>
      </c>
      <c r="R274" s="101">
        <v>0</v>
      </c>
      <c r="S274" s="101">
        <f t="shared" si="59"/>
        <v>0</v>
      </c>
      <c r="T274" s="101" cm="1">
        <f t="array" ref="T274">INDEX('23_24TPP_Base_Mapping'!$BP$5:$BP$322,MATCH(1,($B274='23_24TPP_Base_Mapping'!$B$5:$B$322)*($C274='23_24TPP_Base_Mapping'!$C$5:$C$322),0))</f>
        <v>0</v>
      </c>
      <c r="U274" s="102">
        <v>0</v>
      </c>
      <c r="V274" s="102">
        <v>0</v>
      </c>
      <c r="W274" s="102">
        <f t="shared" si="48"/>
        <v>0</v>
      </c>
      <c r="X274" s="102">
        <v>0</v>
      </c>
      <c r="Y274" s="103">
        <v>0</v>
      </c>
      <c r="Z274" s="103">
        <v>0</v>
      </c>
      <c r="AA274" s="103">
        <f t="shared" si="50"/>
        <v>0</v>
      </c>
      <c r="AB274" s="103">
        <f t="shared" si="55"/>
        <v>0</v>
      </c>
      <c r="AC274" s="104">
        <f t="shared" si="51"/>
        <v>0</v>
      </c>
      <c r="AD274" s="104">
        <f t="shared" si="52"/>
        <v>0</v>
      </c>
      <c r="AE274" s="104">
        <f t="shared" si="53"/>
        <v>0</v>
      </c>
      <c r="AF274" s="104">
        <f t="shared" si="54"/>
        <v>0</v>
      </c>
      <c r="AG274" s="201">
        <f t="shared" si="49"/>
        <v>0</v>
      </c>
    </row>
    <row r="275" spans="1:33" x14ac:dyDescent="0.35">
      <c r="A275" t="s">
        <v>315</v>
      </c>
      <c r="B275" t="s">
        <v>286</v>
      </c>
      <c r="C275">
        <v>230</v>
      </c>
      <c r="D275" t="str" cm="1">
        <f t="array" ref="D275">INDEX(SubList_ResAreas!$D$5:$D$332,MATCH(1,(B275=SubList_ResAreas!$B$5:$B$332)*(C275=SubList_ResAreas!$C$5:$C$332),0))</f>
        <v>SPGE_Greater_Carrizo</v>
      </c>
      <c r="E275" s="29">
        <v>0</v>
      </c>
      <c r="F275" s="29">
        <v>0</v>
      </c>
      <c r="G275" s="29">
        <f t="shared" si="56"/>
        <v>0</v>
      </c>
      <c r="H275" s="29" cm="1">
        <f t="array" ref="H275">INDEX('23_24TPP_Base_Mapping'!$P$5:$P$322,MATCH(1,($B275='23_24TPP_Base_Mapping'!$B$5:$B$322)*($C275='23_24TPP_Base_Mapping'!$C$5:$C$322),0))</f>
        <v>0</v>
      </c>
      <c r="I275" s="97">
        <v>0</v>
      </c>
      <c r="J275" s="97">
        <v>0</v>
      </c>
      <c r="K275" s="97">
        <f t="shared" si="57"/>
        <v>0</v>
      </c>
      <c r="L275" s="97" cm="1">
        <f t="array" ref="L275">INDEX('23_24TPP_Base_Mapping'!$AC$5:$AC$322,MATCH(1,($B275='23_24TPP_Base_Mapping'!$B$5:$B$322)*($C275='23_24TPP_Base_Mapping'!$C$5:$C$322),0))</f>
        <v>0</v>
      </c>
      <c r="M275" s="98">
        <v>130</v>
      </c>
      <c r="N275" s="98">
        <v>0</v>
      </c>
      <c r="O275" s="98">
        <f t="shared" si="58"/>
        <v>130</v>
      </c>
      <c r="P275" s="98" cm="1">
        <f t="array" ref="P275">INDEX('23_24TPP_Base_Mapping'!$AP$5:$AP$322,MATCH(1,($B275='23_24TPP_Base_Mapping'!$B$5:$B$322)*($C275='23_24TPP_Base_Mapping'!$C$5:$C$322),0))</f>
        <v>50</v>
      </c>
      <c r="Q275" s="101">
        <v>130</v>
      </c>
      <c r="R275" s="101">
        <v>0</v>
      </c>
      <c r="S275" s="101">
        <f t="shared" si="59"/>
        <v>130</v>
      </c>
      <c r="T275" s="101" cm="1">
        <f t="array" ref="T275">INDEX('23_24TPP_Base_Mapping'!$BP$5:$BP$322,MATCH(1,($B275='23_24TPP_Base_Mapping'!$B$5:$B$322)*($C275='23_24TPP_Base_Mapping'!$C$5:$C$322),0))</f>
        <v>50</v>
      </c>
      <c r="U275" s="102">
        <v>0</v>
      </c>
      <c r="V275" s="102">
        <v>0</v>
      </c>
      <c r="W275" s="102">
        <f t="shared" ref="W275:W332" si="60">SUM(U275:V275)</f>
        <v>0</v>
      </c>
      <c r="X275" s="102">
        <v>0</v>
      </c>
      <c r="Y275" s="103">
        <v>0</v>
      </c>
      <c r="Z275" s="103">
        <v>0</v>
      </c>
      <c r="AA275" s="103">
        <f t="shared" si="50"/>
        <v>130</v>
      </c>
      <c r="AB275" s="103">
        <f t="shared" si="55"/>
        <v>50</v>
      </c>
      <c r="AC275" s="104">
        <f t="shared" si="51"/>
        <v>130</v>
      </c>
      <c r="AD275" s="104">
        <f t="shared" si="52"/>
        <v>0</v>
      </c>
      <c r="AE275" s="104">
        <f t="shared" si="53"/>
        <v>130</v>
      </c>
      <c r="AF275" s="104">
        <f t="shared" si="54"/>
        <v>50</v>
      </c>
      <c r="AG275" s="201">
        <f t="shared" si="49"/>
        <v>1</v>
      </c>
    </row>
    <row r="276" spans="1:33" hidden="1" x14ac:dyDescent="0.35">
      <c r="A276" t="s">
        <v>315</v>
      </c>
      <c r="B276" t="s">
        <v>387</v>
      </c>
      <c r="C276">
        <v>230</v>
      </c>
      <c r="E276" s="29">
        <v>0</v>
      </c>
      <c r="F276" s="29">
        <v>0</v>
      </c>
      <c r="G276" s="29">
        <f t="shared" si="56"/>
        <v>0</v>
      </c>
      <c r="H276" s="29" cm="1">
        <f t="array" ref="H276">INDEX('23_24TPP_Base_Mapping'!$P$5:$P$322,MATCH(1,($B276='23_24TPP_Base_Mapping'!$B$5:$B$322)*($C276='23_24TPP_Base_Mapping'!$C$5:$C$322),0))</f>
        <v>0</v>
      </c>
      <c r="I276" s="97">
        <v>0</v>
      </c>
      <c r="J276" s="97">
        <v>0</v>
      </c>
      <c r="K276" s="97">
        <f t="shared" si="57"/>
        <v>0</v>
      </c>
      <c r="L276" s="97" cm="1">
        <f t="array" ref="L276">INDEX('23_24TPP_Base_Mapping'!$AC$5:$AC$322,MATCH(1,($B276='23_24TPP_Base_Mapping'!$B$5:$B$322)*($C276='23_24TPP_Base_Mapping'!$C$5:$C$322),0))</f>
        <v>0</v>
      </c>
      <c r="M276" s="98">
        <v>0</v>
      </c>
      <c r="N276" s="98">
        <v>0</v>
      </c>
      <c r="O276" s="98">
        <f t="shared" si="58"/>
        <v>0</v>
      </c>
      <c r="P276" s="98" cm="1">
        <f t="array" ref="P276">INDEX('23_24TPP_Base_Mapping'!$AP$5:$AP$322,MATCH(1,($B276='23_24TPP_Base_Mapping'!$B$5:$B$322)*($C276='23_24TPP_Base_Mapping'!$C$5:$C$322),0))</f>
        <v>0</v>
      </c>
      <c r="Q276" s="101">
        <v>0</v>
      </c>
      <c r="R276" s="101">
        <v>0</v>
      </c>
      <c r="S276" s="101">
        <f t="shared" si="59"/>
        <v>0</v>
      </c>
      <c r="T276" s="101" cm="1">
        <f t="array" ref="T276">INDEX('23_24TPP_Base_Mapping'!$BP$5:$BP$322,MATCH(1,($B276='23_24TPP_Base_Mapping'!$B$5:$B$322)*($C276='23_24TPP_Base_Mapping'!$C$5:$C$322),0))</f>
        <v>0</v>
      </c>
      <c r="U276" s="102">
        <v>0</v>
      </c>
      <c r="V276" s="102">
        <v>0</v>
      </c>
      <c r="W276" s="102">
        <f t="shared" si="60"/>
        <v>0</v>
      </c>
      <c r="X276" s="102">
        <v>0</v>
      </c>
      <c r="Y276" s="103">
        <v>0</v>
      </c>
      <c r="Z276" s="103">
        <v>0</v>
      </c>
      <c r="AA276" s="103">
        <f t="shared" si="50"/>
        <v>0</v>
      </c>
      <c r="AB276" s="103">
        <f t="shared" si="55"/>
        <v>0</v>
      </c>
      <c r="AC276" s="104">
        <f t="shared" si="51"/>
        <v>0</v>
      </c>
      <c r="AD276" s="104">
        <f t="shared" si="52"/>
        <v>0</v>
      </c>
      <c r="AE276" s="104">
        <f t="shared" si="53"/>
        <v>0</v>
      </c>
      <c r="AF276" s="104">
        <f t="shared" si="54"/>
        <v>0</v>
      </c>
      <c r="AG276" s="201">
        <f t="shared" si="49"/>
        <v>0</v>
      </c>
    </row>
    <row r="277" spans="1:33" x14ac:dyDescent="0.35">
      <c r="A277" t="s">
        <v>403</v>
      </c>
      <c r="B277" t="s">
        <v>408</v>
      </c>
      <c r="C277">
        <v>230</v>
      </c>
      <c r="D277" t="str" cm="1">
        <f t="array" ref="D277">INDEX(SubList_ResAreas!$D$5:$D$332,MATCH(1,(B277=SubList_ResAreas!$B$5:$B$332)*(C277=SubList_ResAreas!$C$5:$C$332),0))</f>
        <v>Greater_Imperial</v>
      </c>
      <c r="E277" s="29">
        <v>0</v>
      </c>
      <c r="F277" s="29">
        <v>0</v>
      </c>
      <c r="G277" s="29">
        <f t="shared" si="56"/>
        <v>0</v>
      </c>
      <c r="H277" s="29">
        <v>0</v>
      </c>
      <c r="I277" s="97">
        <v>0</v>
      </c>
      <c r="J277" s="97">
        <v>0</v>
      </c>
      <c r="K277" s="97">
        <f t="shared" si="57"/>
        <v>0</v>
      </c>
      <c r="L277" s="97">
        <v>0</v>
      </c>
      <c r="M277" s="98">
        <v>0</v>
      </c>
      <c r="N277" s="98">
        <v>0</v>
      </c>
      <c r="O277" s="98">
        <f t="shared" si="58"/>
        <v>0</v>
      </c>
      <c r="P277" s="98">
        <v>0</v>
      </c>
      <c r="Q277" s="101">
        <v>0</v>
      </c>
      <c r="R277" s="101">
        <v>0</v>
      </c>
      <c r="S277" s="101">
        <f t="shared" si="59"/>
        <v>0</v>
      </c>
      <c r="T277" s="101">
        <v>0</v>
      </c>
      <c r="U277" s="102">
        <v>150</v>
      </c>
      <c r="V277" s="102">
        <v>350</v>
      </c>
      <c r="W277" s="102">
        <f t="shared" si="60"/>
        <v>500</v>
      </c>
      <c r="X277" s="102">
        <f>FLOOR(V277*18440/21477,1)</f>
        <v>300</v>
      </c>
      <c r="Y277" s="103">
        <v>150</v>
      </c>
      <c r="Z277" s="103">
        <v>350</v>
      </c>
      <c r="AA277" s="103">
        <f t="shared" si="50"/>
        <v>500</v>
      </c>
      <c r="AB277" s="103">
        <f t="shared" si="55"/>
        <v>300</v>
      </c>
      <c r="AC277" s="104">
        <f t="shared" si="51"/>
        <v>150</v>
      </c>
      <c r="AD277" s="104">
        <f t="shared" si="52"/>
        <v>350</v>
      </c>
      <c r="AE277" s="104">
        <f t="shared" si="53"/>
        <v>500</v>
      </c>
      <c r="AF277" s="104">
        <f t="shared" si="54"/>
        <v>300</v>
      </c>
      <c r="AG277" s="201">
        <f t="shared" si="49"/>
        <v>1</v>
      </c>
    </row>
    <row r="278" spans="1:33" x14ac:dyDescent="0.35">
      <c r="A278" t="s">
        <v>322</v>
      </c>
      <c r="B278" t="s">
        <v>173</v>
      </c>
      <c r="C278">
        <v>230</v>
      </c>
      <c r="D278" t="str" cm="1">
        <f t="array" ref="D278">INDEX(SubList_ResAreas!$D$5:$D$332,MATCH(1,(B278=SubList_ResAreas!$B$5:$B$332)*(C278=SubList_ResAreas!$C$5:$C$332),0))</f>
        <v>Big_Creek-Magunden</v>
      </c>
      <c r="E278" s="29">
        <v>0</v>
      </c>
      <c r="F278" s="29">
        <v>0</v>
      </c>
      <c r="G278" s="29">
        <f t="shared" si="56"/>
        <v>0</v>
      </c>
      <c r="H278" s="29" cm="1">
        <f t="array" ref="H278">INDEX('23_24TPP_Base_Mapping'!$P$5:$P$322,MATCH(1,($B278='23_24TPP_Base_Mapping'!$B$5:$B$322)*($C278='23_24TPP_Base_Mapping'!$C$5:$C$322),0))</f>
        <v>0</v>
      </c>
      <c r="I278" s="97">
        <v>0</v>
      </c>
      <c r="J278" s="97">
        <v>0</v>
      </c>
      <c r="K278" s="97">
        <f t="shared" si="57"/>
        <v>0</v>
      </c>
      <c r="L278" s="97" cm="1">
        <f t="array" ref="L278">INDEX('23_24TPP_Base_Mapping'!$AC$5:$AC$322,MATCH(1,($B278='23_24TPP_Base_Mapping'!$B$5:$B$322)*($C278='23_24TPP_Base_Mapping'!$C$5:$C$322),0))</f>
        <v>225</v>
      </c>
      <c r="M278" s="98">
        <v>50</v>
      </c>
      <c r="N278" s="98">
        <v>150</v>
      </c>
      <c r="O278" s="98">
        <f t="shared" si="58"/>
        <v>200</v>
      </c>
      <c r="P278" s="98" cm="1">
        <f t="array" ref="P278">INDEX('23_24TPP_Base_Mapping'!$AP$5:$AP$322,MATCH(1,($B278='23_24TPP_Base_Mapping'!$B$5:$B$322)*($C278='23_24TPP_Base_Mapping'!$C$5:$C$322),0))</f>
        <v>0</v>
      </c>
      <c r="Q278" s="101">
        <v>50</v>
      </c>
      <c r="R278" s="101">
        <v>150</v>
      </c>
      <c r="S278" s="101">
        <f t="shared" si="59"/>
        <v>200</v>
      </c>
      <c r="T278" s="101" cm="1">
        <f t="array" ref="T278">INDEX('23_24TPP_Base_Mapping'!$BP$5:$BP$322,MATCH(1,($B278='23_24TPP_Base_Mapping'!$B$5:$B$322)*($C278='23_24TPP_Base_Mapping'!$C$5:$C$322),0))</f>
        <v>225</v>
      </c>
      <c r="U278" s="102">
        <v>90</v>
      </c>
      <c r="V278" s="102">
        <v>210</v>
      </c>
      <c r="W278" s="102">
        <f t="shared" si="60"/>
        <v>300</v>
      </c>
      <c r="X278" s="102">
        <f>FLOOR(V278*18440/21477,1)</f>
        <v>180</v>
      </c>
      <c r="Y278" s="103">
        <v>90</v>
      </c>
      <c r="Z278" s="103">
        <v>210</v>
      </c>
      <c r="AA278" s="103">
        <f t="shared" si="50"/>
        <v>500</v>
      </c>
      <c r="AB278" s="103">
        <f t="shared" si="55"/>
        <v>405</v>
      </c>
      <c r="AC278" s="104">
        <f t="shared" si="51"/>
        <v>140</v>
      </c>
      <c r="AD278" s="104">
        <f t="shared" si="52"/>
        <v>360</v>
      </c>
      <c r="AE278" s="104">
        <f t="shared" si="53"/>
        <v>500</v>
      </c>
      <c r="AF278" s="104">
        <f t="shared" si="54"/>
        <v>405</v>
      </c>
      <c r="AG278" s="201">
        <f t="shared" si="49"/>
        <v>1</v>
      </c>
    </row>
    <row r="279" spans="1:33" x14ac:dyDescent="0.35">
      <c r="A279" t="s">
        <v>333</v>
      </c>
      <c r="B279" t="s">
        <v>237</v>
      </c>
      <c r="C279">
        <v>230</v>
      </c>
      <c r="D279" t="str" cm="1">
        <f t="array" ref="D279">INDEX(SubList_ResAreas!$D$5:$D$332,MATCH(1,(B279=SubList_ResAreas!$B$5:$B$332)*(C279=SubList_ResAreas!$C$5:$C$332),0))</f>
        <v>Central_Valley_LosBanos</v>
      </c>
      <c r="E279" s="29">
        <v>0</v>
      </c>
      <c r="F279" s="29">
        <v>0</v>
      </c>
      <c r="G279" s="29">
        <f t="shared" si="56"/>
        <v>0</v>
      </c>
      <c r="H279" s="29" cm="1">
        <f t="array" ref="H279">INDEX('23_24TPP_Base_Mapping'!$P$5:$P$322,MATCH(1,($B279='23_24TPP_Base_Mapping'!$B$5:$B$322)*($C279='23_24TPP_Base_Mapping'!$C$5:$C$322),0))</f>
        <v>0</v>
      </c>
      <c r="I279" s="97">
        <v>0</v>
      </c>
      <c r="J279" s="97">
        <v>0</v>
      </c>
      <c r="K279" s="97">
        <f t="shared" si="57"/>
        <v>0</v>
      </c>
      <c r="L279" s="97" cm="1">
        <f t="array" ref="L279">INDEX('23_24TPP_Base_Mapping'!$AC$5:$AC$322,MATCH(1,($B279='23_24TPP_Base_Mapping'!$B$5:$B$322)*($C279='23_24TPP_Base_Mapping'!$C$5:$C$322),0))</f>
        <v>0</v>
      </c>
      <c r="M279" s="98">
        <v>0</v>
      </c>
      <c r="N279" s="98">
        <v>0</v>
      </c>
      <c r="O279" s="98">
        <f t="shared" si="58"/>
        <v>0</v>
      </c>
      <c r="P279" s="98" cm="1">
        <f t="array" ref="P279">INDEX('23_24TPP_Base_Mapping'!$AP$5:$AP$322,MATCH(1,($B279='23_24TPP_Base_Mapping'!$B$5:$B$322)*($C279='23_24TPP_Base_Mapping'!$C$5:$C$322),0))</f>
        <v>0</v>
      </c>
      <c r="Q279" s="101">
        <v>0</v>
      </c>
      <c r="R279" s="101">
        <v>0</v>
      </c>
      <c r="S279" s="101">
        <f t="shared" si="59"/>
        <v>0</v>
      </c>
      <c r="T279" s="101" cm="1">
        <f t="array" ref="T279">INDEX('23_24TPP_Base_Mapping'!$BP$5:$BP$322,MATCH(1,($B279='23_24TPP_Base_Mapping'!$B$5:$B$322)*($C279='23_24TPP_Base_Mapping'!$C$5:$C$322),0))</f>
        <v>0</v>
      </c>
      <c r="U279" s="102">
        <v>60</v>
      </c>
      <c r="V279" s="102">
        <v>140</v>
      </c>
      <c r="W279" s="102">
        <f t="shared" si="60"/>
        <v>200</v>
      </c>
      <c r="X279" s="102">
        <f>FLOOR(V279*18440/21477,1)</f>
        <v>120</v>
      </c>
      <c r="Y279" s="103">
        <v>60</v>
      </c>
      <c r="Z279" s="103">
        <v>140</v>
      </c>
      <c r="AA279" s="103">
        <f t="shared" si="50"/>
        <v>200</v>
      </c>
      <c r="AB279" s="103">
        <f t="shared" si="55"/>
        <v>120</v>
      </c>
      <c r="AC279" s="104">
        <f t="shared" si="51"/>
        <v>60</v>
      </c>
      <c r="AD279" s="104">
        <f t="shared" si="52"/>
        <v>140</v>
      </c>
      <c r="AE279" s="104">
        <f t="shared" si="53"/>
        <v>200</v>
      </c>
      <c r="AF279" s="104">
        <f t="shared" si="54"/>
        <v>120</v>
      </c>
      <c r="AG279" s="201">
        <f t="shared" si="49"/>
        <v>1</v>
      </c>
    </row>
    <row r="280" spans="1:33" x14ac:dyDescent="0.35">
      <c r="A280" t="s">
        <v>315</v>
      </c>
      <c r="B280" t="s">
        <v>135</v>
      </c>
      <c r="C280">
        <v>230</v>
      </c>
      <c r="D280" t="str" cm="1">
        <f t="array" ref="D280">INDEX(SubList_ResAreas!$D$5:$D$332,MATCH(1,(B280=SubList_ResAreas!$B$5:$B$332)*(C280=SubList_ResAreas!$C$5:$C$332),0))</f>
        <v>SPGE_Kern</v>
      </c>
      <c r="E280" s="29">
        <v>0</v>
      </c>
      <c r="F280" s="29">
        <v>0</v>
      </c>
      <c r="G280" s="29">
        <f t="shared" si="56"/>
        <v>0</v>
      </c>
      <c r="H280" s="29" cm="1">
        <f t="array" ref="H280">INDEX('23_24TPP_Base_Mapping'!$P$5:$P$322,MATCH(1,($B280='23_24TPP_Base_Mapping'!$B$5:$B$322)*($C280='23_24TPP_Base_Mapping'!$C$5:$C$322),0))</f>
        <v>0</v>
      </c>
      <c r="I280" s="97">
        <v>0</v>
      </c>
      <c r="J280" s="97">
        <v>0</v>
      </c>
      <c r="K280" s="97">
        <f t="shared" si="57"/>
        <v>0</v>
      </c>
      <c r="L280" s="97" cm="1">
        <f t="array" ref="L280">INDEX('23_24TPP_Base_Mapping'!$AC$5:$AC$322,MATCH(1,($B280='23_24TPP_Base_Mapping'!$B$5:$B$322)*($C280='23_24TPP_Base_Mapping'!$C$5:$C$322),0))</f>
        <v>0</v>
      </c>
      <c r="M280" s="98">
        <v>0</v>
      </c>
      <c r="N280" s="98">
        <v>0</v>
      </c>
      <c r="O280" s="98">
        <f t="shared" si="58"/>
        <v>0</v>
      </c>
      <c r="P280" s="98" cm="1">
        <f t="array" ref="P280">INDEX('23_24TPP_Base_Mapping'!$AP$5:$AP$322,MATCH(1,($B280='23_24TPP_Base_Mapping'!$B$5:$B$322)*($C280='23_24TPP_Base_Mapping'!$C$5:$C$322),0))</f>
        <v>0</v>
      </c>
      <c r="Q280" s="101">
        <v>0</v>
      </c>
      <c r="R280" s="101">
        <v>0</v>
      </c>
      <c r="S280" s="101">
        <f t="shared" si="59"/>
        <v>0</v>
      </c>
      <c r="T280" s="101" cm="1">
        <f t="array" ref="T280">INDEX('23_24TPP_Base_Mapping'!$BP$5:$BP$322,MATCH(1,($B280='23_24TPP_Base_Mapping'!$B$5:$B$322)*($C280='23_24TPP_Base_Mapping'!$C$5:$C$322),0))</f>
        <v>0</v>
      </c>
      <c r="U280" s="102">
        <v>210</v>
      </c>
      <c r="V280" s="102">
        <v>490</v>
      </c>
      <c r="W280" s="102">
        <f t="shared" si="60"/>
        <v>700</v>
      </c>
      <c r="X280" s="102">
        <f>FLOOR(V280*18440/21477,1)</f>
        <v>420</v>
      </c>
      <c r="Y280" s="103">
        <v>210</v>
      </c>
      <c r="Z280" s="103">
        <v>490</v>
      </c>
      <c r="AA280" s="103">
        <f t="shared" si="50"/>
        <v>700</v>
      </c>
      <c r="AB280" s="103">
        <f t="shared" si="55"/>
        <v>420</v>
      </c>
      <c r="AC280" s="104">
        <f t="shared" si="51"/>
        <v>210</v>
      </c>
      <c r="AD280" s="104">
        <f t="shared" si="52"/>
        <v>490</v>
      </c>
      <c r="AE280" s="104">
        <f t="shared" si="53"/>
        <v>700</v>
      </c>
      <c r="AF280" s="104">
        <f t="shared" si="54"/>
        <v>420</v>
      </c>
      <c r="AG280" s="201">
        <f t="shared" si="49"/>
        <v>1</v>
      </c>
    </row>
    <row r="281" spans="1:33" hidden="1" x14ac:dyDescent="0.35">
      <c r="A281" t="s">
        <v>321</v>
      </c>
      <c r="B281" t="s">
        <v>388</v>
      </c>
      <c r="C281">
        <v>230</v>
      </c>
      <c r="E281" s="29">
        <v>0</v>
      </c>
      <c r="F281" s="29">
        <v>0</v>
      </c>
      <c r="G281" s="29">
        <f t="shared" si="56"/>
        <v>0</v>
      </c>
      <c r="H281" s="29" cm="1">
        <f t="array" ref="H281">INDEX('23_24TPP_Base_Mapping'!$P$5:$P$322,MATCH(1,($B281='23_24TPP_Base_Mapping'!$B$5:$B$322)*($C281='23_24TPP_Base_Mapping'!$C$5:$C$322),0))</f>
        <v>0</v>
      </c>
      <c r="I281" s="97">
        <v>0</v>
      </c>
      <c r="J281" s="97">
        <v>0</v>
      </c>
      <c r="K281" s="97">
        <f t="shared" si="57"/>
        <v>0</v>
      </c>
      <c r="L281" s="97" cm="1">
        <f t="array" ref="L281">INDEX('23_24TPP_Base_Mapping'!$AC$5:$AC$322,MATCH(1,($B281='23_24TPP_Base_Mapping'!$B$5:$B$322)*($C281='23_24TPP_Base_Mapping'!$C$5:$C$322),0))</f>
        <v>0</v>
      </c>
      <c r="M281" s="98">
        <v>0</v>
      </c>
      <c r="N281" s="98">
        <v>0</v>
      </c>
      <c r="O281" s="98">
        <f t="shared" si="58"/>
        <v>0</v>
      </c>
      <c r="P281" s="98" cm="1">
        <f t="array" ref="P281">INDEX('23_24TPP_Base_Mapping'!$AP$5:$AP$322,MATCH(1,($B281='23_24TPP_Base_Mapping'!$B$5:$B$322)*($C281='23_24TPP_Base_Mapping'!$C$5:$C$322),0))</f>
        <v>0</v>
      </c>
      <c r="Q281" s="101">
        <v>0</v>
      </c>
      <c r="R281" s="101">
        <v>0</v>
      </c>
      <c r="S281" s="101">
        <f t="shared" si="59"/>
        <v>0</v>
      </c>
      <c r="T281" s="101" cm="1">
        <f t="array" ref="T281">INDEX('23_24TPP_Base_Mapping'!$BP$5:$BP$322,MATCH(1,($B281='23_24TPP_Base_Mapping'!$B$5:$B$322)*($C281='23_24TPP_Base_Mapping'!$C$5:$C$322),0))</f>
        <v>0</v>
      </c>
      <c r="U281" s="102">
        <v>0</v>
      </c>
      <c r="V281" s="102">
        <v>0</v>
      </c>
      <c r="W281" s="102">
        <f t="shared" si="60"/>
        <v>0</v>
      </c>
      <c r="X281" s="102">
        <v>0</v>
      </c>
      <c r="Y281" s="103">
        <v>0</v>
      </c>
      <c r="Z281" s="103">
        <v>0</v>
      </c>
      <c r="AA281" s="103">
        <f t="shared" si="50"/>
        <v>0</v>
      </c>
      <c r="AB281" s="103">
        <f t="shared" si="55"/>
        <v>0</v>
      </c>
      <c r="AC281" s="104">
        <f t="shared" si="51"/>
        <v>0</v>
      </c>
      <c r="AD281" s="104">
        <f t="shared" si="52"/>
        <v>0</v>
      </c>
      <c r="AE281" s="104">
        <f t="shared" si="53"/>
        <v>0</v>
      </c>
      <c r="AF281" s="104">
        <f t="shared" si="54"/>
        <v>0</v>
      </c>
      <c r="AG281" s="201">
        <f t="shared" si="49"/>
        <v>0</v>
      </c>
    </row>
    <row r="282" spans="1:33" hidden="1" x14ac:dyDescent="0.35">
      <c r="A282" t="s">
        <v>333</v>
      </c>
      <c r="B282" t="s">
        <v>270</v>
      </c>
      <c r="C282">
        <v>115</v>
      </c>
      <c r="E282" s="29">
        <v>0</v>
      </c>
      <c r="F282" s="29">
        <v>0</v>
      </c>
      <c r="G282" s="29">
        <f t="shared" si="56"/>
        <v>0</v>
      </c>
      <c r="H282" s="29" cm="1">
        <f t="array" ref="H282">INDEX('23_24TPP_Base_Mapping'!$P$5:$P$322,MATCH(1,($B282='23_24TPP_Base_Mapping'!$B$5:$B$322)*($C282='23_24TPP_Base_Mapping'!$C$5:$C$322),0))</f>
        <v>0</v>
      </c>
      <c r="I282" s="97">
        <v>0</v>
      </c>
      <c r="J282" s="97">
        <v>0</v>
      </c>
      <c r="K282" s="97">
        <f t="shared" si="57"/>
        <v>0</v>
      </c>
      <c r="L282" s="97" cm="1">
        <f t="array" ref="L282">INDEX('23_24TPP_Base_Mapping'!$AC$5:$AC$322,MATCH(1,($B282='23_24TPP_Base_Mapping'!$B$5:$B$322)*($C282='23_24TPP_Base_Mapping'!$C$5:$C$322),0))</f>
        <v>0</v>
      </c>
      <c r="M282" s="98">
        <v>0</v>
      </c>
      <c r="N282" s="98">
        <v>0</v>
      </c>
      <c r="O282" s="98">
        <f t="shared" si="58"/>
        <v>0</v>
      </c>
      <c r="P282" s="98" cm="1">
        <f t="array" ref="P282">INDEX('23_24TPP_Base_Mapping'!$AP$5:$AP$322,MATCH(1,($B282='23_24TPP_Base_Mapping'!$B$5:$B$322)*($C282='23_24TPP_Base_Mapping'!$C$5:$C$322),0))</f>
        <v>0</v>
      </c>
      <c r="Q282" s="101">
        <v>0</v>
      </c>
      <c r="R282" s="101">
        <v>0</v>
      </c>
      <c r="S282" s="101">
        <f t="shared" si="59"/>
        <v>0</v>
      </c>
      <c r="T282" s="101" cm="1">
        <f t="array" ref="T282">INDEX('23_24TPP_Base_Mapping'!$BP$5:$BP$322,MATCH(1,($B282='23_24TPP_Base_Mapping'!$B$5:$B$322)*($C282='23_24TPP_Base_Mapping'!$C$5:$C$322),0))</f>
        <v>0</v>
      </c>
      <c r="U282" s="102">
        <v>0</v>
      </c>
      <c r="V282" s="102">
        <v>0</v>
      </c>
      <c r="W282" s="102">
        <f t="shared" si="60"/>
        <v>0</v>
      </c>
      <c r="X282" s="102">
        <v>0</v>
      </c>
      <c r="Y282" s="103">
        <v>0</v>
      </c>
      <c r="Z282" s="103">
        <v>0</v>
      </c>
      <c r="AA282" s="103">
        <f t="shared" si="50"/>
        <v>0</v>
      </c>
      <c r="AB282" s="103">
        <f t="shared" si="55"/>
        <v>0</v>
      </c>
      <c r="AC282" s="104">
        <f t="shared" si="51"/>
        <v>0</v>
      </c>
      <c r="AD282" s="104">
        <f t="shared" si="52"/>
        <v>0</v>
      </c>
      <c r="AE282" s="104">
        <f t="shared" si="53"/>
        <v>0</v>
      </c>
      <c r="AF282" s="104">
        <f t="shared" si="54"/>
        <v>0</v>
      </c>
      <c r="AG282" s="201">
        <f t="shared" si="49"/>
        <v>0</v>
      </c>
    </row>
    <row r="283" spans="1:33" hidden="1" x14ac:dyDescent="0.35">
      <c r="A283" t="s">
        <v>326</v>
      </c>
      <c r="B283" t="s">
        <v>34</v>
      </c>
      <c r="C283">
        <v>500</v>
      </c>
      <c r="E283" s="29">
        <v>0</v>
      </c>
      <c r="F283" s="29">
        <v>0</v>
      </c>
      <c r="G283" s="29">
        <f t="shared" si="56"/>
        <v>0</v>
      </c>
      <c r="H283" s="29" cm="1">
        <f t="array" ref="H283">INDEX('23_24TPP_Base_Mapping'!$P$5:$P$322,MATCH(1,($B283='23_24TPP_Base_Mapping'!$B$5:$B$322)*($C283='23_24TPP_Base_Mapping'!$C$5:$C$322),0))</f>
        <v>0</v>
      </c>
      <c r="I283" s="97">
        <v>0</v>
      </c>
      <c r="J283" s="97">
        <v>0</v>
      </c>
      <c r="K283" s="97">
        <f t="shared" si="57"/>
        <v>0</v>
      </c>
      <c r="L283" s="97" cm="1">
        <f t="array" ref="L283">INDEX('23_24TPP_Base_Mapping'!$AC$5:$AC$322,MATCH(1,($B283='23_24TPP_Base_Mapping'!$B$5:$B$322)*($C283='23_24TPP_Base_Mapping'!$C$5:$C$322),0))</f>
        <v>0</v>
      </c>
      <c r="M283" s="98">
        <v>0</v>
      </c>
      <c r="N283" s="98">
        <v>0</v>
      </c>
      <c r="O283" s="98">
        <f t="shared" si="58"/>
        <v>0</v>
      </c>
      <c r="P283" s="98" cm="1">
        <f t="array" ref="P283">INDEX('23_24TPP_Base_Mapping'!$AP$5:$AP$322,MATCH(1,($B283='23_24TPP_Base_Mapping'!$B$5:$B$322)*($C283='23_24TPP_Base_Mapping'!$C$5:$C$322),0))</f>
        <v>0</v>
      </c>
      <c r="Q283" s="101">
        <v>0</v>
      </c>
      <c r="R283" s="101">
        <v>0</v>
      </c>
      <c r="S283" s="101">
        <f t="shared" si="59"/>
        <v>0</v>
      </c>
      <c r="T283" s="101" cm="1">
        <f t="array" ref="T283">INDEX('23_24TPP_Base_Mapping'!$BP$5:$BP$322,MATCH(1,($B283='23_24TPP_Base_Mapping'!$B$5:$B$322)*($C283='23_24TPP_Base_Mapping'!$C$5:$C$322),0))</f>
        <v>0</v>
      </c>
      <c r="U283" s="102">
        <v>0</v>
      </c>
      <c r="V283" s="102">
        <v>0</v>
      </c>
      <c r="W283" s="102">
        <f t="shared" si="60"/>
        <v>0</v>
      </c>
      <c r="X283" s="102">
        <v>0</v>
      </c>
      <c r="Y283" s="103">
        <v>0</v>
      </c>
      <c r="Z283" s="103">
        <v>0</v>
      </c>
      <c r="AA283" s="103">
        <f t="shared" si="50"/>
        <v>0</v>
      </c>
      <c r="AB283" s="103">
        <f t="shared" si="55"/>
        <v>0</v>
      </c>
      <c r="AC283" s="104">
        <f t="shared" si="51"/>
        <v>0</v>
      </c>
      <c r="AD283" s="104">
        <f t="shared" si="52"/>
        <v>0</v>
      </c>
      <c r="AE283" s="104">
        <f t="shared" si="53"/>
        <v>0</v>
      </c>
      <c r="AF283" s="104">
        <f t="shared" si="54"/>
        <v>0</v>
      </c>
      <c r="AG283" s="201">
        <f t="shared" si="49"/>
        <v>0</v>
      </c>
    </row>
    <row r="284" spans="1:33" hidden="1" x14ac:dyDescent="0.35">
      <c r="A284" t="s">
        <v>326</v>
      </c>
      <c r="B284" t="s">
        <v>34</v>
      </c>
      <c r="C284">
        <v>230</v>
      </c>
      <c r="E284" s="29">
        <v>0</v>
      </c>
      <c r="F284" s="29">
        <v>0</v>
      </c>
      <c r="G284" s="29">
        <f t="shared" si="56"/>
        <v>0</v>
      </c>
      <c r="H284" s="29" cm="1">
        <f t="array" ref="H284">INDEX('23_24TPP_Base_Mapping'!$P$5:$P$322,MATCH(1,($B284='23_24TPP_Base_Mapping'!$B$5:$B$322)*($C284='23_24TPP_Base_Mapping'!$C$5:$C$322),0))</f>
        <v>0</v>
      </c>
      <c r="I284" s="97">
        <v>0</v>
      </c>
      <c r="J284" s="97">
        <v>0</v>
      </c>
      <c r="K284" s="97">
        <f t="shared" si="57"/>
        <v>0</v>
      </c>
      <c r="L284" s="97" cm="1">
        <f t="array" ref="L284">INDEX('23_24TPP_Base_Mapping'!$AC$5:$AC$322,MATCH(1,($B284='23_24TPP_Base_Mapping'!$B$5:$B$322)*($C284='23_24TPP_Base_Mapping'!$C$5:$C$322),0))</f>
        <v>0</v>
      </c>
      <c r="M284" s="98">
        <v>0</v>
      </c>
      <c r="N284" s="98">
        <v>0</v>
      </c>
      <c r="O284" s="98">
        <f t="shared" si="58"/>
        <v>0</v>
      </c>
      <c r="P284" s="98" cm="1">
        <f t="array" ref="P284">INDEX('23_24TPP_Base_Mapping'!$AP$5:$AP$322,MATCH(1,($B284='23_24TPP_Base_Mapping'!$B$5:$B$322)*($C284='23_24TPP_Base_Mapping'!$C$5:$C$322),0))</f>
        <v>0</v>
      </c>
      <c r="Q284" s="101">
        <v>0</v>
      </c>
      <c r="R284" s="101">
        <v>0</v>
      </c>
      <c r="S284" s="101">
        <f t="shared" si="59"/>
        <v>0</v>
      </c>
      <c r="T284" s="101" cm="1">
        <f t="array" ref="T284">INDEX('23_24TPP_Base_Mapping'!$BP$5:$BP$322,MATCH(1,($B284='23_24TPP_Base_Mapping'!$B$5:$B$322)*($C284='23_24TPP_Base_Mapping'!$C$5:$C$322),0))</f>
        <v>0</v>
      </c>
      <c r="U284" s="102">
        <v>0</v>
      </c>
      <c r="V284" s="102">
        <v>0</v>
      </c>
      <c r="W284" s="102">
        <f t="shared" si="60"/>
        <v>0</v>
      </c>
      <c r="X284" s="102">
        <v>0</v>
      </c>
      <c r="Y284" s="103">
        <v>0</v>
      </c>
      <c r="Z284" s="103">
        <v>0</v>
      </c>
      <c r="AA284" s="103">
        <f t="shared" si="50"/>
        <v>0</v>
      </c>
      <c r="AB284" s="103">
        <f t="shared" si="55"/>
        <v>0</v>
      </c>
      <c r="AC284" s="104">
        <f t="shared" si="51"/>
        <v>0</v>
      </c>
      <c r="AD284" s="104">
        <f t="shared" si="52"/>
        <v>0</v>
      </c>
      <c r="AE284" s="104">
        <f t="shared" si="53"/>
        <v>0</v>
      </c>
      <c r="AF284" s="104">
        <f t="shared" si="54"/>
        <v>0</v>
      </c>
      <c r="AG284" s="201">
        <f t="shared" si="49"/>
        <v>0</v>
      </c>
    </row>
    <row r="285" spans="1:33" x14ac:dyDescent="0.35">
      <c r="A285" t="s">
        <v>326</v>
      </c>
      <c r="B285" t="s">
        <v>413</v>
      </c>
      <c r="C285">
        <v>230</v>
      </c>
      <c r="D285" t="str" cm="1">
        <f t="array" ref="D285">INDEX(SubList_ResAreas!$D$5:$D$332,MATCH(1,(B285=SubList_ResAreas!$B$5:$B$332)*(C285=SubList_ResAreas!$C$5:$C$332),0))</f>
        <v>San_Diego</v>
      </c>
      <c r="E285" s="29">
        <v>0</v>
      </c>
      <c r="F285" s="29">
        <v>0</v>
      </c>
      <c r="G285" s="29">
        <f t="shared" si="56"/>
        <v>0</v>
      </c>
      <c r="H285" s="29" cm="1">
        <f t="array" ref="H285">INDEX('23_24TPP_Base_Mapping'!$P$5:$P$322,MATCH(1,($B285='23_24TPP_Base_Mapping'!$B$5:$B$322)*($C285='23_24TPP_Base_Mapping'!$C$5:$C$322),0))</f>
        <v>0</v>
      </c>
      <c r="I285" s="97">
        <v>0</v>
      </c>
      <c r="J285" s="97">
        <v>0</v>
      </c>
      <c r="K285" s="97">
        <f t="shared" si="57"/>
        <v>0</v>
      </c>
      <c r="L285" s="97" cm="1">
        <f t="array" ref="L285">INDEX('23_24TPP_Base_Mapping'!$AC$5:$AC$322,MATCH(1,($B285='23_24TPP_Base_Mapping'!$B$5:$B$322)*($C285='23_24TPP_Base_Mapping'!$C$5:$C$322),0))</f>
        <v>0</v>
      </c>
      <c r="M285" s="98">
        <v>0</v>
      </c>
      <c r="N285" s="98">
        <v>0</v>
      </c>
      <c r="O285" s="98">
        <f t="shared" si="58"/>
        <v>0</v>
      </c>
      <c r="P285" s="98" cm="1">
        <f t="array" ref="P285">INDEX('23_24TPP_Base_Mapping'!$AP$5:$AP$322,MATCH(1,($B285='23_24TPP_Base_Mapping'!$B$5:$B$322)*($C285='23_24TPP_Base_Mapping'!$C$5:$C$322),0))</f>
        <v>0</v>
      </c>
      <c r="Q285" s="101">
        <v>0</v>
      </c>
      <c r="R285" s="101">
        <v>0</v>
      </c>
      <c r="S285" s="101">
        <f t="shared" si="59"/>
        <v>0</v>
      </c>
      <c r="T285" s="101" cm="1">
        <f t="array" ref="T285">INDEX('23_24TPP_Base_Mapping'!$BP$5:$BP$322,MATCH(1,($B285='23_24TPP_Base_Mapping'!$B$5:$B$322)*($C285='23_24TPP_Base_Mapping'!$C$5:$C$322),0))</f>
        <v>0</v>
      </c>
      <c r="U285" s="102">
        <v>90</v>
      </c>
      <c r="V285" s="102">
        <v>210</v>
      </c>
      <c r="W285" s="102">
        <f t="shared" si="60"/>
        <v>300</v>
      </c>
      <c r="X285" s="102">
        <f>FLOOR(V285*18440/21477,1)</f>
        <v>180</v>
      </c>
      <c r="Y285" s="103">
        <v>90</v>
      </c>
      <c r="Z285" s="103">
        <v>210</v>
      </c>
      <c r="AA285" s="103">
        <f t="shared" si="50"/>
        <v>300</v>
      </c>
      <c r="AB285" s="103">
        <f t="shared" si="55"/>
        <v>180</v>
      </c>
      <c r="AC285" s="104">
        <f t="shared" si="51"/>
        <v>90</v>
      </c>
      <c r="AD285" s="104">
        <f t="shared" si="52"/>
        <v>210</v>
      </c>
      <c r="AE285" s="104">
        <f t="shared" si="53"/>
        <v>300</v>
      </c>
      <c r="AF285" s="104">
        <f t="shared" si="54"/>
        <v>180</v>
      </c>
      <c r="AG285" s="201">
        <f t="shared" si="49"/>
        <v>1</v>
      </c>
    </row>
    <row r="286" spans="1:33" x14ac:dyDescent="0.35">
      <c r="A286" t="s">
        <v>326</v>
      </c>
      <c r="B286" t="s">
        <v>413</v>
      </c>
      <c r="C286">
        <v>138</v>
      </c>
      <c r="D286" t="str" cm="1">
        <f t="array" ref="D286">INDEX(SubList_ResAreas!$D$5:$D$332,MATCH(1,(B286=SubList_ResAreas!$B$5:$B$332)*(C286=SubList_ResAreas!$C$5:$C$332),0))</f>
        <v>San_Diego</v>
      </c>
      <c r="E286" s="29">
        <v>0</v>
      </c>
      <c r="F286" s="29">
        <v>0</v>
      </c>
      <c r="G286" s="29">
        <f t="shared" si="56"/>
        <v>0</v>
      </c>
      <c r="H286" s="29" cm="1">
        <f t="array" ref="H286">INDEX('23_24TPP_Base_Mapping'!$P$5:$P$322,MATCH(1,($B286='23_24TPP_Base_Mapping'!$B$5:$B$322)*($C286='23_24TPP_Base_Mapping'!$C$5:$C$322),0))</f>
        <v>0</v>
      </c>
      <c r="I286" s="97">
        <v>0</v>
      </c>
      <c r="J286" s="97">
        <v>0</v>
      </c>
      <c r="K286" s="97">
        <f t="shared" si="57"/>
        <v>0</v>
      </c>
      <c r="L286" s="97" cm="1">
        <f t="array" ref="L286">INDEX('23_24TPP_Base_Mapping'!$AC$5:$AC$322,MATCH(1,($B286='23_24TPP_Base_Mapping'!$B$5:$B$322)*($C286='23_24TPP_Base_Mapping'!$C$5:$C$322),0))</f>
        <v>400</v>
      </c>
      <c r="M286" s="98">
        <v>0</v>
      </c>
      <c r="N286" s="98">
        <v>0</v>
      </c>
      <c r="O286" s="98">
        <f t="shared" si="58"/>
        <v>0</v>
      </c>
      <c r="P286" s="98" cm="1">
        <f t="array" ref="P286">INDEX('23_24TPP_Base_Mapping'!$AP$5:$AP$322,MATCH(1,($B286='23_24TPP_Base_Mapping'!$B$5:$B$322)*($C286='23_24TPP_Base_Mapping'!$C$5:$C$322),0))</f>
        <v>0</v>
      </c>
      <c r="Q286" s="101">
        <v>0</v>
      </c>
      <c r="R286" s="101">
        <v>0</v>
      </c>
      <c r="S286" s="101">
        <f t="shared" si="59"/>
        <v>0</v>
      </c>
      <c r="T286" s="101" cm="1">
        <f t="array" ref="T286">INDEX('23_24TPP_Base_Mapping'!$BP$5:$BP$322,MATCH(1,($B286='23_24TPP_Base_Mapping'!$B$5:$B$322)*($C286='23_24TPP_Base_Mapping'!$C$5:$C$322),0))</f>
        <v>400</v>
      </c>
      <c r="U286" s="102">
        <v>0</v>
      </c>
      <c r="V286" s="102">
        <v>0</v>
      </c>
      <c r="W286" s="102">
        <f t="shared" si="60"/>
        <v>0</v>
      </c>
      <c r="X286" s="102">
        <v>0</v>
      </c>
      <c r="Y286" s="103">
        <v>0</v>
      </c>
      <c r="Z286" s="103">
        <v>0</v>
      </c>
      <c r="AA286" s="103">
        <f t="shared" si="50"/>
        <v>0</v>
      </c>
      <c r="AB286" s="103">
        <f t="shared" si="55"/>
        <v>400</v>
      </c>
      <c r="AC286" s="104">
        <f t="shared" si="51"/>
        <v>0</v>
      </c>
      <c r="AD286" s="104">
        <f t="shared" si="52"/>
        <v>0</v>
      </c>
      <c r="AE286" s="104">
        <f t="shared" si="53"/>
        <v>0</v>
      </c>
      <c r="AF286" s="104">
        <f t="shared" si="54"/>
        <v>400</v>
      </c>
      <c r="AG286" s="201">
        <f t="shared" si="49"/>
        <v>1</v>
      </c>
    </row>
    <row r="287" spans="1:33" hidden="1" x14ac:dyDescent="0.35">
      <c r="A287" t="s">
        <v>322</v>
      </c>
      <c r="B287" t="s">
        <v>99</v>
      </c>
      <c r="C287">
        <v>230</v>
      </c>
      <c r="E287" s="29">
        <v>0</v>
      </c>
      <c r="F287" s="29">
        <v>0</v>
      </c>
      <c r="G287" s="29">
        <f t="shared" si="56"/>
        <v>0</v>
      </c>
      <c r="H287" s="29" cm="1">
        <f t="array" ref="H287">INDEX('23_24TPP_Base_Mapping'!$P$5:$P$322,MATCH(1,($B287='23_24TPP_Base_Mapping'!$B$5:$B$322)*($C287='23_24TPP_Base_Mapping'!$C$5:$C$322),0))</f>
        <v>0</v>
      </c>
      <c r="I287" s="97">
        <v>0</v>
      </c>
      <c r="J287" s="97">
        <v>0</v>
      </c>
      <c r="K287" s="97">
        <f t="shared" si="57"/>
        <v>0</v>
      </c>
      <c r="L287" s="97" cm="1">
        <f t="array" ref="L287">INDEX('23_24TPP_Base_Mapping'!$AC$5:$AC$322,MATCH(1,($B287='23_24TPP_Base_Mapping'!$B$5:$B$322)*($C287='23_24TPP_Base_Mapping'!$C$5:$C$322),0))</f>
        <v>0</v>
      </c>
      <c r="M287" s="98">
        <v>0</v>
      </c>
      <c r="N287" s="98">
        <v>0</v>
      </c>
      <c r="O287" s="98">
        <f t="shared" si="58"/>
        <v>0</v>
      </c>
      <c r="P287" s="98" cm="1">
        <f t="array" ref="P287">INDEX('23_24TPP_Base_Mapping'!$AP$5:$AP$322,MATCH(1,($B287='23_24TPP_Base_Mapping'!$B$5:$B$322)*($C287='23_24TPP_Base_Mapping'!$C$5:$C$322),0))</f>
        <v>0</v>
      </c>
      <c r="Q287" s="101">
        <v>0</v>
      </c>
      <c r="R287" s="101">
        <v>0</v>
      </c>
      <c r="S287" s="101">
        <f t="shared" si="59"/>
        <v>0</v>
      </c>
      <c r="T287" s="101" cm="1">
        <f t="array" ref="T287">INDEX('23_24TPP_Base_Mapping'!$BP$5:$BP$322,MATCH(1,($B287='23_24TPP_Base_Mapping'!$B$5:$B$322)*($C287='23_24TPP_Base_Mapping'!$C$5:$C$322),0))</f>
        <v>0</v>
      </c>
      <c r="U287" s="102">
        <v>0</v>
      </c>
      <c r="V287" s="102">
        <v>0</v>
      </c>
      <c r="W287" s="102">
        <f t="shared" si="60"/>
        <v>0</v>
      </c>
      <c r="X287" s="102">
        <v>0</v>
      </c>
      <c r="Y287" s="103">
        <v>0</v>
      </c>
      <c r="Z287" s="103">
        <v>0</v>
      </c>
      <c r="AA287" s="103">
        <f t="shared" si="50"/>
        <v>0</v>
      </c>
      <c r="AB287" s="103">
        <f t="shared" si="55"/>
        <v>0</v>
      </c>
      <c r="AC287" s="104">
        <f t="shared" si="51"/>
        <v>0</v>
      </c>
      <c r="AD287" s="104">
        <f t="shared" si="52"/>
        <v>0</v>
      </c>
      <c r="AE287" s="104">
        <f t="shared" si="53"/>
        <v>0</v>
      </c>
      <c r="AF287" s="104">
        <f t="shared" si="54"/>
        <v>0</v>
      </c>
      <c r="AG287" s="201">
        <f t="shared" si="49"/>
        <v>0</v>
      </c>
    </row>
    <row r="288" spans="1:33" x14ac:dyDescent="0.35">
      <c r="A288" t="s">
        <v>333</v>
      </c>
      <c r="B288" t="s">
        <v>276</v>
      </c>
      <c r="C288">
        <v>115</v>
      </c>
      <c r="D288" t="str" cm="1">
        <f t="array" ref="D288">INDEX(SubList_ResAreas!$D$5:$D$332,MATCH(1,(B288=SubList_ResAreas!$B$5:$B$332)*(C288=SubList_ResAreas!$C$5:$C$332),0))</f>
        <v>Northern_CA</v>
      </c>
      <c r="E288" s="29">
        <v>0</v>
      </c>
      <c r="F288" s="29">
        <v>0</v>
      </c>
      <c r="G288" s="29">
        <f t="shared" si="56"/>
        <v>0</v>
      </c>
      <c r="H288" s="29" cm="1">
        <f t="array" ref="H288">INDEX('23_24TPP_Base_Mapping'!$P$5:$P$322,MATCH(1,($B288='23_24TPP_Base_Mapping'!$B$5:$B$322)*($C288='23_24TPP_Base_Mapping'!$C$5:$C$322),0))</f>
        <v>0</v>
      </c>
      <c r="I288" s="97">
        <v>0</v>
      </c>
      <c r="J288" s="97">
        <v>0</v>
      </c>
      <c r="K288" s="97">
        <f t="shared" si="57"/>
        <v>0</v>
      </c>
      <c r="L288" s="97" cm="1">
        <f t="array" ref="L288">INDEX('23_24TPP_Base_Mapping'!$AC$5:$AC$322,MATCH(1,($B288='23_24TPP_Base_Mapping'!$B$5:$B$322)*($C288='23_24TPP_Base_Mapping'!$C$5:$C$322),0))</f>
        <v>0</v>
      </c>
      <c r="M288" s="98">
        <v>0</v>
      </c>
      <c r="N288" s="98">
        <v>0</v>
      </c>
      <c r="O288" s="98">
        <f t="shared" si="58"/>
        <v>0</v>
      </c>
      <c r="P288" s="98" cm="1">
        <f t="array" ref="P288">INDEX('23_24TPP_Base_Mapping'!$AP$5:$AP$322,MATCH(1,($B288='23_24TPP_Base_Mapping'!$B$5:$B$322)*($C288='23_24TPP_Base_Mapping'!$C$5:$C$322),0))</f>
        <v>0</v>
      </c>
      <c r="Q288" s="101">
        <v>0</v>
      </c>
      <c r="R288" s="101">
        <v>0</v>
      </c>
      <c r="S288" s="101">
        <f t="shared" si="59"/>
        <v>0</v>
      </c>
      <c r="T288" s="101" cm="1">
        <f t="array" ref="T288">INDEX('23_24TPP_Base_Mapping'!$BP$5:$BP$322,MATCH(1,($B288='23_24TPP_Base_Mapping'!$B$5:$B$322)*($C288='23_24TPP_Base_Mapping'!$C$5:$C$322),0))</f>
        <v>0</v>
      </c>
      <c r="U288" s="102">
        <v>60</v>
      </c>
      <c r="V288" s="102">
        <v>140</v>
      </c>
      <c r="W288" s="102">
        <f t="shared" si="60"/>
        <v>200</v>
      </c>
      <c r="X288" s="102">
        <f>FLOOR(V288*18440/21477,1)</f>
        <v>120</v>
      </c>
      <c r="Y288" s="103">
        <v>60</v>
      </c>
      <c r="Z288" s="103">
        <v>140</v>
      </c>
      <c r="AA288" s="103">
        <f t="shared" si="50"/>
        <v>200</v>
      </c>
      <c r="AB288" s="103">
        <f t="shared" si="55"/>
        <v>120</v>
      </c>
      <c r="AC288" s="104">
        <f t="shared" si="51"/>
        <v>60</v>
      </c>
      <c r="AD288" s="104">
        <f t="shared" si="52"/>
        <v>140</v>
      </c>
      <c r="AE288" s="104">
        <f t="shared" si="53"/>
        <v>200</v>
      </c>
      <c r="AF288" s="104">
        <f t="shared" si="54"/>
        <v>120</v>
      </c>
      <c r="AG288" s="201">
        <f t="shared" si="49"/>
        <v>1</v>
      </c>
    </row>
    <row r="289" spans="1:33" x14ac:dyDescent="0.35">
      <c r="A289" t="s">
        <v>315</v>
      </c>
      <c r="B289" t="s">
        <v>125</v>
      </c>
      <c r="C289">
        <v>115</v>
      </c>
      <c r="D289" t="str" cm="1">
        <f t="array" ref="D289">INDEX(SubList_ResAreas!$D$5:$D$332,MATCH(1,(B289=SubList_ResAreas!$B$5:$B$332)*(C289=SubList_ResAreas!$C$5:$C$332),0))</f>
        <v>SPGE_Kern</v>
      </c>
      <c r="E289" s="29">
        <v>0</v>
      </c>
      <c r="F289" s="29">
        <v>0</v>
      </c>
      <c r="G289" s="29">
        <f t="shared" si="56"/>
        <v>0</v>
      </c>
      <c r="H289" s="29" cm="1">
        <f t="array" ref="H289">INDEX('23_24TPP_Base_Mapping'!$P$5:$P$322,MATCH(1,($B289='23_24TPP_Base_Mapping'!$B$5:$B$322)*($C289='23_24TPP_Base_Mapping'!$C$5:$C$322),0))</f>
        <v>0</v>
      </c>
      <c r="I289" s="97">
        <v>0</v>
      </c>
      <c r="J289" s="97">
        <v>0</v>
      </c>
      <c r="K289" s="97">
        <f t="shared" si="57"/>
        <v>0</v>
      </c>
      <c r="L289" s="97" cm="1">
        <f t="array" ref="L289">INDEX('23_24TPP_Base_Mapping'!$AC$5:$AC$322,MATCH(1,($B289='23_24TPP_Base_Mapping'!$B$5:$B$322)*($C289='23_24TPP_Base_Mapping'!$C$5:$C$322),0))</f>
        <v>0</v>
      </c>
      <c r="M289" s="98">
        <v>0</v>
      </c>
      <c r="N289" s="98">
        <v>0</v>
      </c>
      <c r="O289" s="98">
        <f t="shared" si="58"/>
        <v>0</v>
      </c>
      <c r="P289" s="98" cm="1">
        <f t="array" ref="P289">INDEX('23_24TPP_Base_Mapping'!$AP$5:$AP$322,MATCH(1,($B289='23_24TPP_Base_Mapping'!$B$5:$B$322)*($C289='23_24TPP_Base_Mapping'!$C$5:$C$322),0))</f>
        <v>3</v>
      </c>
      <c r="Q289" s="101">
        <v>0</v>
      </c>
      <c r="R289" s="101">
        <v>0</v>
      </c>
      <c r="S289" s="101">
        <f t="shared" si="59"/>
        <v>0</v>
      </c>
      <c r="T289" s="101" cm="1">
        <f t="array" ref="T289">INDEX('23_24TPP_Base_Mapping'!$BP$5:$BP$322,MATCH(1,($B289='23_24TPP_Base_Mapping'!$B$5:$B$322)*($C289='23_24TPP_Base_Mapping'!$C$5:$C$322),0))</f>
        <v>3</v>
      </c>
      <c r="U289" s="102">
        <v>0</v>
      </c>
      <c r="V289" s="102">
        <v>0</v>
      </c>
      <c r="W289" s="102">
        <f t="shared" si="60"/>
        <v>0</v>
      </c>
      <c r="X289" s="102">
        <v>0</v>
      </c>
      <c r="Y289" s="103">
        <v>0</v>
      </c>
      <c r="Z289" s="103">
        <v>0</v>
      </c>
      <c r="AA289" s="103">
        <f t="shared" si="50"/>
        <v>0</v>
      </c>
      <c r="AB289" s="103">
        <f t="shared" si="55"/>
        <v>3</v>
      </c>
      <c r="AC289" s="104">
        <f t="shared" si="51"/>
        <v>0</v>
      </c>
      <c r="AD289" s="104">
        <f t="shared" si="52"/>
        <v>0</v>
      </c>
      <c r="AE289" s="104">
        <f t="shared" si="53"/>
        <v>0</v>
      </c>
      <c r="AF289" s="104">
        <f t="shared" si="54"/>
        <v>3</v>
      </c>
      <c r="AG289" s="201">
        <f t="shared" si="49"/>
        <v>1</v>
      </c>
    </row>
    <row r="290" spans="1:33" x14ac:dyDescent="0.35">
      <c r="A290" t="s">
        <v>326</v>
      </c>
      <c r="B290" t="s">
        <v>48</v>
      </c>
      <c r="C290">
        <v>230</v>
      </c>
      <c r="D290" t="str" cm="1">
        <f t="array" ref="D290">INDEX(SubList_ResAreas!$D$5:$D$332,MATCH(1,(B290=SubList_ResAreas!$B$5:$B$332)*(C290=SubList_ResAreas!$C$5:$C$332),0))</f>
        <v>Greater_LA</v>
      </c>
      <c r="E290" s="29">
        <v>0</v>
      </c>
      <c r="F290" s="29">
        <v>0</v>
      </c>
      <c r="G290" s="29">
        <f t="shared" si="56"/>
        <v>0</v>
      </c>
      <c r="H290" s="29" cm="1">
        <f t="array" ref="H290">INDEX('23_24TPP_Base_Mapping'!$P$5:$P$322,MATCH(1,($B290='23_24TPP_Base_Mapping'!$B$5:$B$322)*($C290='23_24TPP_Base_Mapping'!$C$5:$C$322),0))</f>
        <v>0</v>
      </c>
      <c r="I290" s="97">
        <v>0</v>
      </c>
      <c r="J290" s="97">
        <v>0</v>
      </c>
      <c r="K290" s="97">
        <f t="shared" si="57"/>
        <v>0</v>
      </c>
      <c r="L290" s="97" cm="1">
        <f t="array" ref="L290">INDEX('23_24TPP_Base_Mapping'!$AC$5:$AC$322,MATCH(1,($B290='23_24TPP_Base_Mapping'!$B$5:$B$322)*($C290='23_24TPP_Base_Mapping'!$C$5:$C$322),0))</f>
        <v>0</v>
      </c>
      <c r="M290" s="98">
        <v>0</v>
      </c>
      <c r="N290" s="98">
        <v>0</v>
      </c>
      <c r="O290" s="98">
        <f t="shared" si="58"/>
        <v>0</v>
      </c>
      <c r="P290" s="98" cm="1">
        <f t="array" ref="P290">INDEX('23_24TPP_Base_Mapping'!$AP$5:$AP$322,MATCH(1,($B290='23_24TPP_Base_Mapping'!$B$5:$B$322)*($C290='23_24TPP_Base_Mapping'!$C$5:$C$322),0))</f>
        <v>100</v>
      </c>
      <c r="Q290" s="101">
        <v>0</v>
      </c>
      <c r="R290" s="101">
        <v>0</v>
      </c>
      <c r="S290" s="101">
        <f t="shared" si="59"/>
        <v>0</v>
      </c>
      <c r="T290" s="101" cm="1">
        <f t="array" ref="T290">INDEX('23_24TPP_Base_Mapping'!$BP$5:$BP$322,MATCH(1,($B290='23_24TPP_Base_Mapping'!$B$5:$B$322)*($C290='23_24TPP_Base_Mapping'!$C$5:$C$322),0))</f>
        <v>100</v>
      </c>
      <c r="U290" s="102">
        <v>0</v>
      </c>
      <c r="V290" s="102">
        <v>0</v>
      </c>
      <c r="W290" s="102">
        <f t="shared" si="60"/>
        <v>0</v>
      </c>
      <c r="X290" s="102">
        <v>0</v>
      </c>
      <c r="Y290" s="103">
        <v>0</v>
      </c>
      <c r="Z290" s="103">
        <v>0</v>
      </c>
      <c r="AA290" s="103">
        <f t="shared" si="50"/>
        <v>0</v>
      </c>
      <c r="AB290" s="103">
        <f t="shared" si="55"/>
        <v>100</v>
      </c>
      <c r="AC290" s="104">
        <f t="shared" si="51"/>
        <v>0</v>
      </c>
      <c r="AD290" s="104">
        <f t="shared" si="52"/>
        <v>0</v>
      </c>
      <c r="AE290" s="104">
        <f t="shared" si="53"/>
        <v>0</v>
      </c>
      <c r="AF290" s="104">
        <f t="shared" si="54"/>
        <v>100</v>
      </c>
      <c r="AG290" s="201">
        <f t="shared" si="49"/>
        <v>1</v>
      </c>
    </row>
    <row r="291" spans="1:33" hidden="1" x14ac:dyDescent="0.35">
      <c r="A291" t="s">
        <v>315</v>
      </c>
      <c r="B291" t="s">
        <v>144</v>
      </c>
      <c r="C291">
        <v>115</v>
      </c>
      <c r="E291" s="29">
        <v>0</v>
      </c>
      <c r="F291" s="29">
        <v>0</v>
      </c>
      <c r="G291" s="29">
        <f t="shared" si="56"/>
        <v>0</v>
      </c>
      <c r="H291" s="29" cm="1">
        <f t="array" ref="H291">INDEX('23_24TPP_Base_Mapping'!$P$5:$P$322,MATCH(1,($B291='23_24TPP_Base_Mapping'!$B$5:$B$322)*($C291='23_24TPP_Base_Mapping'!$C$5:$C$322),0))</f>
        <v>0</v>
      </c>
      <c r="I291" s="97">
        <v>0</v>
      </c>
      <c r="J291" s="97">
        <v>0</v>
      </c>
      <c r="K291" s="97">
        <f t="shared" si="57"/>
        <v>0</v>
      </c>
      <c r="L291" s="97" cm="1">
        <f t="array" ref="L291">INDEX('23_24TPP_Base_Mapping'!$AC$5:$AC$322,MATCH(1,($B291='23_24TPP_Base_Mapping'!$B$5:$B$322)*($C291='23_24TPP_Base_Mapping'!$C$5:$C$322),0))</f>
        <v>0</v>
      </c>
      <c r="M291" s="98">
        <v>0</v>
      </c>
      <c r="N291" s="98">
        <v>0</v>
      </c>
      <c r="O291" s="98">
        <f t="shared" si="58"/>
        <v>0</v>
      </c>
      <c r="P291" s="98" cm="1">
        <f t="array" ref="P291">INDEX('23_24TPP_Base_Mapping'!$AP$5:$AP$322,MATCH(1,($B291='23_24TPP_Base_Mapping'!$B$5:$B$322)*($C291='23_24TPP_Base_Mapping'!$C$5:$C$322),0))</f>
        <v>0</v>
      </c>
      <c r="Q291" s="101">
        <v>0</v>
      </c>
      <c r="R291" s="101">
        <v>0</v>
      </c>
      <c r="S291" s="101">
        <f t="shared" si="59"/>
        <v>0</v>
      </c>
      <c r="T291" s="101" cm="1">
        <f t="array" ref="T291">INDEX('23_24TPP_Base_Mapping'!$BP$5:$BP$322,MATCH(1,($B291='23_24TPP_Base_Mapping'!$B$5:$B$322)*($C291='23_24TPP_Base_Mapping'!$C$5:$C$322),0))</f>
        <v>0</v>
      </c>
      <c r="U291" s="102">
        <v>0</v>
      </c>
      <c r="V291" s="102">
        <v>0</v>
      </c>
      <c r="W291" s="102">
        <f t="shared" si="60"/>
        <v>0</v>
      </c>
      <c r="X291" s="102">
        <v>0</v>
      </c>
      <c r="Y291" s="103">
        <v>0</v>
      </c>
      <c r="Z291" s="103">
        <v>0</v>
      </c>
      <c r="AA291" s="103">
        <f t="shared" si="50"/>
        <v>0</v>
      </c>
      <c r="AB291" s="103">
        <f t="shared" si="55"/>
        <v>0</v>
      </c>
      <c r="AC291" s="104">
        <f t="shared" si="51"/>
        <v>0</v>
      </c>
      <c r="AD291" s="104">
        <f t="shared" si="52"/>
        <v>0</v>
      </c>
      <c r="AE291" s="104">
        <f t="shared" si="53"/>
        <v>0</v>
      </c>
      <c r="AF291" s="104">
        <f t="shared" si="54"/>
        <v>0</v>
      </c>
      <c r="AG291" s="201">
        <f t="shared" si="49"/>
        <v>0</v>
      </c>
    </row>
    <row r="292" spans="1:33" hidden="1" x14ac:dyDescent="0.35">
      <c r="A292" t="s">
        <v>315</v>
      </c>
      <c r="B292" t="s">
        <v>157</v>
      </c>
      <c r="C292">
        <v>115</v>
      </c>
      <c r="E292" s="29">
        <v>0</v>
      </c>
      <c r="F292" s="29">
        <v>0</v>
      </c>
      <c r="G292" s="29">
        <f t="shared" si="56"/>
        <v>0</v>
      </c>
      <c r="H292" s="29" cm="1">
        <f t="array" ref="H292">INDEX('23_24TPP_Base_Mapping'!$P$5:$P$322,MATCH(1,($B292='23_24TPP_Base_Mapping'!$B$5:$B$322)*($C292='23_24TPP_Base_Mapping'!$C$5:$C$322),0))</f>
        <v>0</v>
      </c>
      <c r="I292" s="97">
        <v>0</v>
      </c>
      <c r="J292" s="97">
        <v>0</v>
      </c>
      <c r="K292" s="97">
        <f t="shared" si="57"/>
        <v>0</v>
      </c>
      <c r="L292" s="97" cm="1">
        <f t="array" ref="L292">INDEX('23_24TPP_Base_Mapping'!$AC$5:$AC$322,MATCH(1,($B292='23_24TPP_Base_Mapping'!$B$5:$B$322)*($C292='23_24TPP_Base_Mapping'!$C$5:$C$322),0))</f>
        <v>0</v>
      </c>
      <c r="M292" s="98">
        <v>0</v>
      </c>
      <c r="N292" s="98">
        <v>0</v>
      </c>
      <c r="O292" s="98">
        <f t="shared" si="58"/>
        <v>0</v>
      </c>
      <c r="P292" s="98" cm="1">
        <f t="array" ref="P292">INDEX('23_24TPP_Base_Mapping'!$AP$5:$AP$322,MATCH(1,($B292='23_24TPP_Base_Mapping'!$B$5:$B$322)*($C292='23_24TPP_Base_Mapping'!$C$5:$C$322),0))</f>
        <v>0</v>
      </c>
      <c r="Q292" s="101">
        <v>0</v>
      </c>
      <c r="R292" s="101">
        <v>0</v>
      </c>
      <c r="S292" s="101">
        <f t="shared" si="59"/>
        <v>0</v>
      </c>
      <c r="T292" s="101" cm="1">
        <f t="array" ref="T292">INDEX('23_24TPP_Base_Mapping'!$BP$5:$BP$322,MATCH(1,($B292='23_24TPP_Base_Mapping'!$B$5:$B$322)*($C292='23_24TPP_Base_Mapping'!$C$5:$C$322),0))</f>
        <v>0</v>
      </c>
      <c r="U292" s="102">
        <v>0</v>
      </c>
      <c r="V292" s="102">
        <v>0</v>
      </c>
      <c r="W292" s="102">
        <f t="shared" si="60"/>
        <v>0</v>
      </c>
      <c r="X292" s="102">
        <v>0</v>
      </c>
      <c r="Y292" s="103">
        <v>0</v>
      </c>
      <c r="Z292" s="103">
        <v>0</v>
      </c>
      <c r="AA292" s="103">
        <f t="shared" si="50"/>
        <v>0</v>
      </c>
      <c r="AB292" s="103">
        <f t="shared" si="55"/>
        <v>0</v>
      </c>
      <c r="AC292" s="104">
        <f t="shared" si="51"/>
        <v>0</v>
      </c>
      <c r="AD292" s="104">
        <f t="shared" si="52"/>
        <v>0</v>
      </c>
      <c r="AE292" s="104">
        <f t="shared" si="53"/>
        <v>0</v>
      </c>
      <c r="AF292" s="104">
        <f t="shared" si="54"/>
        <v>0</v>
      </c>
      <c r="AG292" s="201">
        <f t="shared" si="49"/>
        <v>0</v>
      </c>
    </row>
    <row r="293" spans="1:33" x14ac:dyDescent="0.35">
      <c r="A293" t="s">
        <v>315</v>
      </c>
      <c r="B293" t="s">
        <v>157</v>
      </c>
      <c r="C293">
        <v>230</v>
      </c>
      <c r="D293" t="str" cm="1">
        <f t="array" ref="D293">INDEX(SubList_ResAreas!$D$5:$D$332,MATCH(1,(B293=SubList_ResAreas!$B$5:$B$332)*(C293=SubList_ResAreas!$C$5:$C$332),0))</f>
        <v>SPGE_Greater_Carrizo</v>
      </c>
      <c r="E293" s="29">
        <v>0</v>
      </c>
      <c r="F293" s="29">
        <v>0</v>
      </c>
      <c r="G293" s="29">
        <f t="shared" si="56"/>
        <v>0</v>
      </c>
      <c r="H293" s="29" cm="1">
        <f t="array" ref="H293">INDEX('23_24TPP_Base_Mapping'!$P$5:$P$322,MATCH(1,($B293='23_24TPP_Base_Mapping'!$B$5:$B$322)*($C293='23_24TPP_Base_Mapping'!$C$5:$C$322),0))</f>
        <v>0</v>
      </c>
      <c r="I293" s="97">
        <v>0</v>
      </c>
      <c r="J293" s="97">
        <v>0</v>
      </c>
      <c r="K293" s="97">
        <f t="shared" si="57"/>
        <v>0</v>
      </c>
      <c r="L293" s="97" cm="1">
        <f t="array" ref="L293">INDEX('23_24TPP_Base_Mapping'!$AC$5:$AC$322,MATCH(1,($B293='23_24TPP_Base_Mapping'!$B$5:$B$322)*($C293='23_24TPP_Base_Mapping'!$C$5:$C$322),0))</f>
        <v>0</v>
      </c>
      <c r="M293" s="98">
        <v>0</v>
      </c>
      <c r="N293" s="98">
        <v>0</v>
      </c>
      <c r="O293" s="98">
        <f t="shared" si="58"/>
        <v>0</v>
      </c>
      <c r="P293" s="98" cm="1">
        <f t="array" ref="P293">INDEX('23_24TPP_Base_Mapping'!$AP$5:$AP$322,MATCH(1,($B293='23_24TPP_Base_Mapping'!$B$5:$B$322)*($C293='23_24TPP_Base_Mapping'!$C$5:$C$322),0))</f>
        <v>0</v>
      </c>
      <c r="Q293" s="101">
        <v>0</v>
      </c>
      <c r="R293" s="101">
        <v>0</v>
      </c>
      <c r="S293" s="101">
        <f t="shared" si="59"/>
        <v>0</v>
      </c>
      <c r="T293" s="101" cm="1">
        <f t="array" ref="T293">INDEX('23_24TPP_Base_Mapping'!$BP$5:$BP$322,MATCH(1,($B293='23_24TPP_Base_Mapping'!$B$5:$B$322)*($C293='23_24TPP_Base_Mapping'!$C$5:$C$322),0))</f>
        <v>0</v>
      </c>
      <c r="U293" s="102">
        <v>150</v>
      </c>
      <c r="V293" s="102">
        <v>350</v>
      </c>
      <c r="W293" s="102">
        <f t="shared" si="60"/>
        <v>500</v>
      </c>
      <c r="X293" s="102">
        <f>FLOOR(V293*18440/21477,1)</f>
        <v>300</v>
      </c>
      <c r="Y293" s="103">
        <v>150</v>
      </c>
      <c r="Z293" s="103">
        <v>350</v>
      </c>
      <c r="AA293" s="103">
        <f t="shared" si="50"/>
        <v>500</v>
      </c>
      <c r="AB293" s="103">
        <f t="shared" si="55"/>
        <v>300</v>
      </c>
      <c r="AC293" s="104">
        <f t="shared" si="51"/>
        <v>150</v>
      </c>
      <c r="AD293" s="104">
        <f t="shared" si="52"/>
        <v>350</v>
      </c>
      <c r="AE293" s="104">
        <f t="shared" si="53"/>
        <v>500</v>
      </c>
      <c r="AF293" s="104">
        <f t="shared" si="54"/>
        <v>300</v>
      </c>
      <c r="AG293" s="201">
        <f t="shared" si="49"/>
        <v>1</v>
      </c>
    </row>
    <row r="294" spans="1:33" hidden="1" x14ac:dyDescent="0.35">
      <c r="A294" t="s">
        <v>333</v>
      </c>
      <c r="B294" t="s">
        <v>224</v>
      </c>
      <c r="C294">
        <v>115</v>
      </c>
      <c r="E294" s="29">
        <v>0</v>
      </c>
      <c r="F294" s="29">
        <v>0</v>
      </c>
      <c r="G294" s="29">
        <f t="shared" si="56"/>
        <v>0</v>
      </c>
      <c r="H294" s="29" cm="1">
        <f t="array" ref="H294">INDEX('23_24TPP_Base_Mapping'!$P$5:$P$322,MATCH(1,($B294='23_24TPP_Base_Mapping'!$B$5:$B$322)*($C294='23_24TPP_Base_Mapping'!$C$5:$C$322),0))</f>
        <v>0</v>
      </c>
      <c r="I294" s="97">
        <v>0</v>
      </c>
      <c r="J294" s="97">
        <v>0</v>
      </c>
      <c r="K294" s="97">
        <f t="shared" si="57"/>
        <v>0</v>
      </c>
      <c r="L294" s="97" cm="1">
        <f t="array" ref="L294">INDEX('23_24TPP_Base_Mapping'!$AC$5:$AC$322,MATCH(1,($B294='23_24TPP_Base_Mapping'!$B$5:$B$322)*($C294='23_24TPP_Base_Mapping'!$C$5:$C$322),0))</f>
        <v>0</v>
      </c>
      <c r="M294" s="98">
        <v>0</v>
      </c>
      <c r="N294" s="98">
        <v>0</v>
      </c>
      <c r="O294" s="98">
        <f t="shared" si="58"/>
        <v>0</v>
      </c>
      <c r="P294" s="98" cm="1">
        <f t="array" ref="P294">INDEX('23_24TPP_Base_Mapping'!$AP$5:$AP$322,MATCH(1,($B294='23_24TPP_Base_Mapping'!$B$5:$B$322)*($C294='23_24TPP_Base_Mapping'!$C$5:$C$322),0))</f>
        <v>0</v>
      </c>
      <c r="Q294" s="101">
        <v>0</v>
      </c>
      <c r="R294" s="101">
        <v>0</v>
      </c>
      <c r="S294" s="101">
        <f t="shared" si="59"/>
        <v>0</v>
      </c>
      <c r="T294" s="101" cm="1">
        <f t="array" ref="T294">INDEX('23_24TPP_Base_Mapping'!$BP$5:$BP$322,MATCH(1,($B294='23_24TPP_Base_Mapping'!$B$5:$B$322)*($C294='23_24TPP_Base_Mapping'!$C$5:$C$322),0))</f>
        <v>0</v>
      </c>
      <c r="U294" s="102">
        <v>0</v>
      </c>
      <c r="V294" s="102">
        <v>0</v>
      </c>
      <c r="W294" s="102">
        <f t="shared" si="60"/>
        <v>0</v>
      </c>
      <c r="X294" s="102">
        <v>0</v>
      </c>
      <c r="Y294" s="103">
        <v>0</v>
      </c>
      <c r="Z294" s="103">
        <v>0</v>
      </c>
      <c r="AA294" s="103">
        <f t="shared" si="50"/>
        <v>0</v>
      </c>
      <c r="AB294" s="103">
        <f t="shared" si="55"/>
        <v>0</v>
      </c>
      <c r="AC294" s="104">
        <f t="shared" si="51"/>
        <v>0</v>
      </c>
      <c r="AD294" s="104">
        <f t="shared" si="52"/>
        <v>0</v>
      </c>
      <c r="AE294" s="104">
        <f t="shared" si="53"/>
        <v>0</v>
      </c>
      <c r="AF294" s="104">
        <f t="shared" si="54"/>
        <v>0</v>
      </c>
      <c r="AG294" s="201">
        <f t="shared" si="49"/>
        <v>0</v>
      </c>
    </row>
    <row r="295" spans="1:33" x14ac:dyDescent="0.35">
      <c r="A295" t="s">
        <v>333</v>
      </c>
      <c r="B295" t="s">
        <v>224</v>
      </c>
      <c r="C295">
        <v>230</v>
      </c>
      <c r="D295" t="str" cm="1">
        <f t="array" ref="D295">INDEX(SubList_ResAreas!$D$5:$D$332,MATCH(1,(B295=SubList_ResAreas!$B$5:$B$332)*(C295=SubList_ResAreas!$C$5:$C$332),0))</f>
        <v>Greater_Bay</v>
      </c>
      <c r="E295" s="29">
        <v>0</v>
      </c>
      <c r="F295" s="29">
        <v>0</v>
      </c>
      <c r="G295" s="29">
        <f t="shared" si="56"/>
        <v>0</v>
      </c>
      <c r="H295" s="29" cm="1">
        <f t="array" ref="H295">INDEX('23_24TPP_Base_Mapping'!$P$5:$P$322,MATCH(1,($B295='23_24TPP_Base_Mapping'!$B$5:$B$322)*($C295='23_24TPP_Base_Mapping'!$C$5:$C$322),0))</f>
        <v>0</v>
      </c>
      <c r="I295" s="97">
        <v>0</v>
      </c>
      <c r="J295" s="97">
        <v>0</v>
      </c>
      <c r="K295" s="97">
        <f t="shared" si="57"/>
        <v>0</v>
      </c>
      <c r="L295" s="97" cm="1">
        <f t="array" ref="L295">INDEX('23_24TPP_Base_Mapping'!$AC$5:$AC$322,MATCH(1,($B295='23_24TPP_Base_Mapping'!$B$5:$B$322)*($C295='23_24TPP_Base_Mapping'!$C$5:$C$322),0))</f>
        <v>400</v>
      </c>
      <c r="M295" s="98">
        <v>0</v>
      </c>
      <c r="N295" s="98">
        <v>0</v>
      </c>
      <c r="O295" s="98">
        <f t="shared" si="58"/>
        <v>0</v>
      </c>
      <c r="P295" s="98" cm="1">
        <f t="array" ref="P295">INDEX('23_24TPP_Base_Mapping'!$AP$5:$AP$322,MATCH(1,($B295='23_24TPP_Base_Mapping'!$B$5:$B$322)*($C295='23_24TPP_Base_Mapping'!$C$5:$C$322),0))</f>
        <v>0</v>
      </c>
      <c r="Q295" s="101">
        <v>0</v>
      </c>
      <c r="R295" s="101">
        <v>0</v>
      </c>
      <c r="S295" s="101">
        <f t="shared" si="59"/>
        <v>0</v>
      </c>
      <c r="T295" s="101" cm="1">
        <f t="array" ref="T295">INDEX('23_24TPP_Base_Mapping'!$BP$5:$BP$322,MATCH(1,($B295='23_24TPP_Base_Mapping'!$B$5:$B$322)*($C295='23_24TPP_Base_Mapping'!$C$5:$C$322),0))</f>
        <v>400</v>
      </c>
      <c r="U295" s="102">
        <v>0</v>
      </c>
      <c r="V295" s="102">
        <v>0</v>
      </c>
      <c r="W295" s="102">
        <f t="shared" si="60"/>
        <v>0</v>
      </c>
      <c r="X295" s="102">
        <v>0</v>
      </c>
      <c r="Y295" s="103">
        <v>0</v>
      </c>
      <c r="Z295" s="103">
        <v>0</v>
      </c>
      <c r="AA295" s="103">
        <f t="shared" si="50"/>
        <v>0</v>
      </c>
      <c r="AB295" s="103">
        <f t="shared" si="55"/>
        <v>400</v>
      </c>
      <c r="AC295" s="104">
        <f t="shared" si="51"/>
        <v>0</v>
      </c>
      <c r="AD295" s="104">
        <f t="shared" si="52"/>
        <v>0</v>
      </c>
      <c r="AE295" s="104">
        <f t="shared" si="53"/>
        <v>0</v>
      </c>
      <c r="AF295" s="104">
        <f t="shared" si="54"/>
        <v>400</v>
      </c>
      <c r="AG295" s="201">
        <f t="shared" si="49"/>
        <v>1</v>
      </c>
    </row>
    <row r="296" spans="1:33" x14ac:dyDescent="0.35">
      <c r="A296" t="s">
        <v>333</v>
      </c>
      <c r="B296" t="s">
        <v>224</v>
      </c>
      <c r="C296">
        <v>500</v>
      </c>
      <c r="D296" t="str" cm="1">
        <f t="array" ref="D296">INDEX(SubList_ResAreas!$D$5:$D$332,MATCH(1,(B296=SubList_ResAreas!$B$5:$B$332)*(C296=SubList_ResAreas!$C$5:$C$332),0))</f>
        <v>Greater_Bay</v>
      </c>
      <c r="E296" s="29">
        <v>0</v>
      </c>
      <c r="F296" s="29">
        <v>0</v>
      </c>
      <c r="G296" s="29">
        <f t="shared" si="56"/>
        <v>0</v>
      </c>
      <c r="H296" s="29" cm="1">
        <f t="array" ref="H296">INDEX('23_24TPP_Base_Mapping'!$P$5:$P$322,MATCH(1,($B296='23_24TPP_Base_Mapping'!$B$5:$B$322)*($C296='23_24TPP_Base_Mapping'!$C$5:$C$322),0))</f>
        <v>0</v>
      </c>
      <c r="I296" s="97">
        <v>0</v>
      </c>
      <c r="J296" s="97">
        <v>0</v>
      </c>
      <c r="K296" s="97">
        <f t="shared" si="57"/>
        <v>0</v>
      </c>
      <c r="L296" s="97" cm="1">
        <f t="array" ref="L296">INDEX('23_24TPP_Base_Mapping'!$AC$5:$AC$322,MATCH(1,($B296='23_24TPP_Base_Mapping'!$B$5:$B$322)*($C296='23_24TPP_Base_Mapping'!$C$5:$C$322),0))</f>
        <v>0</v>
      </c>
      <c r="M296" s="98">
        <v>400</v>
      </c>
      <c r="N296" s="98">
        <v>10</v>
      </c>
      <c r="O296" s="98">
        <f t="shared" si="58"/>
        <v>410</v>
      </c>
      <c r="P296" s="98" cm="1">
        <f t="array" ref="P296">INDEX('23_24TPP_Base_Mapping'!$AP$5:$AP$322,MATCH(1,($B296='23_24TPP_Base_Mapping'!$B$5:$B$322)*($C296='23_24TPP_Base_Mapping'!$C$5:$C$322),0))</f>
        <v>0</v>
      </c>
      <c r="Q296" s="101">
        <v>400</v>
      </c>
      <c r="R296" s="101">
        <v>10</v>
      </c>
      <c r="S296" s="101">
        <f t="shared" si="59"/>
        <v>410</v>
      </c>
      <c r="T296" s="101" cm="1">
        <f t="array" ref="T296">INDEX('23_24TPP_Base_Mapping'!$BP$5:$BP$322,MATCH(1,($B296='23_24TPP_Base_Mapping'!$B$5:$B$322)*($C296='23_24TPP_Base_Mapping'!$C$5:$C$322),0))</f>
        <v>0</v>
      </c>
      <c r="U296" s="102">
        <v>0</v>
      </c>
      <c r="V296" s="102">
        <v>0</v>
      </c>
      <c r="W296" s="102">
        <f t="shared" si="60"/>
        <v>0</v>
      </c>
      <c r="X296" s="102">
        <v>0</v>
      </c>
      <c r="Y296" s="103">
        <v>0</v>
      </c>
      <c r="Z296" s="103">
        <v>0</v>
      </c>
      <c r="AA296" s="103">
        <f t="shared" si="50"/>
        <v>410</v>
      </c>
      <c r="AB296" s="103">
        <f t="shared" si="55"/>
        <v>0</v>
      </c>
      <c r="AC296" s="104">
        <f t="shared" si="51"/>
        <v>400</v>
      </c>
      <c r="AD296" s="104">
        <f t="shared" si="52"/>
        <v>10</v>
      </c>
      <c r="AE296" s="104">
        <f t="shared" si="53"/>
        <v>410</v>
      </c>
      <c r="AF296" s="104">
        <f t="shared" si="54"/>
        <v>0</v>
      </c>
      <c r="AG296" s="201">
        <f t="shared" si="49"/>
        <v>1</v>
      </c>
    </row>
    <row r="297" spans="1:33" hidden="1" x14ac:dyDescent="0.35">
      <c r="A297" t="s">
        <v>315</v>
      </c>
      <c r="B297" t="s">
        <v>136</v>
      </c>
      <c r="C297">
        <v>115</v>
      </c>
      <c r="E297" s="29">
        <v>0</v>
      </c>
      <c r="F297" s="29">
        <v>0</v>
      </c>
      <c r="G297" s="29">
        <f t="shared" si="56"/>
        <v>0</v>
      </c>
      <c r="H297" s="29" cm="1">
        <f t="array" ref="H297">INDEX('23_24TPP_Base_Mapping'!$P$5:$P$322,MATCH(1,($B297='23_24TPP_Base_Mapping'!$B$5:$B$322)*($C297='23_24TPP_Base_Mapping'!$C$5:$C$322),0))</f>
        <v>0</v>
      </c>
      <c r="I297" s="97">
        <v>0</v>
      </c>
      <c r="J297" s="97">
        <v>0</v>
      </c>
      <c r="K297" s="97">
        <f t="shared" si="57"/>
        <v>0</v>
      </c>
      <c r="L297" s="97" cm="1">
        <f t="array" ref="L297">INDEX('23_24TPP_Base_Mapping'!$AC$5:$AC$322,MATCH(1,($B297='23_24TPP_Base_Mapping'!$B$5:$B$322)*($C297='23_24TPP_Base_Mapping'!$C$5:$C$322),0))</f>
        <v>0</v>
      </c>
      <c r="M297" s="98">
        <v>0</v>
      </c>
      <c r="N297" s="98">
        <v>0</v>
      </c>
      <c r="O297" s="98">
        <f t="shared" si="58"/>
        <v>0</v>
      </c>
      <c r="P297" s="98" cm="1">
        <f t="array" ref="P297">INDEX('23_24TPP_Base_Mapping'!$AP$5:$AP$322,MATCH(1,($B297='23_24TPP_Base_Mapping'!$B$5:$B$322)*($C297='23_24TPP_Base_Mapping'!$C$5:$C$322),0))</f>
        <v>0</v>
      </c>
      <c r="Q297" s="101">
        <v>0</v>
      </c>
      <c r="R297" s="101">
        <v>0</v>
      </c>
      <c r="S297" s="101">
        <f t="shared" si="59"/>
        <v>0</v>
      </c>
      <c r="T297" s="101" cm="1">
        <f t="array" ref="T297">INDEX('23_24TPP_Base_Mapping'!$BP$5:$BP$322,MATCH(1,($B297='23_24TPP_Base_Mapping'!$B$5:$B$322)*($C297='23_24TPP_Base_Mapping'!$C$5:$C$322),0))</f>
        <v>0</v>
      </c>
      <c r="U297" s="102">
        <v>0</v>
      </c>
      <c r="V297" s="102">
        <v>0</v>
      </c>
      <c r="W297" s="102">
        <f t="shared" si="60"/>
        <v>0</v>
      </c>
      <c r="X297" s="102">
        <v>0</v>
      </c>
      <c r="Y297" s="103">
        <v>0</v>
      </c>
      <c r="Z297" s="103">
        <v>0</v>
      </c>
      <c r="AA297" s="103">
        <f t="shared" si="50"/>
        <v>0</v>
      </c>
      <c r="AB297" s="103">
        <f t="shared" si="55"/>
        <v>0</v>
      </c>
      <c r="AC297" s="104">
        <f t="shared" si="51"/>
        <v>0</v>
      </c>
      <c r="AD297" s="104">
        <f t="shared" si="52"/>
        <v>0</v>
      </c>
      <c r="AE297" s="104">
        <f t="shared" si="53"/>
        <v>0</v>
      </c>
      <c r="AF297" s="104">
        <f t="shared" si="54"/>
        <v>0</v>
      </c>
      <c r="AG297" s="201">
        <f t="shared" si="49"/>
        <v>0</v>
      </c>
    </row>
    <row r="298" spans="1:33" x14ac:dyDescent="0.35">
      <c r="A298" t="s">
        <v>333</v>
      </c>
      <c r="B298" t="s">
        <v>275</v>
      </c>
      <c r="C298">
        <v>230</v>
      </c>
      <c r="D298" t="str" cm="1">
        <f t="array" ref="D298">INDEX(SubList_ResAreas!$D$5:$D$332,MATCH(1,(B298=SubList_ResAreas!$B$5:$B$332)*(C298=SubList_ResAreas!$C$5:$C$332),0))</f>
        <v>Northern_CA</v>
      </c>
      <c r="E298" s="29">
        <v>0</v>
      </c>
      <c r="F298" s="29">
        <v>0</v>
      </c>
      <c r="G298" s="29">
        <f t="shared" si="56"/>
        <v>0</v>
      </c>
      <c r="H298" s="29" cm="1">
        <f t="array" ref="H298">INDEX('23_24TPP_Base_Mapping'!$P$5:$P$322,MATCH(1,($B298='23_24TPP_Base_Mapping'!$B$5:$B$322)*($C298='23_24TPP_Base_Mapping'!$C$5:$C$322),0))</f>
        <v>0</v>
      </c>
      <c r="I298" s="97">
        <v>0</v>
      </c>
      <c r="J298" s="97">
        <v>0</v>
      </c>
      <c r="K298" s="97">
        <f t="shared" si="57"/>
        <v>0</v>
      </c>
      <c r="L298" s="97" cm="1">
        <f t="array" ref="L298">INDEX('23_24TPP_Base_Mapping'!$AC$5:$AC$322,MATCH(1,($B298='23_24TPP_Base_Mapping'!$B$5:$B$322)*($C298='23_24TPP_Base_Mapping'!$C$5:$C$322),0))</f>
        <v>0</v>
      </c>
      <c r="M298" s="98">
        <v>0</v>
      </c>
      <c r="N298" s="98">
        <v>0</v>
      </c>
      <c r="O298" s="98">
        <f t="shared" si="58"/>
        <v>0</v>
      </c>
      <c r="P298" s="98" cm="1">
        <f t="array" ref="P298">INDEX('23_24TPP_Base_Mapping'!$AP$5:$AP$322,MATCH(1,($B298='23_24TPP_Base_Mapping'!$B$5:$B$322)*($C298='23_24TPP_Base_Mapping'!$C$5:$C$322),0))</f>
        <v>0</v>
      </c>
      <c r="Q298" s="101">
        <v>0</v>
      </c>
      <c r="R298" s="101">
        <v>0</v>
      </c>
      <c r="S298" s="101">
        <f t="shared" si="59"/>
        <v>0</v>
      </c>
      <c r="T298" s="101" cm="1">
        <f t="array" ref="T298">INDEX('23_24TPP_Base_Mapping'!$BP$5:$BP$322,MATCH(1,($B298='23_24TPP_Base_Mapping'!$B$5:$B$322)*($C298='23_24TPP_Base_Mapping'!$C$5:$C$322),0))</f>
        <v>0</v>
      </c>
      <c r="U298" s="102">
        <v>60</v>
      </c>
      <c r="V298" s="102">
        <v>140</v>
      </c>
      <c r="W298" s="102">
        <f t="shared" si="60"/>
        <v>200</v>
      </c>
      <c r="X298" s="102">
        <f>FLOOR(V298*18440/21477,1)</f>
        <v>120</v>
      </c>
      <c r="Y298" s="103">
        <v>60</v>
      </c>
      <c r="Z298" s="103">
        <v>140</v>
      </c>
      <c r="AA298" s="103">
        <f t="shared" si="50"/>
        <v>200</v>
      </c>
      <c r="AB298" s="103">
        <f t="shared" si="55"/>
        <v>120</v>
      </c>
      <c r="AC298" s="104">
        <f t="shared" si="51"/>
        <v>60</v>
      </c>
      <c r="AD298" s="104">
        <f t="shared" si="52"/>
        <v>140</v>
      </c>
      <c r="AE298" s="104">
        <f t="shared" si="53"/>
        <v>200</v>
      </c>
      <c r="AF298" s="104">
        <f t="shared" si="54"/>
        <v>120</v>
      </c>
      <c r="AG298" s="201">
        <f t="shared" si="49"/>
        <v>1</v>
      </c>
    </row>
    <row r="299" spans="1:33" hidden="1" x14ac:dyDescent="0.35">
      <c r="A299" t="s">
        <v>326</v>
      </c>
      <c r="B299" t="s">
        <v>51</v>
      </c>
      <c r="C299">
        <v>138</v>
      </c>
      <c r="E299" s="29">
        <v>0</v>
      </c>
      <c r="F299" s="29">
        <v>0</v>
      </c>
      <c r="G299" s="29">
        <f t="shared" si="56"/>
        <v>0</v>
      </c>
      <c r="H299" s="29" cm="1">
        <f t="array" ref="H299">INDEX('23_24TPP_Base_Mapping'!$P$5:$P$322,MATCH(1,($B299='23_24TPP_Base_Mapping'!$B$5:$B$322)*($C299='23_24TPP_Base_Mapping'!$C$5:$C$322),0))</f>
        <v>0</v>
      </c>
      <c r="I299" s="97">
        <v>0</v>
      </c>
      <c r="J299" s="97">
        <v>0</v>
      </c>
      <c r="K299" s="97">
        <f t="shared" si="57"/>
        <v>0</v>
      </c>
      <c r="L299" s="97" cm="1">
        <f t="array" ref="L299">INDEX('23_24TPP_Base_Mapping'!$AC$5:$AC$322,MATCH(1,($B299='23_24TPP_Base_Mapping'!$B$5:$B$322)*($C299='23_24TPP_Base_Mapping'!$C$5:$C$322),0))</f>
        <v>0</v>
      </c>
      <c r="M299" s="98">
        <v>0</v>
      </c>
      <c r="N299" s="98">
        <v>0</v>
      </c>
      <c r="O299" s="98">
        <f t="shared" si="58"/>
        <v>0</v>
      </c>
      <c r="P299" s="98" cm="1">
        <f t="array" ref="P299">INDEX('23_24TPP_Base_Mapping'!$AP$5:$AP$322,MATCH(1,($B299='23_24TPP_Base_Mapping'!$B$5:$B$322)*($C299='23_24TPP_Base_Mapping'!$C$5:$C$322),0))</f>
        <v>0</v>
      </c>
      <c r="Q299" s="101">
        <v>0</v>
      </c>
      <c r="R299" s="101">
        <v>0</v>
      </c>
      <c r="S299" s="101">
        <f t="shared" si="59"/>
        <v>0</v>
      </c>
      <c r="T299" s="101" cm="1">
        <f t="array" ref="T299">INDEX('23_24TPP_Base_Mapping'!$BP$5:$BP$322,MATCH(1,($B299='23_24TPP_Base_Mapping'!$B$5:$B$322)*($C299='23_24TPP_Base_Mapping'!$C$5:$C$322),0))</f>
        <v>0</v>
      </c>
      <c r="U299" s="102">
        <v>0</v>
      </c>
      <c r="V299" s="102">
        <v>0</v>
      </c>
      <c r="W299" s="102">
        <f t="shared" si="60"/>
        <v>0</v>
      </c>
      <c r="X299" s="102">
        <v>0</v>
      </c>
      <c r="Y299" s="103">
        <v>0</v>
      </c>
      <c r="Z299" s="103">
        <v>0</v>
      </c>
      <c r="AA299" s="103">
        <f t="shared" si="50"/>
        <v>0</v>
      </c>
      <c r="AB299" s="103">
        <f t="shared" si="55"/>
        <v>0</v>
      </c>
      <c r="AC299" s="104">
        <f t="shared" si="51"/>
        <v>0</v>
      </c>
      <c r="AD299" s="104">
        <f t="shared" si="52"/>
        <v>0</v>
      </c>
      <c r="AE299" s="104">
        <f t="shared" si="53"/>
        <v>0</v>
      </c>
      <c r="AF299" s="104">
        <f t="shared" si="54"/>
        <v>0</v>
      </c>
      <c r="AG299" s="201">
        <f t="shared" si="49"/>
        <v>0</v>
      </c>
    </row>
    <row r="300" spans="1:33" x14ac:dyDescent="0.35">
      <c r="A300" t="s">
        <v>321</v>
      </c>
      <c r="B300" t="s">
        <v>190</v>
      </c>
      <c r="C300">
        <v>230</v>
      </c>
      <c r="D300" t="str" cm="1">
        <f t="array" ref="D300">INDEX(SubList_ResAreas!$D$5:$D$332,MATCH(1,(B300=SubList_ResAreas!$B$5:$B$332)*(C300=SubList_ResAreas!$C$5:$C$332),0))</f>
        <v>SPGE_Westlands_Fresno</v>
      </c>
      <c r="E300" s="29">
        <v>0</v>
      </c>
      <c r="F300" s="29">
        <v>0</v>
      </c>
      <c r="G300" s="29">
        <f t="shared" si="56"/>
        <v>0</v>
      </c>
      <c r="H300" s="29" cm="1">
        <f t="array" ref="H300">INDEX('23_24TPP_Base_Mapping'!$P$5:$P$322,MATCH(1,($B300='23_24TPP_Base_Mapping'!$B$5:$B$322)*($C300='23_24TPP_Base_Mapping'!$C$5:$C$322),0))</f>
        <v>72</v>
      </c>
      <c r="I300" s="97">
        <v>360</v>
      </c>
      <c r="J300" s="97">
        <v>40</v>
      </c>
      <c r="K300" s="97">
        <f t="shared" si="57"/>
        <v>400</v>
      </c>
      <c r="L300" s="97" cm="1">
        <f t="array" ref="L300">INDEX('23_24TPP_Base_Mapping'!$AC$5:$AC$322,MATCH(1,($B300='23_24TPP_Base_Mapping'!$B$5:$B$322)*($C300='23_24TPP_Base_Mapping'!$C$5:$C$322),0))</f>
        <v>352.5</v>
      </c>
      <c r="M300" s="98">
        <v>40</v>
      </c>
      <c r="N300" s="98">
        <v>660</v>
      </c>
      <c r="O300" s="98">
        <f t="shared" si="58"/>
        <v>700</v>
      </c>
      <c r="P300" s="98" cm="1">
        <f t="array" ref="P300">INDEX('23_24TPP_Base_Mapping'!$AP$5:$AP$322,MATCH(1,($B300='23_24TPP_Base_Mapping'!$B$5:$B$322)*($C300='23_24TPP_Base_Mapping'!$C$5:$C$322),0))</f>
        <v>347.5</v>
      </c>
      <c r="Q300" s="101">
        <v>400</v>
      </c>
      <c r="R300" s="101">
        <v>700</v>
      </c>
      <c r="S300" s="101">
        <f t="shared" si="59"/>
        <v>1100</v>
      </c>
      <c r="T300" s="101" cm="1">
        <f t="array" ref="T300">INDEX('23_24TPP_Base_Mapping'!$BP$5:$BP$322,MATCH(1,($B300='23_24TPP_Base_Mapping'!$B$5:$B$322)*($C300='23_24TPP_Base_Mapping'!$C$5:$C$322),0))</f>
        <v>772</v>
      </c>
      <c r="U300" s="102">
        <v>120</v>
      </c>
      <c r="V300" s="102">
        <v>280</v>
      </c>
      <c r="W300" s="102">
        <f t="shared" si="60"/>
        <v>400</v>
      </c>
      <c r="X300" s="102">
        <f>FLOOR(V300*18440/21477,1)</f>
        <v>240</v>
      </c>
      <c r="Y300" s="103">
        <v>120</v>
      </c>
      <c r="Z300" s="103">
        <v>280</v>
      </c>
      <c r="AA300" s="103">
        <f t="shared" si="50"/>
        <v>1500</v>
      </c>
      <c r="AB300" s="103">
        <f t="shared" si="55"/>
        <v>940</v>
      </c>
      <c r="AC300" s="104">
        <f t="shared" si="51"/>
        <v>520</v>
      </c>
      <c r="AD300" s="104">
        <f t="shared" si="52"/>
        <v>980</v>
      </c>
      <c r="AE300" s="104">
        <f t="shared" si="53"/>
        <v>1500</v>
      </c>
      <c r="AF300" s="104">
        <f t="shared" si="54"/>
        <v>1012</v>
      </c>
      <c r="AG300" s="201">
        <f t="shared" si="49"/>
        <v>1</v>
      </c>
    </row>
    <row r="301" spans="1:33" x14ac:dyDescent="0.35">
      <c r="A301" t="s">
        <v>329</v>
      </c>
      <c r="B301" t="s">
        <v>172</v>
      </c>
      <c r="C301">
        <v>230</v>
      </c>
      <c r="D301" t="str" cm="1">
        <f t="array" ref="D301">INDEX(SubList_ResAreas!$D$5:$D$332,MATCH(1,(B301=SubList_ResAreas!$B$5:$B$332)*(C301=SubList_ResAreas!$C$5:$C$332),0))</f>
        <v>SouthernNV_Desert</v>
      </c>
      <c r="E301" s="29">
        <v>0</v>
      </c>
      <c r="F301" s="29">
        <v>0</v>
      </c>
      <c r="G301" s="29">
        <f t="shared" si="56"/>
        <v>0</v>
      </c>
      <c r="H301" s="29" cm="1">
        <f t="array" ref="H301">INDEX('23_24TPP_Base_Mapping'!$P$5:$P$322,MATCH(1,($B301='23_24TPP_Base_Mapping'!$B$5:$B$322)*($C301='23_24TPP_Base_Mapping'!$C$5:$C$322),0))</f>
        <v>0</v>
      </c>
      <c r="I301" s="97">
        <v>260</v>
      </c>
      <c r="J301" s="97">
        <v>0</v>
      </c>
      <c r="K301" s="97">
        <f t="shared" si="57"/>
        <v>260</v>
      </c>
      <c r="L301" s="97" cm="1">
        <f t="array" ref="L301">INDEX('23_24TPP_Base_Mapping'!$AC$5:$AC$322,MATCH(1,($B301='23_24TPP_Base_Mapping'!$B$5:$B$322)*($C301='23_24TPP_Base_Mapping'!$C$5:$C$322),0))</f>
        <v>128</v>
      </c>
      <c r="M301" s="98">
        <v>390</v>
      </c>
      <c r="N301" s="98">
        <v>1106</v>
      </c>
      <c r="O301" s="98">
        <f t="shared" si="58"/>
        <v>1496</v>
      </c>
      <c r="P301" s="98" cm="1">
        <f t="array" ref="P301">INDEX('23_24TPP_Base_Mapping'!$AP$5:$AP$322,MATCH(1,($B301='23_24TPP_Base_Mapping'!$B$5:$B$322)*($C301='23_24TPP_Base_Mapping'!$C$5:$C$322),0))</f>
        <v>702</v>
      </c>
      <c r="Q301" s="101">
        <v>650</v>
      </c>
      <c r="R301" s="101">
        <v>1106</v>
      </c>
      <c r="S301" s="101">
        <f t="shared" si="59"/>
        <v>1756</v>
      </c>
      <c r="T301" s="101" cm="1">
        <f t="array" ref="T301">INDEX('23_24TPP_Base_Mapping'!$BP$5:$BP$322,MATCH(1,($B301='23_24TPP_Base_Mapping'!$B$5:$B$322)*($C301='23_24TPP_Base_Mapping'!$C$5:$C$322),0))</f>
        <v>830</v>
      </c>
      <c r="U301" s="102">
        <v>0</v>
      </c>
      <c r="V301" s="102">
        <v>0</v>
      </c>
      <c r="W301" s="102">
        <f t="shared" si="60"/>
        <v>0</v>
      </c>
      <c r="X301" s="102">
        <v>0</v>
      </c>
      <c r="Y301" s="103">
        <v>0</v>
      </c>
      <c r="Z301" s="103">
        <v>0</v>
      </c>
      <c r="AA301" s="103">
        <f t="shared" si="50"/>
        <v>1756</v>
      </c>
      <c r="AB301" s="103">
        <f t="shared" si="55"/>
        <v>830</v>
      </c>
      <c r="AC301" s="104">
        <f t="shared" si="51"/>
        <v>650</v>
      </c>
      <c r="AD301" s="104">
        <f t="shared" si="52"/>
        <v>1106</v>
      </c>
      <c r="AE301" s="104">
        <f t="shared" si="53"/>
        <v>1756</v>
      </c>
      <c r="AF301" s="104">
        <f t="shared" si="54"/>
        <v>830</v>
      </c>
      <c r="AG301" s="201">
        <f t="shared" si="49"/>
        <v>1</v>
      </c>
    </row>
    <row r="302" spans="1:33" hidden="1" x14ac:dyDescent="0.35">
      <c r="A302" t="s">
        <v>333</v>
      </c>
      <c r="B302" t="s">
        <v>247</v>
      </c>
      <c r="C302">
        <v>230</v>
      </c>
      <c r="E302" s="29">
        <v>0</v>
      </c>
      <c r="F302" s="29">
        <v>0</v>
      </c>
      <c r="G302" s="29">
        <f t="shared" si="56"/>
        <v>0</v>
      </c>
      <c r="H302" s="29" cm="1">
        <f t="array" ref="H302">INDEX('23_24TPP_Base_Mapping'!$P$5:$P$322,MATCH(1,($B302='23_24TPP_Base_Mapping'!$B$5:$B$322)*($C302='23_24TPP_Base_Mapping'!$C$5:$C$322),0))</f>
        <v>0</v>
      </c>
      <c r="I302" s="97">
        <v>0</v>
      </c>
      <c r="J302" s="97">
        <v>0</v>
      </c>
      <c r="K302" s="97">
        <f t="shared" si="57"/>
        <v>0</v>
      </c>
      <c r="L302" s="97" cm="1">
        <f t="array" ref="L302">INDEX('23_24TPP_Base_Mapping'!$AC$5:$AC$322,MATCH(1,($B302='23_24TPP_Base_Mapping'!$B$5:$B$322)*($C302='23_24TPP_Base_Mapping'!$C$5:$C$322),0))</f>
        <v>0</v>
      </c>
      <c r="M302" s="98">
        <v>0</v>
      </c>
      <c r="N302" s="98">
        <v>0</v>
      </c>
      <c r="O302" s="98">
        <f t="shared" si="58"/>
        <v>0</v>
      </c>
      <c r="P302" s="98" cm="1">
        <f t="array" ref="P302">INDEX('23_24TPP_Base_Mapping'!$AP$5:$AP$322,MATCH(1,($B302='23_24TPP_Base_Mapping'!$B$5:$B$322)*($C302='23_24TPP_Base_Mapping'!$C$5:$C$322),0))</f>
        <v>0</v>
      </c>
      <c r="Q302" s="101">
        <v>0</v>
      </c>
      <c r="R302" s="101">
        <v>0</v>
      </c>
      <c r="S302" s="101">
        <f t="shared" si="59"/>
        <v>0</v>
      </c>
      <c r="T302" s="101" cm="1">
        <f t="array" ref="T302">INDEX('23_24TPP_Base_Mapping'!$BP$5:$BP$322,MATCH(1,($B302='23_24TPP_Base_Mapping'!$B$5:$B$322)*($C302='23_24TPP_Base_Mapping'!$C$5:$C$322),0))</f>
        <v>0</v>
      </c>
      <c r="U302" s="102">
        <v>0</v>
      </c>
      <c r="V302" s="102">
        <v>0</v>
      </c>
      <c r="W302" s="102">
        <f t="shared" si="60"/>
        <v>0</v>
      </c>
      <c r="X302" s="102">
        <v>0</v>
      </c>
      <c r="Y302" s="103">
        <v>0</v>
      </c>
      <c r="Z302" s="103">
        <v>0</v>
      </c>
      <c r="AA302" s="103">
        <f t="shared" si="50"/>
        <v>0</v>
      </c>
      <c r="AB302" s="103">
        <f t="shared" si="55"/>
        <v>0</v>
      </c>
      <c r="AC302" s="104">
        <f t="shared" si="51"/>
        <v>0</v>
      </c>
      <c r="AD302" s="104">
        <f t="shared" si="52"/>
        <v>0</v>
      </c>
      <c r="AE302" s="104">
        <f t="shared" si="53"/>
        <v>0</v>
      </c>
      <c r="AF302" s="104">
        <f t="shared" si="54"/>
        <v>0</v>
      </c>
      <c r="AG302" s="201">
        <f t="shared" si="49"/>
        <v>0</v>
      </c>
    </row>
    <row r="303" spans="1:33" hidden="1" x14ac:dyDescent="0.35">
      <c r="A303" t="s">
        <v>315</v>
      </c>
      <c r="B303" t="s">
        <v>137</v>
      </c>
      <c r="C303">
        <v>115</v>
      </c>
      <c r="E303" s="29">
        <v>0</v>
      </c>
      <c r="F303" s="29">
        <v>0</v>
      </c>
      <c r="G303" s="29">
        <f t="shared" si="56"/>
        <v>0</v>
      </c>
      <c r="H303" s="29" cm="1">
        <f t="array" ref="H303">INDEX('23_24TPP_Base_Mapping'!$P$5:$P$322,MATCH(1,($B303='23_24TPP_Base_Mapping'!$B$5:$B$322)*($C303='23_24TPP_Base_Mapping'!$C$5:$C$322),0))</f>
        <v>0</v>
      </c>
      <c r="I303" s="97">
        <v>0</v>
      </c>
      <c r="J303" s="97">
        <v>0</v>
      </c>
      <c r="K303" s="97">
        <f t="shared" si="57"/>
        <v>0</v>
      </c>
      <c r="L303" s="97" cm="1">
        <f t="array" ref="L303">INDEX('23_24TPP_Base_Mapping'!$AC$5:$AC$322,MATCH(1,($B303='23_24TPP_Base_Mapping'!$B$5:$B$322)*($C303='23_24TPP_Base_Mapping'!$C$5:$C$322),0))</f>
        <v>0</v>
      </c>
      <c r="M303" s="98">
        <v>0</v>
      </c>
      <c r="N303" s="98">
        <v>0</v>
      </c>
      <c r="O303" s="98">
        <f t="shared" si="58"/>
        <v>0</v>
      </c>
      <c r="P303" s="98" cm="1">
        <f t="array" ref="P303">INDEX('23_24TPP_Base_Mapping'!$AP$5:$AP$322,MATCH(1,($B303='23_24TPP_Base_Mapping'!$B$5:$B$322)*($C303='23_24TPP_Base_Mapping'!$C$5:$C$322),0))</f>
        <v>0</v>
      </c>
      <c r="Q303" s="101">
        <v>0</v>
      </c>
      <c r="R303" s="101">
        <v>0</v>
      </c>
      <c r="S303" s="101">
        <f t="shared" si="59"/>
        <v>0</v>
      </c>
      <c r="T303" s="101" cm="1">
        <f t="array" ref="T303">INDEX('23_24TPP_Base_Mapping'!$BP$5:$BP$322,MATCH(1,($B303='23_24TPP_Base_Mapping'!$B$5:$B$322)*($C303='23_24TPP_Base_Mapping'!$C$5:$C$322),0))</f>
        <v>0</v>
      </c>
      <c r="U303" s="102">
        <v>0</v>
      </c>
      <c r="V303" s="102">
        <v>0</v>
      </c>
      <c r="W303" s="102">
        <f t="shared" si="60"/>
        <v>0</v>
      </c>
      <c r="X303" s="102">
        <v>0</v>
      </c>
      <c r="Y303" s="103">
        <v>0</v>
      </c>
      <c r="Z303" s="103">
        <v>0</v>
      </c>
      <c r="AA303" s="103">
        <f t="shared" si="50"/>
        <v>0</v>
      </c>
      <c r="AB303" s="103">
        <f t="shared" si="55"/>
        <v>0</v>
      </c>
      <c r="AC303" s="104">
        <f t="shared" si="51"/>
        <v>0</v>
      </c>
      <c r="AD303" s="104">
        <f t="shared" si="52"/>
        <v>0</v>
      </c>
      <c r="AE303" s="104">
        <f t="shared" si="53"/>
        <v>0</v>
      </c>
      <c r="AF303" s="104">
        <f t="shared" si="54"/>
        <v>0</v>
      </c>
      <c r="AG303" s="201">
        <f t="shared" si="49"/>
        <v>0</v>
      </c>
    </row>
    <row r="304" spans="1:33" hidden="1" x14ac:dyDescent="0.35">
      <c r="A304" t="s">
        <v>333</v>
      </c>
      <c r="B304" t="s">
        <v>231</v>
      </c>
      <c r="C304">
        <v>115</v>
      </c>
      <c r="E304" s="29">
        <v>0</v>
      </c>
      <c r="F304" s="29">
        <v>0</v>
      </c>
      <c r="G304" s="29">
        <f t="shared" si="56"/>
        <v>0</v>
      </c>
      <c r="H304" s="29" cm="1">
        <f t="array" ref="H304">INDEX('23_24TPP_Base_Mapping'!$P$5:$P$322,MATCH(1,($B304='23_24TPP_Base_Mapping'!$B$5:$B$322)*($C304='23_24TPP_Base_Mapping'!$C$5:$C$322),0))</f>
        <v>0</v>
      </c>
      <c r="I304" s="97">
        <v>0</v>
      </c>
      <c r="J304" s="97">
        <v>0</v>
      </c>
      <c r="K304" s="97">
        <f t="shared" si="57"/>
        <v>0</v>
      </c>
      <c r="L304" s="97" cm="1">
        <f t="array" ref="L304">INDEX('23_24TPP_Base_Mapping'!$AC$5:$AC$322,MATCH(1,($B304='23_24TPP_Base_Mapping'!$B$5:$B$322)*($C304='23_24TPP_Base_Mapping'!$C$5:$C$322),0))</f>
        <v>0</v>
      </c>
      <c r="M304" s="98">
        <v>0</v>
      </c>
      <c r="N304" s="98">
        <v>0</v>
      </c>
      <c r="O304" s="98">
        <f t="shared" si="58"/>
        <v>0</v>
      </c>
      <c r="P304" s="98" cm="1">
        <f t="array" ref="P304">INDEX('23_24TPP_Base_Mapping'!$AP$5:$AP$322,MATCH(1,($B304='23_24TPP_Base_Mapping'!$B$5:$B$322)*($C304='23_24TPP_Base_Mapping'!$C$5:$C$322),0))</f>
        <v>0</v>
      </c>
      <c r="Q304" s="101">
        <v>0</v>
      </c>
      <c r="R304" s="101">
        <v>0</v>
      </c>
      <c r="S304" s="101">
        <f t="shared" si="59"/>
        <v>0</v>
      </c>
      <c r="T304" s="101" cm="1">
        <f t="array" ref="T304">INDEX('23_24TPP_Base_Mapping'!$BP$5:$BP$322,MATCH(1,($B304='23_24TPP_Base_Mapping'!$B$5:$B$322)*($C304='23_24TPP_Base_Mapping'!$C$5:$C$322),0))</f>
        <v>0</v>
      </c>
      <c r="U304" s="102">
        <v>0</v>
      </c>
      <c r="V304" s="102">
        <v>0</v>
      </c>
      <c r="W304" s="102">
        <f t="shared" si="60"/>
        <v>0</v>
      </c>
      <c r="X304" s="102">
        <v>0</v>
      </c>
      <c r="Y304" s="103">
        <v>0</v>
      </c>
      <c r="Z304" s="103">
        <v>0</v>
      </c>
      <c r="AA304" s="103">
        <f t="shared" si="50"/>
        <v>0</v>
      </c>
      <c r="AB304" s="103">
        <f t="shared" si="55"/>
        <v>0</v>
      </c>
      <c r="AC304" s="104">
        <f t="shared" si="51"/>
        <v>0</v>
      </c>
      <c r="AD304" s="104">
        <f t="shared" si="52"/>
        <v>0</v>
      </c>
      <c r="AE304" s="104">
        <f t="shared" si="53"/>
        <v>0</v>
      </c>
      <c r="AF304" s="104">
        <f t="shared" si="54"/>
        <v>0</v>
      </c>
      <c r="AG304" s="201">
        <f t="shared" si="49"/>
        <v>0</v>
      </c>
    </row>
    <row r="305" spans="1:33" hidden="1" x14ac:dyDescent="0.35">
      <c r="A305" t="s">
        <v>333</v>
      </c>
      <c r="B305" t="s">
        <v>251</v>
      </c>
      <c r="C305">
        <v>500</v>
      </c>
      <c r="E305" s="29">
        <v>0</v>
      </c>
      <c r="F305" s="29">
        <v>0</v>
      </c>
      <c r="G305" s="29">
        <f t="shared" si="56"/>
        <v>0</v>
      </c>
      <c r="H305" s="29" cm="1">
        <f t="array" ref="H305">INDEX('23_24TPP_Base_Mapping'!$P$5:$P$322,MATCH(1,($B305='23_24TPP_Base_Mapping'!$B$5:$B$322)*($C305='23_24TPP_Base_Mapping'!$C$5:$C$322),0))</f>
        <v>0</v>
      </c>
      <c r="I305" s="97">
        <v>0</v>
      </c>
      <c r="J305" s="97">
        <v>0</v>
      </c>
      <c r="K305" s="97">
        <f t="shared" si="57"/>
        <v>0</v>
      </c>
      <c r="L305" s="97" cm="1">
        <f t="array" ref="L305">INDEX('23_24TPP_Base_Mapping'!$AC$5:$AC$322,MATCH(1,($B305='23_24TPP_Base_Mapping'!$B$5:$B$322)*($C305='23_24TPP_Base_Mapping'!$C$5:$C$322),0))</f>
        <v>0</v>
      </c>
      <c r="M305" s="98">
        <v>0</v>
      </c>
      <c r="N305" s="98">
        <v>0</v>
      </c>
      <c r="O305" s="98">
        <f t="shared" si="58"/>
        <v>0</v>
      </c>
      <c r="P305" s="98" cm="1">
        <f t="array" ref="P305">INDEX('23_24TPP_Base_Mapping'!$AP$5:$AP$322,MATCH(1,($B305='23_24TPP_Base_Mapping'!$B$5:$B$322)*($C305='23_24TPP_Base_Mapping'!$C$5:$C$322),0))</f>
        <v>0</v>
      </c>
      <c r="Q305" s="101">
        <v>0</v>
      </c>
      <c r="R305" s="101">
        <v>0</v>
      </c>
      <c r="S305" s="101">
        <f t="shared" si="59"/>
        <v>0</v>
      </c>
      <c r="T305" s="101" cm="1">
        <f t="array" ref="T305">INDEX('23_24TPP_Base_Mapping'!$BP$5:$BP$322,MATCH(1,($B305='23_24TPP_Base_Mapping'!$B$5:$B$322)*($C305='23_24TPP_Base_Mapping'!$C$5:$C$322),0))</f>
        <v>0</v>
      </c>
      <c r="U305" s="102">
        <v>0</v>
      </c>
      <c r="V305" s="102">
        <v>0</v>
      </c>
      <c r="W305" s="102">
        <f t="shared" si="60"/>
        <v>0</v>
      </c>
      <c r="X305" s="102">
        <v>0</v>
      </c>
      <c r="Y305" s="103">
        <v>0</v>
      </c>
      <c r="Z305" s="103">
        <v>0</v>
      </c>
      <c r="AA305" s="103">
        <f t="shared" si="50"/>
        <v>0</v>
      </c>
      <c r="AB305" s="103">
        <f t="shared" si="55"/>
        <v>0</v>
      </c>
      <c r="AC305" s="104">
        <f t="shared" si="51"/>
        <v>0</v>
      </c>
      <c r="AD305" s="104">
        <f t="shared" si="52"/>
        <v>0</v>
      </c>
      <c r="AE305" s="104">
        <f t="shared" si="53"/>
        <v>0</v>
      </c>
      <c r="AF305" s="104">
        <f t="shared" si="54"/>
        <v>0</v>
      </c>
      <c r="AG305" s="201">
        <f t="shared" si="49"/>
        <v>0</v>
      </c>
    </row>
    <row r="306" spans="1:33" x14ac:dyDescent="0.35">
      <c r="A306" t="s">
        <v>333</v>
      </c>
      <c r="B306" t="s">
        <v>251</v>
      </c>
      <c r="C306">
        <v>115</v>
      </c>
      <c r="D306" t="str" cm="1">
        <f t="array" ref="D306">INDEX(SubList_ResAreas!$D$5:$D$332,MATCH(1,(B306=SubList_ResAreas!$B$5:$B$332)*(C306=SubList_ResAreas!$C$5:$C$332),0))</f>
        <v>Northern_CA</v>
      </c>
      <c r="E306" s="29">
        <v>0</v>
      </c>
      <c r="F306" s="29">
        <v>0</v>
      </c>
      <c r="G306" s="29">
        <f t="shared" si="56"/>
        <v>0</v>
      </c>
      <c r="H306" s="29" cm="1">
        <f t="array" ref="H306">INDEX('23_24TPP_Base_Mapping'!$P$5:$P$322,MATCH(1,($B306='23_24TPP_Base_Mapping'!$B$5:$B$322)*($C306='23_24TPP_Base_Mapping'!$C$5:$C$322),0))</f>
        <v>0</v>
      </c>
      <c r="I306" s="97">
        <v>0</v>
      </c>
      <c r="J306" s="97">
        <v>20</v>
      </c>
      <c r="K306" s="97">
        <f t="shared" si="57"/>
        <v>20</v>
      </c>
      <c r="L306" s="97" cm="1">
        <f t="array" ref="L306">INDEX('23_24TPP_Base_Mapping'!$AC$5:$AC$322,MATCH(1,($B306='23_24TPP_Base_Mapping'!$B$5:$B$322)*($C306='23_24TPP_Base_Mapping'!$C$5:$C$322),0))</f>
        <v>131.5</v>
      </c>
      <c r="M306" s="98">
        <v>5</v>
      </c>
      <c r="N306" s="98">
        <v>0</v>
      </c>
      <c r="O306" s="98">
        <f t="shared" si="58"/>
        <v>5</v>
      </c>
      <c r="P306" s="98" cm="1">
        <f t="array" ref="P306">INDEX('23_24TPP_Base_Mapping'!$AP$5:$AP$322,MATCH(1,($B306='23_24TPP_Base_Mapping'!$B$5:$B$322)*($C306='23_24TPP_Base_Mapping'!$C$5:$C$322),0))</f>
        <v>143.5</v>
      </c>
      <c r="Q306" s="101">
        <v>5</v>
      </c>
      <c r="R306" s="101">
        <v>20</v>
      </c>
      <c r="S306" s="101">
        <f t="shared" si="59"/>
        <v>25</v>
      </c>
      <c r="T306" s="101" cm="1">
        <f t="array" ref="T306">INDEX('23_24TPP_Base_Mapping'!$BP$5:$BP$322,MATCH(1,($B306='23_24TPP_Base_Mapping'!$B$5:$B$322)*($C306='23_24TPP_Base_Mapping'!$C$5:$C$322),0))</f>
        <v>275</v>
      </c>
      <c r="U306" s="102">
        <v>0</v>
      </c>
      <c r="V306" s="102">
        <v>0</v>
      </c>
      <c r="W306" s="102">
        <f t="shared" si="60"/>
        <v>0</v>
      </c>
      <c r="X306" s="102">
        <v>0</v>
      </c>
      <c r="Y306" s="103">
        <v>0</v>
      </c>
      <c r="Z306" s="103">
        <v>0</v>
      </c>
      <c r="AA306" s="103">
        <f t="shared" si="50"/>
        <v>25</v>
      </c>
      <c r="AB306" s="103">
        <f t="shared" si="55"/>
        <v>275</v>
      </c>
      <c r="AC306" s="104">
        <f t="shared" si="51"/>
        <v>5</v>
      </c>
      <c r="AD306" s="104">
        <f t="shared" si="52"/>
        <v>20</v>
      </c>
      <c r="AE306" s="104">
        <f t="shared" si="53"/>
        <v>25</v>
      </c>
      <c r="AF306" s="104">
        <f t="shared" si="54"/>
        <v>275</v>
      </c>
      <c r="AG306" s="201">
        <f t="shared" si="49"/>
        <v>1</v>
      </c>
    </row>
    <row r="307" spans="1:33" x14ac:dyDescent="0.35">
      <c r="A307" t="s">
        <v>348</v>
      </c>
      <c r="B307" t="s">
        <v>60</v>
      </c>
      <c r="C307">
        <v>500</v>
      </c>
      <c r="D307" t="str" cm="1">
        <f t="array" ref="D307">INDEX(SubList_ResAreas!$D$5:$D$332,MATCH(1,(B307=SubList_ResAreas!$B$5:$B$332)*(C307=SubList_ResAreas!$C$5:$C$332),0))</f>
        <v>Riverside</v>
      </c>
      <c r="E307" s="29">
        <v>0</v>
      </c>
      <c r="F307" s="29">
        <v>0</v>
      </c>
      <c r="G307" s="29">
        <f t="shared" si="56"/>
        <v>0</v>
      </c>
      <c r="H307" s="29" cm="1">
        <f t="array" ref="H307">INDEX('23_24TPP_Base_Mapping'!$P$5:$P$322,MATCH(1,($B307='23_24TPP_Base_Mapping'!$B$5:$B$322)*($C307='23_24TPP_Base_Mapping'!$C$5:$C$322),0))</f>
        <v>0</v>
      </c>
      <c r="I307" s="97">
        <v>0</v>
      </c>
      <c r="J307" s="97">
        <v>0</v>
      </c>
      <c r="K307" s="97">
        <f t="shared" si="57"/>
        <v>0</v>
      </c>
      <c r="L307" s="97" cm="1">
        <f t="array" ref="L307">INDEX('23_24TPP_Base_Mapping'!$AC$5:$AC$322,MATCH(1,($B307='23_24TPP_Base_Mapping'!$B$5:$B$322)*($C307='23_24TPP_Base_Mapping'!$C$5:$C$322),0))</f>
        <v>770</v>
      </c>
      <c r="M307" s="98">
        <v>0</v>
      </c>
      <c r="N307" s="98">
        <v>0</v>
      </c>
      <c r="O307" s="98">
        <f t="shared" si="58"/>
        <v>0</v>
      </c>
      <c r="P307" s="98" cm="1">
        <f t="array" ref="P307">INDEX('23_24TPP_Base_Mapping'!$AP$5:$AP$322,MATCH(1,($B307='23_24TPP_Base_Mapping'!$B$5:$B$322)*($C307='23_24TPP_Base_Mapping'!$C$5:$C$322),0))</f>
        <v>0</v>
      </c>
      <c r="Q307" s="101">
        <v>0</v>
      </c>
      <c r="R307" s="101">
        <v>0</v>
      </c>
      <c r="S307" s="101">
        <f t="shared" si="59"/>
        <v>0</v>
      </c>
      <c r="T307" s="101" cm="1">
        <f t="array" ref="T307">INDEX('23_24TPP_Base_Mapping'!$BP$5:$BP$322,MATCH(1,($B307='23_24TPP_Base_Mapping'!$B$5:$B$322)*($C307='23_24TPP_Base_Mapping'!$C$5:$C$322),0))</f>
        <v>770</v>
      </c>
      <c r="U307" s="102">
        <v>0</v>
      </c>
      <c r="V307" s="102">
        <v>0</v>
      </c>
      <c r="W307" s="102">
        <f t="shared" si="60"/>
        <v>0</v>
      </c>
      <c r="X307" s="102">
        <v>0</v>
      </c>
      <c r="Y307" s="103">
        <v>0</v>
      </c>
      <c r="Z307" s="103">
        <v>0</v>
      </c>
      <c r="AA307" s="103">
        <f t="shared" si="50"/>
        <v>0</v>
      </c>
      <c r="AB307" s="103">
        <f t="shared" si="55"/>
        <v>770</v>
      </c>
      <c r="AC307" s="104">
        <f t="shared" si="51"/>
        <v>0</v>
      </c>
      <c r="AD307" s="104">
        <f t="shared" si="52"/>
        <v>0</v>
      </c>
      <c r="AE307" s="104">
        <f t="shared" si="53"/>
        <v>0</v>
      </c>
      <c r="AF307" s="104">
        <f t="shared" si="54"/>
        <v>770</v>
      </c>
      <c r="AG307" s="201">
        <f t="shared" si="49"/>
        <v>1</v>
      </c>
    </row>
    <row r="308" spans="1:33" x14ac:dyDescent="0.35">
      <c r="A308" t="s">
        <v>329</v>
      </c>
      <c r="B308" t="s">
        <v>188</v>
      </c>
      <c r="C308">
        <v>138</v>
      </c>
      <c r="D308" t="str" cm="1">
        <f t="array" ref="D308">INDEX(SubList_ResAreas!$D$5:$D$332,MATCH(1,(B308=SubList_ResAreas!$B$5:$B$332)*(C308=SubList_ResAreas!$C$5:$C$332),0))</f>
        <v>SouthernNV_Desert</v>
      </c>
      <c r="E308" s="29">
        <v>0</v>
      </c>
      <c r="F308" s="29">
        <v>0</v>
      </c>
      <c r="G308" s="29">
        <f t="shared" si="56"/>
        <v>0</v>
      </c>
      <c r="H308" s="29" cm="1">
        <f t="array" ref="H308">INDEX('23_24TPP_Base_Mapping'!$P$5:$P$322,MATCH(1,($B308='23_24TPP_Base_Mapping'!$B$5:$B$322)*($C308='23_24TPP_Base_Mapping'!$C$5:$C$322),0))</f>
        <v>0</v>
      </c>
      <c r="I308" s="97">
        <v>0</v>
      </c>
      <c r="J308" s="97">
        <v>0</v>
      </c>
      <c r="K308" s="97">
        <f t="shared" si="57"/>
        <v>0</v>
      </c>
      <c r="L308" s="97" cm="1">
        <f t="array" ref="L308">INDEX('23_24TPP_Base_Mapping'!$AC$5:$AC$322,MATCH(1,($B308='23_24TPP_Base_Mapping'!$B$5:$B$322)*($C308='23_24TPP_Base_Mapping'!$C$5:$C$322),0))</f>
        <v>0</v>
      </c>
      <c r="M308" s="98">
        <v>50</v>
      </c>
      <c r="N308" s="98">
        <v>0</v>
      </c>
      <c r="O308" s="98">
        <f t="shared" si="58"/>
        <v>50</v>
      </c>
      <c r="P308" s="98" cm="1">
        <f t="array" ref="P308">INDEX('23_24TPP_Base_Mapping'!$AP$5:$AP$322,MATCH(1,($B308='23_24TPP_Base_Mapping'!$B$5:$B$322)*($C308='23_24TPP_Base_Mapping'!$C$5:$C$322),0))</f>
        <v>40</v>
      </c>
      <c r="Q308" s="101">
        <v>50</v>
      </c>
      <c r="R308" s="101">
        <v>0</v>
      </c>
      <c r="S308" s="101">
        <f t="shared" si="59"/>
        <v>50</v>
      </c>
      <c r="T308" s="101" cm="1">
        <f t="array" ref="T308">INDEX('23_24TPP_Base_Mapping'!$BP$5:$BP$322,MATCH(1,($B308='23_24TPP_Base_Mapping'!$B$5:$B$322)*($C308='23_24TPP_Base_Mapping'!$C$5:$C$322),0))</f>
        <v>40</v>
      </c>
      <c r="U308" s="102">
        <v>135</v>
      </c>
      <c r="V308" s="102">
        <v>315</v>
      </c>
      <c r="W308" s="102">
        <f t="shared" si="60"/>
        <v>450</v>
      </c>
      <c r="X308" s="102">
        <f>FLOOR(V308*18440/21477,1)</f>
        <v>270</v>
      </c>
      <c r="Y308" s="103">
        <v>135</v>
      </c>
      <c r="Z308" s="103">
        <v>315</v>
      </c>
      <c r="AA308" s="103">
        <f t="shared" si="50"/>
        <v>500</v>
      </c>
      <c r="AB308" s="103">
        <f t="shared" si="55"/>
        <v>310</v>
      </c>
      <c r="AC308" s="104">
        <f t="shared" si="51"/>
        <v>185</v>
      </c>
      <c r="AD308" s="104">
        <f t="shared" si="52"/>
        <v>315</v>
      </c>
      <c r="AE308" s="104">
        <f t="shared" si="53"/>
        <v>500</v>
      </c>
      <c r="AF308" s="104">
        <f t="shared" si="54"/>
        <v>310</v>
      </c>
      <c r="AG308" s="201">
        <f t="shared" si="49"/>
        <v>1</v>
      </c>
    </row>
    <row r="309" spans="1:33" x14ac:dyDescent="0.35">
      <c r="A309" t="s">
        <v>322</v>
      </c>
      <c r="B309" t="s">
        <v>166</v>
      </c>
      <c r="C309">
        <v>230</v>
      </c>
      <c r="D309" t="str" cm="1">
        <f t="array" ref="D309">INDEX(SubList_ResAreas!$D$5:$D$332,MATCH(1,(B309=SubList_ResAreas!$B$5:$B$332)*(C309=SubList_ResAreas!$C$5:$C$332),0))</f>
        <v>Big_Creek-Magunden</v>
      </c>
      <c r="E309" s="29">
        <v>56</v>
      </c>
      <c r="F309" s="29">
        <v>0</v>
      </c>
      <c r="G309" s="29">
        <f t="shared" si="56"/>
        <v>56</v>
      </c>
      <c r="H309" s="29" cm="1">
        <f t="array" ref="H309">INDEX('23_24TPP_Base_Mapping'!$P$5:$P$322,MATCH(1,($B309='23_24TPP_Base_Mapping'!$B$5:$B$322)*($C309='23_24TPP_Base_Mapping'!$C$5:$C$322),0))</f>
        <v>0</v>
      </c>
      <c r="I309" s="97">
        <v>0</v>
      </c>
      <c r="J309" s="97">
        <v>350</v>
      </c>
      <c r="K309" s="97">
        <f t="shared" si="57"/>
        <v>350</v>
      </c>
      <c r="L309" s="97" cm="1">
        <f t="array" ref="L309">INDEX('23_24TPP_Base_Mapping'!$AC$5:$AC$322,MATCH(1,($B309='23_24TPP_Base_Mapping'!$B$5:$B$322)*($C309='23_24TPP_Base_Mapping'!$C$5:$C$322),0))</f>
        <v>350</v>
      </c>
      <c r="M309" s="98">
        <v>50.170000000000016</v>
      </c>
      <c r="N309" s="98">
        <v>349.13</v>
      </c>
      <c r="O309" s="98">
        <f t="shared" si="58"/>
        <v>399.3</v>
      </c>
      <c r="P309" s="98" cm="1">
        <f t="array" ref="P309">INDEX('23_24TPP_Base_Mapping'!$AP$5:$AP$322,MATCH(1,($B309='23_24TPP_Base_Mapping'!$B$5:$B$322)*($C309='23_24TPP_Base_Mapping'!$C$5:$C$322),0))</f>
        <v>0</v>
      </c>
      <c r="Q309" s="101">
        <v>106.17000000000002</v>
      </c>
      <c r="R309" s="101">
        <v>699.13</v>
      </c>
      <c r="S309" s="101">
        <f t="shared" si="59"/>
        <v>805.3</v>
      </c>
      <c r="T309" s="101" cm="1">
        <f t="array" ref="T309">INDEX('23_24TPP_Base_Mapping'!$BP$5:$BP$322,MATCH(1,($B309='23_24TPP_Base_Mapping'!$B$5:$B$322)*($C309='23_24TPP_Base_Mapping'!$C$5:$C$322),0))</f>
        <v>350</v>
      </c>
      <c r="U309" s="102">
        <v>59</v>
      </c>
      <c r="V309" s="102">
        <v>136</v>
      </c>
      <c r="W309" s="102">
        <f t="shared" si="60"/>
        <v>195</v>
      </c>
      <c r="X309" s="102">
        <f>FLOOR(V309*18440/21477,1)</f>
        <v>116</v>
      </c>
      <c r="Y309" s="103">
        <v>59</v>
      </c>
      <c r="Z309" s="103">
        <v>136</v>
      </c>
      <c r="AA309" s="103">
        <f t="shared" si="50"/>
        <v>944.3</v>
      </c>
      <c r="AB309" s="103">
        <f t="shared" si="55"/>
        <v>466</v>
      </c>
      <c r="AC309" s="104">
        <f t="shared" si="51"/>
        <v>165.17000000000002</v>
      </c>
      <c r="AD309" s="104">
        <f t="shared" si="52"/>
        <v>835.13</v>
      </c>
      <c r="AE309" s="104">
        <f t="shared" si="53"/>
        <v>1000.3</v>
      </c>
      <c r="AF309" s="104">
        <f t="shared" si="54"/>
        <v>466</v>
      </c>
      <c r="AG309" s="201">
        <f t="shared" si="49"/>
        <v>1</v>
      </c>
    </row>
    <row r="310" spans="1:33" x14ac:dyDescent="0.35">
      <c r="A310" t="s">
        <v>341</v>
      </c>
      <c r="B310" t="s">
        <v>107</v>
      </c>
      <c r="C310">
        <v>230</v>
      </c>
      <c r="D310" t="str" cm="1">
        <f t="array" ref="D310">INDEX(SubList_ResAreas!$D$5:$D$332,MATCH(1,(B310=SubList_ResAreas!$B$5:$B$332)*(C310=SubList_ResAreas!$C$5:$C$332),0))</f>
        <v>Greater_Kramer</v>
      </c>
      <c r="E310" s="29">
        <v>100</v>
      </c>
      <c r="F310" s="29">
        <v>0</v>
      </c>
      <c r="G310" s="29">
        <f t="shared" si="56"/>
        <v>100</v>
      </c>
      <c r="H310" s="29" cm="1">
        <f t="array" ref="H310">INDEX('23_24TPP_Base_Mapping'!$P$5:$P$322,MATCH(1,($B310='23_24TPP_Base_Mapping'!$B$5:$B$322)*($C310='23_24TPP_Base_Mapping'!$C$5:$C$322),0))</f>
        <v>50</v>
      </c>
      <c r="I310" s="97">
        <v>0</v>
      </c>
      <c r="J310" s="97">
        <v>0</v>
      </c>
      <c r="K310" s="97">
        <f t="shared" si="57"/>
        <v>0</v>
      </c>
      <c r="L310" s="97" cm="1">
        <f t="array" ref="L310">INDEX('23_24TPP_Base_Mapping'!$AC$5:$AC$322,MATCH(1,($B310='23_24TPP_Base_Mapping'!$B$5:$B$322)*($C310='23_24TPP_Base_Mapping'!$C$5:$C$322),0))</f>
        <v>0</v>
      </c>
      <c r="M310" s="98">
        <v>0</v>
      </c>
      <c r="N310" s="98">
        <v>0</v>
      </c>
      <c r="O310" s="98">
        <f t="shared" si="58"/>
        <v>0</v>
      </c>
      <c r="P310" s="98" cm="1">
        <f t="array" ref="P310">INDEX('23_24TPP_Base_Mapping'!$AP$5:$AP$322,MATCH(1,($B310='23_24TPP_Base_Mapping'!$B$5:$B$322)*($C310='23_24TPP_Base_Mapping'!$C$5:$C$322),0))</f>
        <v>0</v>
      </c>
      <c r="Q310" s="101">
        <v>100</v>
      </c>
      <c r="R310" s="101">
        <v>0</v>
      </c>
      <c r="S310" s="101">
        <f t="shared" si="59"/>
        <v>100</v>
      </c>
      <c r="T310" s="101" cm="1">
        <f t="array" ref="T310">INDEX('23_24TPP_Base_Mapping'!$BP$5:$BP$322,MATCH(1,($B310='23_24TPP_Base_Mapping'!$B$5:$B$322)*($C310='23_24TPP_Base_Mapping'!$C$5:$C$322),0))</f>
        <v>50</v>
      </c>
      <c r="U310" s="102">
        <v>90</v>
      </c>
      <c r="V310" s="102">
        <v>210</v>
      </c>
      <c r="W310" s="102">
        <f t="shared" si="60"/>
        <v>300</v>
      </c>
      <c r="X310" s="102">
        <f>FLOOR(V310*18440/21477,1)</f>
        <v>180</v>
      </c>
      <c r="Y310" s="103">
        <v>90</v>
      </c>
      <c r="Z310" s="103">
        <v>210</v>
      </c>
      <c r="AA310" s="103">
        <f t="shared" si="50"/>
        <v>300</v>
      </c>
      <c r="AB310" s="103">
        <f t="shared" si="55"/>
        <v>180</v>
      </c>
      <c r="AC310" s="104">
        <f t="shared" si="51"/>
        <v>190</v>
      </c>
      <c r="AD310" s="104">
        <f t="shared" si="52"/>
        <v>210</v>
      </c>
      <c r="AE310" s="104">
        <f t="shared" si="53"/>
        <v>400</v>
      </c>
      <c r="AF310" s="104">
        <f t="shared" si="54"/>
        <v>230</v>
      </c>
      <c r="AG310" s="201">
        <f t="shared" si="49"/>
        <v>1</v>
      </c>
    </row>
    <row r="311" spans="1:33" hidden="1" x14ac:dyDescent="0.35">
      <c r="A311" t="s">
        <v>341</v>
      </c>
      <c r="B311" t="s">
        <v>107</v>
      </c>
      <c r="C311">
        <v>115</v>
      </c>
      <c r="E311" s="29">
        <v>0</v>
      </c>
      <c r="F311" s="29">
        <v>0</v>
      </c>
      <c r="G311" s="29">
        <f t="shared" si="56"/>
        <v>0</v>
      </c>
      <c r="H311" s="29" cm="1">
        <f t="array" ref="H311">INDEX('23_24TPP_Base_Mapping'!$P$5:$P$322,MATCH(1,($B311='23_24TPP_Base_Mapping'!$B$5:$B$322)*($C311='23_24TPP_Base_Mapping'!$C$5:$C$322),0))</f>
        <v>0</v>
      </c>
      <c r="I311" s="97">
        <v>0</v>
      </c>
      <c r="J311" s="97">
        <v>0</v>
      </c>
      <c r="K311" s="97">
        <f t="shared" si="57"/>
        <v>0</v>
      </c>
      <c r="L311" s="97" cm="1">
        <f t="array" ref="L311">INDEX('23_24TPP_Base_Mapping'!$AC$5:$AC$322,MATCH(1,($B311='23_24TPP_Base_Mapping'!$B$5:$B$322)*($C311='23_24TPP_Base_Mapping'!$C$5:$C$322),0))</f>
        <v>0</v>
      </c>
      <c r="M311" s="98">
        <v>0</v>
      </c>
      <c r="N311" s="98">
        <v>0</v>
      </c>
      <c r="O311" s="98">
        <f t="shared" si="58"/>
        <v>0</v>
      </c>
      <c r="P311" s="98" cm="1">
        <f t="array" ref="P311">INDEX('23_24TPP_Base_Mapping'!$AP$5:$AP$322,MATCH(1,($B311='23_24TPP_Base_Mapping'!$B$5:$B$322)*($C311='23_24TPP_Base_Mapping'!$C$5:$C$322),0))</f>
        <v>0</v>
      </c>
      <c r="Q311" s="101">
        <v>0</v>
      </c>
      <c r="R311" s="101">
        <v>0</v>
      </c>
      <c r="S311" s="101">
        <f t="shared" si="59"/>
        <v>0</v>
      </c>
      <c r="T311" s="101" cm="1">
        <f t="array" ref="T311">INDEX('23_24TPP_Base_Mapping'!$BP$5:$BP$322,MATCH(1,($B311='23_24TPP_Base_Mapping'!$B$5:$B$322)*($C311='23_24TPP_Base_Mapping'!$C$5:$C$322),0))</f>
        <v>0</v>
      </c>
      <c r="U311" s="102">
        <v>0</v>
      </c>
      <c r="V311" s="102">
        <v>0</v>
      </c>
      <c r="W311" s="102">
        <f t="shared" si="60"/>
        <v>0</v>
      </c>
      <c r="X311" s="102">
        <v>0</v>
      </c>
      <c r="Y311" s="103">
        <v>0</v>
      </c>
      <c r="Z311" s="103">
        <v>0</v>
      </c>
      <c r="AA311" s="103">
        <f t="shared" si="50"/>
        <v>0</v>
      </c>
      <c r="AB311" s="103">
        <f t="shared" si="55"/>
        <v>0</v>
      </c>
      <c r="AC311" s="104">
        <f t="shared" si="51"/>
        <v>0</v>
      </c>
      <c r="AD311" s="104">
        <f t="shared" si="52"/>
        <v>0</v>
      </c>
      <c r="AE311" s="104">
        <f t="shared" si="53"/>
        <v>0</v>
      </c>
      <c r="AF311" s="104">
        <f t="shared" si="54"/>
        <v>0</v>
      </c>
      <c r="AG311" s="201">
        <f t="shared" si="49"/>
        <v>0</v>
      </c>
    </row>
    <row r="312" spans="1:33" hidden="1" x14ac:dyDescent="0.35">
      <c r="A312" t="s">
        <v>318</v>
      </c>
      <c r="B312" t="s">
        <v>56</v>
      </c>
      <c r="C312">
        <v>230</v>
      </c>
      <c r="E312" s="29">
        <v>0</v>
      </c>
      <c r="F312" s="29">
        <v>0</v>
      </c>
      <c r="G312" s="29">
        <f t="shared" si="56"/>
        <v>0</v>
      </c>
      <c r="H312" s="29" cm="1">
        <f t="array" ref="H312">INDEX('23_24TPP_Base_Mapping'!$P$5:$P$322,MATCH(1,($B312='23_24TPP_Base_Mapping'!$B$5:$B$322)*($C312='23_24TPP_Base_Mapping'!$C$5:$C$322),0))</f>
        <v>0</v>
      </c>
      <c r="I312" s="97">
        <v>0</v>
      </c>
      <c r="J312" s="97">
        <v>0</v>
      </c>
      <c r="K312" s="97">
        <f t="shared" si="57"/>
        <v>0</v>
      </c>
      <c r="L312" s="97" cm="1">
        <f t="array" ref="L312">INDEX('23_24TPP_Base_Mapping'!$AC$5:$AC$322,MATCH(1,($B312='23_24TPP_Base_Mapping'!$B$5:$B$322)*($C312='23_24TPP_Base_Mapping'!$C$5:$C$322),0))</f>
        <v>0</v>
      </c>
      <c r="M312" s="98">
        <v>0</v>
      </c>
      <c r="N312" s="98">
        <v>0</v>
      </c>
      <c r="O312" s="98">
        <f t="shared" si="58"/>
        <v>0</v>
      </c>
      <c r="P312" s="98" cm="1">
        <f t="array" ref="P312">INDEX('23_24TPP_Base_Mapping'!$AP$5:$AP$322,MATCH(1,($B312='23_24TPP_Base_Mapping'!$B$5:$B$322)*($C312='23_24TPP_Base_Mapping'!$C$5:$C$322),0))</f>
        <v>0</v>
      </c>
      <c r="Q312" s="101">
        <v>0</v>
      </c>
      <c r="R312" s="101">
        <v>0</v>
      </c>
      <c r="S312" s="101">
        <f t="shared" si="59"/>
        <v>0</v>
      </c>
      <c r="T312" s="101" cm="1">
        <f t="array" ref="T312">INDEX('23_24TPP_Base_Mapping'!$BP$5:$BP$322,MATCH(1,($B312='23_24TPP_Base_Mapping'!$B$5:$B$322)*($C312='23_24TPP_Base_Mapping'!$C$5:$C$322),0))</f>
        <v>0</v>
      </c>
      <c r="U312" s="102">
        <v>0</v>
      </c>
      <c r="V312" s="102">
        <v>0</v>
      </c>
      <c r="W312" s="102">
        <f t="shared" si="60"/>
        <v>0</v>
      </c>
      <c r="X312" s="102">
        <v>0</v>
      </c>
      <c r="Y312" s="103">
        <v>0</v>
      </c>
      <c r="Z312" s="103">
        <v>0</v>
      </c>
      <c r="AA312" s="103">
        <f t="shared" si="50"/>
        <v>0</v>
      </c>
      <c r="AB312" s="103">
        <f t="shared" si="55"/>
        <v>0</v>
      </c>
      <c r="AC312" s="104">
        <f t="shared" si="51"/>
        <v>0</v>
      </c>
      <c r="AD312" s="104">
        <f t="shared" si="52"/>
        <v>0</v>
      </c>
      <c r="AE312" s="104">
        <f t="shared" si="53"/>
        <v>0</v>
      </c>
      <c r="AF312" s="104">
        <f t="shared" si="54"/>
        <v>0</v>
      </c>
      <c r="AG312" s="201">
        <f t="shared" si="49"/>
        <v>0</v>
      </c>
    </row>
    <row r="313" spans="1:33" hidden="1" x14ac:dyDescent="0.35">
      <c r="A313" t="s">
        <v>333</v>
      </c>
      <c r="B313" t="s">
        <v>229</v>
      </c>
      <c r="C313">
        <v>115</v>
      </c>
      <c r="E313" s="29">
        <v>0</v>
      </c>
      <c r="F313" s="29">
        <v>0</v>
      </c>
      <c r="G313" s="29">
        <f t="shared" si="56"/>
        <v>0</v>
      </c>
      <c r="H313" s="29" cm="1">
        <f t="array" ref="H313">INDEX('23_24TPP_Base_Mapping'!$P$5:$P$322,MATCH(1,($B313='23_24TPP_Base_Mapping'!$B$5:$B$322)*($C313='23_24TPP_Base_Mapping'!$C$5:$C$322),0))</f>
        <v>0</v>
      </c>
      <c r="I313" s="97">
        <v>0</v>
      </c>
      <c r="J313" s="97">
        <v>0</v>
      </c>
      <c r="K313" s="97">
        <f t="shared" si="57"/>
        <v>0</v>
      </c>
      <c r="L313" s="97" cm="1">
        <f t="array" ref="L313">INDEX('23_24TPP_Base_Mapping'!$AC$5:$AC$322,MATCH(1,($B313='23_24TPP_Base_Mapping'!$B$5:$B$322)*($C313='23_24TPP_Base_Mapping'!$C$5:$C$322),0))</f>
        <v>0</v>
      </c>
      <c r="M313" s="98">
        <v>0</v>
      </c>
      <c r="N313" s="98">
        <v>0</v>
      </c>
      <c r="O313" s="98">
        <f t="shared" si="58"/>
        <v>0</v>
      </c>
      <c r="P313" s="98" cm="1">
        <f t="array" ref="P313">INDEX('23_24TPP_Base_Mapping'!$AP$5:$AP$322,MATCH(1,($B313='23_24TPP_Base_Mapping'!$B$5:$B$322)*($C313='23_24TPP_Base_Mapping'!$C$5:$C$322),0))</f>
        <v>0</v>
      </c>
      <c r="Q313" s="101">
        <v>0</v>
      </c>
      <c r="R313" s="101">
        <v>0</v>
      </c>
      <c r="S313" s="101">
        <f t="shared" si="59"/>
        <v>0</v>
      </c>
      <c r="T313" s="101" cm="1">
        <f t="array" ref="T313">INDEX('23_24TPP_Base_Mapping'!$BP$5:$BP$322,MATCH(1,($B313='23_24TPP_Base_Mapping'!$B$5:$B$322)*($C313='23_24TPP_Base_Mapping'!$C$5:$C$322),0))</f>
        <v>0</v>
      </c>
      <c r="U313" s="102">
        <v>0</v>
      </c>
      <c r="V313" s="102">
        <v>0</v>
      </c>
      <c r="W313" s="102">
        <f t="shared" si="60"/>
        <v>0</v>
      </c>
      <c r="X313" s="102">
        <v>0</v>
      </c>
      <c r="Y313" s="103">
        <v>0</v>
      </c>
      <c r="Z313" s="103">
        <v>0</v>
      </c>
      <c r="AA313" s="103">
        <f t="shared" si="50"/>
        <v>0</v>
      </c>
      <c r="AB313" s="103">
        <f t="shared" si="55"/>
        <v>0</v>
      </c>
      <c r="AC313" s="104">
        <f t="shared" si="51"/>
        <v>0</v>
      </c>
      <c r="AD313" s="104">
        <f t="shared" si="52"/>
        <v>0</v>
      </c>
      <c r="AE313" s="104">
        <f t="shared" si="53"/>
        <v>0</v>
      </c>
      <c r="AF313" s="104">
        <f t="shared" si="54"/>
        <v>0</v>
      </c>
      <c r="AG313" s="201">
        <f t="shared" si="49"/>
        <v>0</v>
      </c>
    </row>
    <row r="314" spans="1:33" hidden="1" x14ac:dyDescent="0.35">
      <c r="A314" t="s">
        <v>318</v>
      </c>
      <c r="B314" t="s">
        <v>66</v>
      </c>
      <c r="C314">
        <v>230</v>
      </c>
      <c r="E314" s="29">
        <v>0</v>
      </c>
      <c r="F314" s="29">
        <v>0</v>
      </c>
      <c r="G314" s="29">
        <f t="shared" si="56"/>
        <v>0</v>
      </c>
      <c r="H314" s="29" cm="1">
        <f t="array" ref="H314">INDEX('23_24TPP_Base_Mapping'!$P$5:$P$322,MATCH(1,($B314='23_24TPP_Base_Mapping'!$B$5:$B$322)*($C314='23_24TPP_Base_Mapping'!$C$5:$C$322),0))</f>
        <v>0</v>
      </c>
      <c r="I314" s="97">
        <v>0</v>
      </c>
      <c r="J314" s="97">
        <v>0</v>
      </c>
      <c r="K314" s="97">
        <f t="shared" si="57"/>
        <v>0</v>
      </c>
      <c r="L314" s="97" cm="1">
        <f t="array" ref="L314">INDEX('23_24TPP_Base_Mapping'!$AC$5:$AC$322,MATCH(1,($B314='23_24TPP_Base_Mapping'!$B$5:$B$322)*($C314='23_24TPP_Base_Mapping'!$C$5:$C$322),0))</f>
        <v>0</v>
      </c>
      <c r="M314" s="98">
        <v>0</v>
      </c>
      <c r="N314" s="98">
        <v>0</v>
      </c>
      <c r="O314" s="98">
        <f t="shared" si="58"/>
        <v>0</v>
      </c>
      <c r="P314" s="98" cm="1">
        <f t="array" ref="P314">INDEX('23_24TPP_Base_Mapping'!$AP$5:$AP$322,MATCH(1,($B314='23_24TPP_Base_Mapping'!$B$5:$B$322)*($C314='23_24TPP_Base_Mapping'!$C$5:$C$322),0))</f>
        <v>0</v>
      </c>
      <c r="Q314" s="101">
        <v>0</v>
      </c>
      <c r="R314" s="101">
        <v>0</v>
      </c>
      <c r="S314" s="101">
        <f t="shared" si="59"/>
        <v>0</v>
      </c>
      <c r="T314" s="101" cm="1">
        <f t="array" ref="T314">INDEX('23_24TPP_Base_Mapping'!$BP$5:$BP$322,MATCH(1,($B314='23_24TPP_Base_Mapping'!$B$5:$B$322)*($C314='23_24TPP_Base_Mapping'!$C$5:$C$322),0))</f>
        <v>0</v>
      </c>
      <c r="U314" s="102">
        <v>0</v>
      </c>
      <c r="V314" s="102">
        <v>0</v>
      </c>
      <c r="W314" s="102">
        <f t="shared" si="60"/>
        <v>0</v>
      </c>
      <c r="X314" s="102">
        <v>0</v>
      </c>
      <c r="Y314" s="103">
        <v>0</v>
      </c>
      <c r="Z314" s="103">
        <v>0</v>
      </c>
      <c r="AA314" s="103">
        <f t="shared" si="50"/>
        <v>0</v>
      </c>
      <c r="AB314" s="103">
        <f t="shared" si="55"/>
        <v>0</v>
      </c>
      <c r="AC314" s="104">
        <f t="shared" si="51"/>
        <v>0</v>
      </c>
      <c r="AD314" s="104">
        <f t="shared" si="52"/>
        <v>0</v>
      </c>
      <c r="AE314" s="104">
        <f t="shared" si="53"/>
        <v>0</v>
      </c>
      <c r="AF314" s="104">
        <f t="shared" si="54"/>
        <v>0</v>
      </c>
      <c r="AG314" s="201">
        <f t="shared" si="49"/>
        <v>0</v>
      </c>
    </row>
    <row r="315" spans="1:33" x14ac:dyDescent="0.35">
      <c r="A315" t="s">
        <v>322</v>
      </c>
      <c r="B315" t="s">
        <v>106</v>
      </c>
      <c r="C315">
        <v>230</v>
      </c>
      <c r="D315" t="str" cm="1">
        <f t="array" ref="D315">INDEX(SubList_ResAreas!$D$5:$D$332,MATCH(1,(B315=SubList_ResAreas!$B$5:$B$332)*(C315=SubList_ResAreas!$C$5:$C$332),0))</f>
        <v>Greater_Tehachapi</v>
      </c>
      <c r="E315" s="29">
        <v>0</v>
      </c>
      <c r="F315" s="29">
        <v>0</v>
      </c>
      <c r="G315" s="29">
        <f t="shared" si="56"/>
        <v>0</v>
      </c>
      <c r="H315" s="29" cm="1">
        <f t="array" ref="H315">INDEX('23_24TPP_Base_Mapping'!$P$5:$P$322,MATCH(1,($B315='23_24TPP_Base_Mapping'!$B$5:$B$322)*($C315='23_24TPP_Base_Mapping'!$C$5:$C$322),0))</f>
        <v>0</v>
      </c>
      <c r="I315" s="97">
        <v>0</v>
      </c>
      <c r="J315" s="97">
        <v>0</v>
      </c>
      <c r="K315" s="97">
        <f t="shared" si="57"/>
        <v>0</v>
      </c>
      <c r="L315" s="97" cm="1">
        <f t="array" ref="L315">INDEX('23_24TPP_Base_Mapping'!$AC$5:$AC$322,MATCH(1,($B315='23_24TPP_Base_Mapping'!$B$5:$B$322)*($C315='23_24TPP_Base_Mapping'!$C$5:$C$322),0))</f>
        <v>500</v>
      </c>
      <c r="M315" s="98">
        <v>0</v>
      </c>
      <c r="N315" s="98">
        <v>1151</v>
      </c>
      <c r="O315" s="98">
        <f t="shared" si="58"/>
        <v>1151</v>
      </c>
      <c r="P315" s="98" cm="1">
        <f t="array" ref="P315">INDEX('23_24TPP_Base_Mapping'!$AP$5:$AP$322,MATCH(1,($B315='23_24TPP_Base_Mapping'!$B$5:$B$322)*($C315='23_24TPP_Base_Mapping'!$C$5:$C$322),0))</f>
        <v>638.59000000000015</v>
      </c>
      <c r="Q315" s="101">
        <v>0</v>
      </c>
      <c r="R315" s="101">
        <v>1151</v>
      </c>
      <c r="S315" s="101">
        <f t="shared" si="59"/>
        <v>1151</v>
      </c>
      <c r="T315" s="101" cm="1">
        <f t="array" ref="T315">INDEX('23_24TPP_Base_Mapping'!$BP$5:$BP$322,MATCH(1,($B315='23_24TPP_Base_Mapping'!$B$5:$B$322)*($C315='23_24TPP_Base_Mapping'!$C$5:$C$322),0))</f>
        <v>1138.5900000000001</v>
      </c>
      <c r="U315" s="102">
        <v>105</v>
      </c>
      <c r="V315" s="102">
        <v>244</v>
      </c>
      <c r="W315" s="102">
        <f t="shared" si="60"/>
        <v>349</v>
      </c>
      <c r="X315" s="102">
        <f>FLOOR(V315*18440/21477,1)</f>
        <v>209</v>
      </c>
      <c r="Y315" s="103">
        <v>105</v>
      </c>
      <c r="Z315" s="103">
        <v>244</v>
      </c>
      <c r="AA315" s="103">
        <f t="shared" si="50"/>
        <v>1500</v>
      </c>
      <c r="AB315" s="103">
        <f t="shared" si="55"/>
        <v>1347.5900000000001</v>
      </c>
      <c r="AC315" s="104">
        <f t="shared" si="51"/>
        <v>105</v>
      </c>
      <c r="AD315" s="104">
        <f t="shared" si="52"/>
        <v>1395</v>
      </c>
      <c r="AE315" s="104">
        <f t="shared" si="53"/>
        <v>1500</v>
      </c>
      <c r="AF315" s="104">
        <f t="shared" si="54"/>
        <v>1347.5900000000001</v>
      </c>
      <c r="AG315" s="201">
        <f t="shared" si="49"/>
        <v>1</v>
      </c>
    </row>
    <row r="316" spans="1:33" x14ac:dyDescent="0.35">
      <c r="A316" t="s">
        <v>348</v>
      </c>
      <c r="B316" t="s">
        <v>88</v>
      </c>
      <c r="C316">
        <v>230</v>
      </c>
      <c r="D316" t="str" cm="1">
        <f t="array" ref="D316">INDEX(SubList_ResAreas!$D$5:$D$332,MATCH(1,(B316=SubList_ResAreas!$B$5:$B$332)*(C316=SubList_ResAreas!$C$5:$C$332),0))</f>
        <v>Riverside</v>
      </c>
      <c r="E316" s="29">
        <v>0</v>
      </c>
      <c r="F316" s="29">
        <v>0</v>
      </c>
      <c r="G316" s="29">
        <f t="shared" si="56"/>
        <v>0</v>
      </c>
      <c r="H316" s="29" cm="1">
        <f t="array" ref="H316">INDEX('23_24TPP_Base_Mapping'!$P$5:$P$322,MATCH(1,($B316='23_24TPP_Base_Mapping'!$B$5:$B$322)*($C316='23_24TPP_Base_Mapping'!$C$5:$C$322),0))</f>
        <v>0</v>
      </c>
      <c r="I316" s="97">
        <v>0</v>
      </c>
      <c r="J316" s="97">
        <v>0</v>
      </c>
      <c r="K316" s="97">
        <f t="shared" si="57"/>
        <v>0</v>
      </c>
      <c r="L316" s="97" cm="1">
        <f t="array" ref="L316">INDEX('23_24TPP_Base_Mapping'!$AC$5:$AC$322,MATCH(1,($B316='23_24TPP_Base_Mapping'!$B$5:$B$322)*($C316='23_24TPP_Base_Mapping'!$C$5:$C$322),0))</f>
        <v>200</v>
      </c>
      <c r="M316" s="98">
        <v>0</v>
      </c>
      <c r="N316" s="98">
        <v>0</v>
      </c>
      <c r="O316" s="98">
        <f t="shared" si="58"/>
        <v>0</v>
      </c>
      <c r="P316" s="98" cm="1">
        <f t="array" ref="P316">INDEX('23_24TPP_Base_Mapping'!$AP$5:$AP$322,MATCH(1,($B316='23_24TPP_Base_Mapping'!$B$5:$B$322)*($C316='23_24TPP_Base_Mapping'!$C$5:$C$322),0))</f>
        <v>0</v>
      </c>
      <c r="Q316" s="101">
        <v>0</v>
      </c>
      <c r="R316" s="101">
        <v>0</v>
      </c>
      <c r="S316" s="101">
        <f t="shared" si="59"/>
        <v>0</v>
      </c>
      <c r="T316" s="101" cm="1">
        <f t="array" ref="T316">INDEX('23_24TPP_Base_Mapping'!$BP$5:$BP$322,MATCH(1,($B316='23_24TPP_Base_Mapping'!$B$5:$B$322)*($C316='23_24TPP_Base_Mapping'!$C$5:$C$322),0))</f>
        <v>200</v>
      </c>
      <c r="U316" s="102">
        <v>0</v>
      </c>
      <c r="V316" s="102">
        <v>0</v>
      </c>
      <c r="W316" s="102">
        <f t="shared" si="60"/>
        <v>0</v>
      </c>
      <c r="X316" s="102">
        <v>0</v>
      </c>
      <c r="Y316" s="103">
        <v>0</v>
      </c>
      <c r="Z316" s="103">
        <v>0</v>
      </c>
      <c r="AA316" s="103">
        <f t="shared" si="50"/>
        <v>0</v>
      </c>
      <c r="AB316" s="103">
        <f t="shared" si="55"/>
        <v>200</v>
      </c>
      <c r="AC316" s="104">
        <f t="shared" si="51"/>
        <v>0</v>
      </c>
      <c r="AD316" s="104">
        <f t="shared" si="52"/>
        <v>0</v>
      </c>
      <c r="AE316" s="104">
        <f t="shared" si="53"/>
        <v>0</v>
      </c>
      <c r="AF316" s="104">
        <f t="shared" si="54"/>
        <v>200</v>
      </c>
      <c r="AG316" s="201">
        <f t="shared" si="49"/>
        <v>1</v>
      </c>
    </row>
    <row r="317" spans="1:33" x14ac:dyDescent="0.35">
      <c r="A317" t="s">
        <v>329</v>
      </c>
      <c r="B317" t="s">
        <v>183</v>
      </c>
      <c r="C317">
        <v>138</v>
      </c>
      <c r="D317" t="str" cm="1">
        <f t="array" ref="D317">INDEX(SubList_ResAreas!$D$5:$D$332,MATCH(1,(B317=SubList_ResAreas!$B$5:$B$332)*(C317=SubList_ResAreas!$C$5:$C$332),0))</f>
        <v>SouthernNV_Desert</v>
      </c>
      <c r="E317" s="29">
        <v>0</v>
      </c>
      <c r="F317" s="29">
        <v>0</v>
      </c>
      <c r="G317" s="29">
        <f t="shared" si="56"/>
        <v>0</v>
      </c>
      <c r="H317" s="29" cm="1">
        <f t="array" ref="H317">INDEX('23_24TPP_Base_Mapping'!$P$5:$P$322,MATCH(1,($B317='23_24TPP_Base_Mapping'!$B$5:$B$322)*($C317='23_24TPP_Base_Mapping'!$C$5:$C$322),0))</f>
        <v>0</v>
      </c>
      <c r="I317" s="97">
        <v>0</v>
      </c>
      <c r="J317" s="97">
        <v>0</v>
      </c>
      <c r="K317" s="97">
        <f t="shared" si="57"/>
        <v>0</v>
      </c>
      <c r="L317" s="97" cm="1">
        <f t="array" ref="L317">INDEX('23_24TPP_Base_Mapping'!$AC$5:$AC$322,MATCH(1,($B317='23_24TPP_Base_Mapping'!$B$5:$B$322)*($C317='23_24TPP_Base_Mapping'!$C$5:$C$322),0))</f>
        <v>0</v>
      </c>
      <c r="M317" s="98">
        <v>200</v>
      </c>
      <c r="N317" s="98">
        <v>0</v>
      </c>
      <c r="O317" s="98">
        <f t="shared" si="58"/>
        <v>200</v>
      </c>
      <c r="P317" s="98" cm="1">
        <f t="array" ref="P317">INDEX('23_24TPP_Base_Mapping'!$AP$5:$AP$322,MATCH(1,($B317='23_24TPP_Base_Mapping'!$B$5:$B$322)*($C317='23_24TPP_Base_Mapping'!$C$5:$C$322),0))</f>
        <v>0</v>
      </c>
      <c r="Q317" s="101">
        <v>200</v>
      </c>
      <c r="R317" s="101">
        <v>0</v>
      </c>
      <c r="S317" s="101">
        <f t="shared" si="59"/>
        <v>200</v>
      </c>
      <c r="T317" s="101" cm="1">
        <f t="array" ref="T317">INDEX('23_24TPP_Base_Mapping'!$BP$5:$BP$322,MATCH(1,($B317='23_24TPP_Base_Mapping'!$B$5:$B$322)*($C317='23_24TPP_Base_Mapping'!$C$5:$C$322),0))</f>
        <v>0</v>
      </c>
      <c r="U317" s="102">
        <v>0</v>
      </c>
      <c r="V317" s="102">
        <v>0</v>
      </c>
      <c r="W317" s="102">
        <f t="shared" si="60"/>
        <v>0</v>
      </c>
      <c r="X317" s="102">
        <v>0</v>
      </c>
      <c r="Y317" s="103">
        <v>0</v>
      </c>
      <c r="Z317" s="103">
        <v>0</v>
      </c>
      <c r="AA317" s="103">
        <f t="shared" si="50"/>
        <v>200</v>
      </c>
      <c r="AB317" s="103">
        <f t="shared" si="55"/>
        <v>0</v>
      </c>
      <c r="AC317" s="104">
        <f t="shared" si="51"/>
        <v>200</v>
      </c>
      <c r="AD317" s="104">
        <f t="shared" si="52"/>
        <v>0</v>
      </c>
      <c r="AE317" s="104">
        <f t="shared" si="53"/>
        <v>200</v>
      </c>
      <c r="AF317" s="104">
        <f t="shared" si="54"/>
        <v>0</v>
      </c>
      <c r="AG317" s="201">
        <f t="shared" si="49"/>
        <v>1</v>
      </c>
    </row>
    <row r="318" spans="1:33" hidden="1" x14ac:dyDescent="0.35">
      <c r="A318" t="s">
        <v>321</v>
      </c>
      <c r="B318" t="s">
        <v>195</v>
      </c>
      <c r="C318">
        <v>115</v>
      </c>
      <c r="E318" s="29">
        <v>0</v>
      </c>
      <c r="F318" s="29">
        <v>0</v>
      </c>
      <c r="G318" s="29">
        <f t="shared" si="56"/>
        <v>0</v>
      </c>
      <c r="H318" s="29" cm="1">
        <f t="array" ref="H318">INDEX('23_24TPP_Base_Mapping'!$P$5:$P$322,MATCH(1,($B318='23_24TPP_Base_Mapping'!$B$5:$B$322)*($C318='23_24TPP_Base_Mapping'!$C$5:$C$322),0))</f>
        <v>0</v>
      </c>
      <c r="I318" s="97">
        <v>0</v>
      </c>
      <c r="J318" s="97">
        <v>0</v>
      </c>
      <c r="K318" s="97">
        <f t="shared" si="57"/>
        <v>0</v>
      </c>
      <c r="L318" s="97" cm="1">
        <f t="array" ref="L318">INDEX('23_24TPP_Base_Mapping'!$AC$5:$AC$322,MATCH(1,($B318='23_24TPP_Base_Mapping'!$B$5:$B$322)*($C318='23_24TPP_Base_Mapping'!$C$5:$C$322),0))</f>
        <v>0</v>
      </c>
      <c r="M318" s="98">
        <v>0</v>
      </c>
      <c r="N318" s="98">
        <v>0</v>
      </c>
      <c r="O318" s="98">
        <f t="shared" si="58"/>
        <v>0</v>
      </c>
      <c r="P318" s="98" cm="1">
        <f t="array" ref="P318">INDEX('23_24TPP_Base_Mapping'!$AP$5:$AP$322,MATCH(1,($B318='23_24TPP_Base_Mapping'!$B$5:$B$322)*($C318='23_24TPP_Base_Mapping'!$C$5:$C$322),0))</f>
        <v>0</v>
      </c>
      <c r="Q318" s="101">
        <v>0</v>
      </c>
      <c r="R318" s="101">
        <v>0</v>
      </c>
      <c r="S318" s="101">
        <f t="shared" si="59"/>
        <v>0</v>
      </c>
      <c r="T318" s="101" cm="1">
        <f t="array" ref="T318">INDEX('23_24TPP_Base_Mapping'!$BP$5:$BP$322,MATCH(1,($B318='23_24TPP_Base_Mapping'!$B$5:$B$322)*($C318='23_24TPP_Base_Mapping'!$C$5:$C$322),0))</f>
        <v>0</v>
      </c>
      <c r="U318" s="102">
        <v>0</v>
      </c>
      <c r="V318" s="102">
        <v>0</v>
      </c>
      <c r="W318" s="102">
        <f t="shared" si="60"/>
        <v>0</v>
      </c>
      <c r="X318" s="102">
        <v>0</v>
      </c>
      <c r="Y318" s="103">
        <v>0</v>
      </c>
      <c r="Z318" s="103">
        <v>0</v>
      </c>
      <c r="AA318" s="103">
        <f t="shared" si="50"/>
        <v>0</v>
      </c>
      <c r="AB318" s="103">
        <f t="shared" si="55"/>
        <v>0</v>
      </c>
      <c r="AC318" s="104">
        <f t="shared" si="51"/>
        <v>0</v>
      </c>
      <c r="AD318" s="104">
        <f t="shared" si="52"/>
        <v>0</v>
      </c>
      <c r="AE318" s="104">
        <f t="shared" si="53"/>
        <v>0</v>
      </c>
      <c r="AF318" s="104">
        <f t="shared" si="54"/>
        <v>0</v>
      </c>
      <c r="AG318" s="201">
        <f t="shared" si="49"/>
        <v>0</v>
      </c>
    </row>
    <row r="319" spans="1:33" x14ac:dyDescent="0.35">
      <c r="A319" t="s">
        <v>318</v>
      </c>
      <c r="B319" t="s">
        <v>86</v>
      </c>
      <c r="C319">
        <v>230</v>
      </c>
      <c r="D319" t="str" cm="1">
        <f t="array" ref="D319">INDEX(SubList_ResAreas!$D$5:$D$332,MATCH(1,(B319=SubList_ResAreas!$B$5:$B$332)*(C319=SubList_ResAreas!$C$5:$C$332),0))</f>
        <v>Greater_LA</v>
      </c>
      <c r="E319" s="29">
        <v>0</v>
      </c>
      <c r="F319" s="29">
        <v>0</v>
      </c>
      <c r="G319" s="29">
        <f t="shared" si="56"/>
        <v>0</v>
      </c>
      <c r="H319" s="29" cm="1">
        <f t="array" ref="H319">INDEX('23_24TPP_Base_Mapping'!$P$5:$P$322,MATCH(1,($B319='23_24TPP_Base_Mapping'!$B$5:$B$322)*($C319='23_24TPP_Base_Mapping'!$C$5:$C$322),0))</f>
        <v>0</v>
      </c>
      <c r="I319" s="97">
        <v>0</v>
      </c>
      <c r="J319" s="97">
        <v>0</v>
      </c>
      <c r="K319" s="97">
        <f t="shared" si="57"/>
        <v>0</v>
      </c>
      <c r="L319" s="97" cm="1">
        <f t="array" ref="L319">INDEX('23_24TPP_Base_Mapping'!$AC$5:$AC$322,MATCH(1,($B319='23_24TPP_Base_Mapping'!$B$5:$B$322)*($C319='23_24TPP_Base_Mapping'!$C$5:$C$322),0))</f>
        <v>0</v>
      </c>
      <c r="M319" s="98">
        <v>0</v>
      </c>
      <c r="N319" s="98">
        <v>0</v>
      </c>
      <c r="O319" s="98">
        <f t="shared" si="58"/>
        <v>0</v>
      </c>
      <c r="P319" s="98" cm="1">
        <f t="array" ref="P319">INDEX('23_24TPP_Base_Mapping'!$AP$5:$AP$322,MATCH(1,($B319='23_24TPP_Base_Mapping'!$B$5:$B$322)*($C319='23_24TPP_Base_Mapping'!$C$5:$C$322),0))</f>
        <v>250</v>
      </c>
      <c r="Q319" s="101">
        <v>0</v>
      </c>
      <c r="R319" s="101">
        <v>0</v>
      </c>
      <c r="S319" s="101">
        <f t="shared" si="59"/>
        <v>0</v>
      </c>
      <c r="T319" s="101" cm="1">
        <f t="array" ref="T319">INDEX('23_24TPP_Base_Mapping'!$BP$5:$BP$322,MATCH(1,($B319='23_24TPP_Base_Mapping'!$B$5:$B$322)*($C319='23_24TPP_Base_Mapping'!$C$5:$C$322),0))</f>
        <v>250</v>
      </c>
      <c r="U319" s="102">
        <v>0</v>
      </c>
      <c r="V319" s="102">
        <v>0</v>
      </c>
      <c r="W319" s="102">
        <f t="shared" si="60"/>
        <v>0</v>
      </c>
      <c r="X319" s="102">
        <v>0</v>
      </c>
      <c r="Y319" s="103">
        <v>0</v>
      </c>
      <c r="Z319" s="103">
        <v>0</v>
      </c>
      <c r="AA319" s="103">
        <f t="shared" si="50"/>
        <v>0</v>
      </c>
      <c r="AB319" s="103">
        <f t="shared" si="55"/>
        <v>250</v>
      </c>
      <c r="AC319" s="104">
        <f t="shared" si="51"/>
        <v>0</v>
      </c>
      <c r="AD319" s="104">
        <f t="shared" si="52"/>
        <v>0</v>
      </c>
      <c r="AE319" s="104">
        <f t="shared" si="53"/>
        <v>0</v>
      </c>
      <c r="AF319" s="104">
        <f t="shared" si="54"/>
        <v>250</v>
      </c>
      <c r="AG319" s="201">
        <f t="shared" si="49"/>
        <v>1</v>
      </c>
    </row>
    <row r="320" spans="1:33" x14ac:dyDescent="0.35">
      <c r="A320" t="s">
        <v>321</v>
      </c>
      <c r="B320" t="s">
        <v>414</v>
      </c>
      <c r="C320">
        <v>230</v>
      </c>
      <c r="D320" t="str" cm="1">
        <f t="array" ref="D320">INDEX(SubList_ResAreas!$D$5:$D$332,MATCH(1,(B320=SubList_ResAreas!$B$5:$B$332)*(C320=SubList_ResAreas!$C$5:$C$332),0))</f>
        <v>Central_Valley_LosBanos</v>
      </c>
      <c r="E320" s="29">
        <v>0</v>
      </c>
      <c r="F320" s="29">
        <v>0</v>
      </c>
      <c r="G320" s="29">
        <f>SUM(E320:F320)</f>
        <v>0</v>
      </c>
      <c r="H320" s="29">
        <v>0</v>
      </c>
      <c r="I320" s="97">
        <v>0</v>
      </c>
      <c r="J320" s="97">
        <v>0</v>
      </c>
      <c r="K320" s="97">
        <f>SUM(I320:J320)</f>
        <v>0</v>
      </c>
      <c r="L320" s="97">
        <v>0</v>
      </c>
      <c r="M320" s="98">
        <v>0</v>
      </c>
      <c r="N320" s="98">
        <v>0</v>
      </c>
      <c r="O320" s="98">
        <f>SUM(M320:N320)</f>
        <v>0</v>
      </c>
      <c r="P320" s="98">
        <v>0</v>
      </c>
      <c r="Q320" s="101">
        <v>0</v>
      </c>
      <c r="R320" s="101">
        <v>0</v>
      </c>
      <c r="S320" s="101">
        <f>SUM(Q320:R320)</f>
        <v>0</v>
      </c>
      <c r="T320" s="101">
        <v>0</v>
      </c>
      <c r="U320" s="102">
        <v>90</v>
      </c>
      <c r="V320" s="102">
        <v>210</v>
      </c>
      <c r="W320" s="102">
        <f t="shared" si="60"/>
        <v>300</v>
      </c>
      <c r="X320" s="102">
        <f>FLOOR(V320*18440/21477,1)</f>
        <v>180</v>
      </c>
      <c r="Y320" s="103">
        <v>90</v>
      </c>
      <c r="Z320" s="103">
        <v>210</v>
      </c>
      <c r="AA320" s="103">
        <f t="shared" si="50"/>
        <v>300</v>
      </c>
      <c r="AB320" s="103">
        <f t="shared" si="55"/>
        <v>180</v>
      </c>
      <c r="AC320" s="104">
        <f t="shared" si="51"/>
        <v>90</v>
      </c>
      <c r="AD320" s="104">
        <f t="shared" si="52"/>
        <v>210</v>
      </c>
      <c r="AE320" s="104">
        <f t="shared" si="53"/>
        <v>300</v>
      </c>
      <c r="AF320" s="104">
        <f t="shared" si="54"/>
        <v>180</v>
      </c>
      <c r="AG320" s="201">
        <f t="shared" si="49"/>
        <v>1</v>
      </c>
    </row>
    <row r="321" spans="1:33" x14ac:dyDescent="0.35">
      <c r="A321" t="s">
        <v>321</v>
      </c>
      <c r="B321" t="s">
        <v>222</v>
      </c>
      <c r="C321">
        <v>230</v>
      </c>
      <c r="D321" t="str" cm="1">
        <f t="array" ref="D321">INDEX(SubList_ResAreas!$D$5:$D$332,MATCH(1,(B321=SubList_ResAreas!$B$5:$B$332)*(C321=SubList_ResAreas!$C$5:$C$332),0))</f>
        <v>Central_Valley_LosBanos</v>
      </c>
      <c r="E321" s="29">
        <v>0</v>
      </c>
      <c r="F321" s="29">
        <v>0</v>
      </c>
      <c r="G321" s="29">
        <f t="shared" si="56"/>
        <v>0</v>
      </c>
      <c r="H321" s="29" cm="1">
        <f t="array" ref="H321">INDEX('23_24TPP_Base_Mapping'!$P$5:$P$322,MATCH(1,($B321='23_24TPP_Base_Mapping'!$B$5:$B$322)*($C321='23_24TPP_Base_Mapping'!$C$5:$C$322),0))</f>
        <v>0</v>
      </c>
      <c r="I321" s="97">
        <v>226.21</v>
      </c>
      <c r="J321" s="97">
        <v>14.11</v>
      </c>
      <c r="K321" s="97">
        <f t="shared" si="57"/>
        <v>240.32</v>
      </c>
      <c r="L321" s="97" cm="1">
        <f t="array" ref="L321">INDEX('23_24TPP_Base_Mapping'!$AC$5:$AC$322,MATCH(1,($B321='23_24TPP_Base_Mapping'!$B$5:$B$322)*($C321='23_24TPP_Base_Mapping'!$C$5:$C$322),0))</f>
        <v>169</v>
      </c>
      <c r="M321" s="98">
        <v>0.79000000000002046</v>
      </c>
      <c r="N321" s="98">
        <v>8.8899999999999935</v>
      </c>
      <c r="O321" s="98">
        <f t="shared" si="58"/>
        <v>9.6800000000000139</v>
      </c>
      <c r="P321" s="98" cm="1">
        <f t="array" ref="P321">INDEX('23_24TPP_Base_Mapping'!$AP$5:$AP$322,MATCH(1,($B321='23_24TPP_Base_Mapping'!$B$5:$B$322)*($C321='23_24TPP_Base_Mapping'!$C$5:$C$322),0))</f>
        <v>1</v>
      </c>
      <c r="Q321" s="101">
        <v>227.00000000000003</v>
      </c>
      <c r="R321" s="101">
        <v>22.999999999999993</v>
      </c>
      <c r="S321" s="101">
        <f t="shared" si="59"/>
        <v>250.00000000000003</v>
      </c>
      <c r="T321" s="101" cm="1">
        <f t="array" ref="T321">INDEX('23_24TPP_Base_Mapping'!$BP$5:$BP$322,MATCH(1,($B321='23_24TPP_Base_Mapping'!$B$5:$B$322)*($C321='23_24TPP_Base_Mapping'!$C$5:$C$322),0))</f>
        <v>170</v>
      </c>
      <c r="U321" s="102">
        <v>0</v>
      </c>
      <c r="V321" s="102">
        <v>0</v>
      </c>
      <c r="W321" s="102">
        <f t="shared" si="60"/>
        <v>0</v>
      </c>
      <c r="X321" s="102">
        <v>0</v>
      </c>
      <c r="Y321" s="103">
        <v>0</v>
      </c>
      <c r="Z321" s="103">
        <v>0</v>
      </c>
      <c r="AA321" s="103">
        <f t="shared" si="50"/>
        <v>250</v>
      </c>
      <c r="AB321" s="103">
        <f t="shared" si="55"/>
        <v>170</v>
      </c>
      <c r="AC321" s="104">
        <f t="shared" si="51"/>
        <v>227.00000000000003</v>
      </c>
      <c r="AD321" s="104">
        <f t="shared" si="52"/>
        <v>22.999999999999993</v>
      </c>
      <c r="AE321" s="104">
        <f t="shared" si="53"/>
        <v>250.00000000000003</v>
      </c>
      <c r="AF321" s="104">
        <f t="shared" si="54"/>
        <v>170</v>
      </c>
      <c r="AG321" s="201">
        <f t="shared" si="49"/>
        <v>1</v>
      </c>
    </row>
    <row r="322" spans="1:33" hidden="1" x14ac:dyDescent="0.35">
      <c r="A322" t="s">
        <v>321</v>
      </c>
      <c r="B322" t="s">
        <v>202</v>
      </c>
      <c r="C322">
        <v>115</v>
      </c>
      <c r="E322" s="29">
        <v>0</v>
      </c>
      <c r="F322" s="29">
        <v>0</v>
      </c>
      <c r="G322" s="29">
        <f t="shared" si="56"/>
        <v>0</v>
      </c>
      <c r="H322" s="29" cm="1">
        <f t="array" ref="H322">INDEX('23_24TPP_Base_Mapping'!$P$5:$P$322,MATCH(1,($B322='23_24TPP_Base_Mapping'!$B$5:$B$322)*($C322='23_24TPP_Base_Mapping'!$C$5:$C$322),0))</f>
        <v>0</v>
      </c>
      <c r="I322" s="97">
        <v>0</v>
      </c>
      <c r="J322" s="97">
        <v>0</v>
      </c>
      <c r="K322" s="97">
        <f t="shared" si="57"/>
        <v>0</v>
      </c>
      <c r="L322" s="97" cm="1">
        <f t="array" ref="L322">INDEX('23_24TPP_Base_Mapping'!$AC$5:$AC$322,MATCH(1,($B322='23_24TPP_Base_Mapping'!$B$5:$B$322)*($C322='23_24TPP_Base_Mapping'!$C$5:$C$322),0))</f>
        <v>0</v>
      </c>
      <c r="M322" s="98">
        <v>0</v>
      </c>
      <c r="N322" s="98">
        <v>0</v>
      </c>
      <c r="O322" s="98">
        <f t="shared" si="58"/>
        <v>0</v>
      </c>
      <c r="P322" s="98" cm="1">
        <f t="array" ref="P322">INDEX('23_24TPP_Base_Mapping'!$AP$5:$AP$322,MATCH(1,($B322='23_24TPP_Base_Mapping'!$B$5:$B$322)*($C322='23_24TPP_Base_Mapping'!$C$5:$C$322),0))</f>
        <v>0</v>
      </c>
      <c r="Q322" s="101">
        <v>0</v>
      </c>
      <c r="R322" s="101">
        <v>0</v>
      </c>
      <c r="S322" s="101">
        <f t="shared" si="59"/>
        <v>0</v>
      </c>
      <c r="T322" s="101" cm="1">
        <f t="array" ref="T322">INDEX('23_24TPP_Base_Mapping'!$BP$5:$BP$322,MATCH(1,($B322='23_24TPP_Base_Mapping'!$B$5:$B$322)*($C322='23_24TPP_Base_Mapping'!$C$5:$C$322),0))</f>
        <v>0</v>
      </c>
      <c r="U322" s="102">
        <v>0</v>
      </c>
      <c r="V322" s="102">
        <v>0</v>
      </c>
      <c r="W322" s="102">
        <f t="shared" si="60"/>
        <v>0</v>
      </c>
      <c r="X322" s="102">
        <v>0</v>
      </c>
      <c r="Y322" s="103">
        <v>0</v>
      </c>
      <c r="Z322" s="103">
        <v>0</v>
      </c>
      <c r="AA322" s="103">
        <f t="shared" si="50"/>
        <v>0</v>
      </c>
      <c r="AB322" s="103">
        <f t="shared" si="55"/>
        <v>0</v>
      </c>
      <c r="AC322" s="104">
        <f t="shared" si="51"/>
        <v>0</v>
      </c>
      <c r="AD322" s="104">
        <f t="shared" si="52"/>
        <v>0</v>
      </c>
      <c r="AE322" s="104">
        <f t="shared" si="53"/>
        <v>0</v>
      </c>
      <c r="AF322" s="104">
        <f t="shared" si="54"/>
        <v>0</v>
      </c>
      <c r="AG322" s="201">
        <f t="shared" si="49"/>
        <v>0</v>
      </c>
    </row>
    <row r="323" spans="1:33" hidden="1" x14ac:dyDescent="0.35">
      <c r="A323" t="s">
        <v>315</v>
      </c>
      <c r="B323" t="s">
        <v>140</v>
      </c>
      <c r="C323">
        <v>115</v>
      </c>
      <c r="E323" s="29">
        <v>0</v>
      </c>
      <c r="F323" s="29">
        <v>0</v>
      </c>
      <c r="G323" s="29">
        <f t="shared" si="56"/>
        <v>0</v>
      </c>
      <c r="H323" s="29" cm="1">
        <f t="array" ref="H323">INDEX('23_24TPP_Base_Mapping'!$P$5:$P$322,MATCH(1,($B323='23_24TPP_Base_Mapping'!$B$5:$B$322)*($C323='23_24TPP_Base_Mapping'!$C$5:$C$322),0))</f>
        <v>0</v>
      </c>
      <c r="I323" s="97">
        <v>0</v>
      </c>
      <c r="J323" s="97">
        <v>0</v>
      </c>
      <c r="K323" s="97">
        <f t="shared" si="57"/>
        <v>0</v>
      </c>
      <c r="L323" s="97" cm="1">
        <f t="array" ref="L323">INDEX('23_24TPP_Base_Mapping'!$AC$5:$AC$322,MATCH(1,($B323='23_24TPP_Base_Mapping'!$B$5:$B$322)*($C323='23_24TPP_Base_Mapping'!$C$5:$C$322),0))</f>
        <v>0</v>
      </c>
      <c r="M323" s="98">
        <v>0</v>
      </c>
      <c r="N323" s="98">
        <v>0</v>
      </c>
      <c r="O323" s="98">
        <f t="shared" si="58"/>
        <v>0</v>
      </c>
      <c r="P323" s="98" cm="1">
        <f t="array" ref="P323">INDEX('23_24TPP_Base_Mapping'!$AP$5:$AP$322,MATCH(1,($B323='23_24TPP_Base_Mapping'!$B$5:$B$322)*($C323='23_24TPP_Base_Mapping'!$C$5:$C$322),0))</f>
        <v>0</v>
      </c>
      <c r="Q323" s="101">
        <v>0</v>
      </c>
      <c r="R323" s="101">
        <v>0</v>
      </c>
      <c r="S323" s="101">
        <f t="shared" si="59"/>
        <v>0</v>
      </c>
      <c r="T323" s="101" cm="1">
        <f t="array" ref="T323">INDEX('23_24TPP_Base_Mapping'!$BP$5:$BP$322,MATCH(1,($B323='23_24TPP_Base_Mapping'!$B$5:$B$322)*($C323='23_24TPP_Base_Mapping'!$C$5:$C$322),0))</f>
        <v>0</v>
      </c>
      <c r="U323" s="102">
        <v>0</v>
      </c>
      <c r="V323" s="102">
        <v>0</v>
      </c>
      <c r="W323" s="102">
        <f t="shared" si="60"/>
        <v>0</v>
      </c>
      <c r="X323" s="102">
        <v>0</v>
      </c>
      <c r="Y323" s="103">
        <v>0</v>
      </c>
      <c r="Z323" s="103">
        <v>0</v>
      </c>
      <c r="AA323" s="103">
        <f t="shared" si="50"/>
        <v>0</v>
      </c>
      <c r="AB323" s="103">
        <f t="shared" si="55"/>
        <v>0</v>
      </c>
      <c r="AC323" s="104">
        <f t="shared" si="51"/>
        <v>0</v>
      </c>
      <c r="AD323" s="104">
        <f t="shared" si="52"/>
        <v>0</v>
      </c>
      <c r="AE323" s="104">
        <f t="shared" si="53"/>
        <v>0</v>
      </c>
      <c r="AF323" s="104">
        <f t="shared" si="54"/>
        <v>0</v>
      </c>
      <c r="AG323" s="201">
        <f t="shared" si="49"/>
        <v>0</v>
      </c>
    </row>
    <row r="324" spans="1:33" x14ac:dyDescent="0.35">
      <c r="A324" t="s">
        <v>315</v>
      </c>
      <c r="B324" t="s">
        <v>123</v>
      </c>
      <c r="C324">
        <v>115</v>
      </c>
      <c r="D324" t="str" cm="1">
        <f t="array" ref="D324">INDEX(SubList_ResAreas!$D$5:$D$332,MATCH(1,(B324=SubList_ResAreas!$B$5:$B$332)*(C324=SubList_ResAreas!$C$5:$C$332),0))</f>
        <v>SPGE_Kern</v>
      </c>
      <c r="E324" s="29">
        <v>0</v>
      </c>
      <c r="F324" s="29">
        <v>0</v>
      </c>
      <c r="G324" s="29">
        <f t="shared" si="56"/>
        <v>0</v>
      </c>
      <c r="H324" s="29" cm="1">
        <f t="array" ref="H324">INDEX('23_24TPP_Base_Mapping'!$P$5:$P$322,MATCH(1,($B324='23_24TPP_Base_Mapping'!$B$5:$B$322)*($C324='23_24TPP_Base_Mapping'!$C$5:$C$322),0))</f>
        <v>0</v>
      </c>
      <c r="I324" s="97">
        <v>100</v>
      </c>
      <c r="J324" s="97">
        <v>70</v>
      </c>
      <c r="K324" s="97">
        <f t="shared" si="57"/>
        <v>170</v>
      </c>
      <c r="L324" s="97" cm="1">
        <f t="array" ref="L324">INDEX('23_24TPP_Base_Mapping'!$AC$5:$AC$322,MATCH(1,($B324='23_24TPP_Base_Mapping'!$B$5:$B$322)*($C324='23_24TPP_Base_Mapping'!$C$5:$C$322),0))</f>
        <v>70</v>
      </c>
      <c r="M324" s="98">
        <v>0</v>
      </c>
      <c r="N324" s="98">
        <v>5.3209999999999997</v>
      </c>
      <c r="O324" s="98">
        <f t="shared" si="58"/>
        <v>5.3209999999999997</v>
      </c>
      <c r="P324" s="98" cm="1">
        <f t="array" ref="P324">INDEX('23_24TPP_Base_Mapping'!$AP$5:$AP$322,MATCH(1,($B324='23_24TPP_Base_Mapping'!$B$5:$B$322)*($C324='23_24TPP_Base_Mapping'!$C$5:$C$322),0))</f>
        <v>87</v>
      </c>
      <c r="Q324" s="101">
        <v>100</v>
      </c>
      <c r="R324" s="101">
        <v>75.320999999999998</v>
      </c>
      <c r="S324" s="101">
        <f t="shared" si="59"/>
        <v>175.321</v>
      </c>
      <c r="T324" s="101" cm="1">
        <f t="array" ref="T324">INDEX('23_24TPP_Base_Mapping'!$BP$5:$BP$322,MATCH(1,($B324='23_24TPP_Base_Mapping'!$B$5:$B$322)*($C324='23_24TPP_Base_Mapping'!$C$5:$C$322),0))</f>
        <v>157</v>
      </c>
      <c r="U324" s="102">
        <v>0</v>
      </c>
      <c r="V324" s="102">
        <v>0</v>
      </c>
      <c r="W324" s="102">
        <f t="shared" si="60"/>
        <v>0</v>
      </c>
      <c r="X324" s="102">
        <v>0</v>
      </c>
      <c r="Y324" s="103">
        <v>0</v>
      </c>
      <c r="Z324" s="103">
        <v>0</v>
      </c>
      <c r="AA324" s="103">
        <f t="shared" si="50"/>
        <v>175.321</v>
      </c>
      <c r="AB324" s="103">
        <f t="shared" si="55"/>
        <v>157</v>
      </c>
      <c r="AC324" s="104">
        <f t="shared" si="51"/>
        <v>100</v>
      </c>
      <c r="AD324" s="104">
        <f t="shared" si="52"/>
        <v>75.320999999999998</v>
      </c>
      <c r="AE324" s="104">
        <f t="shared" si="53"/>
        <v>175.321</v>
      </c>
      <c r="AF324" s="104">
        <f t="shared" si="54"/>
        <v>157</v>
      </c>
      <c r="AG324" s="201">
        <f t="shared" si="49"/>
        <v>1</v>
      </c>
    </row>
    <row r="325" spans="1:33" x14ac:dyDescent="0.35">
      <c r="A325" t="s">
        <v>315</v>
      </c>
      <c r="B325" t="s">
        <v>123</v>
      </c>
      <c r="C325">
        <v>230</v>
      </c>
      <c r="D325" t="str" cm="1">
        <f t="array" ref="D325">INDEX(SubList_ResAreas!$D$5:$D$332,MATCH(1,(B325=SubList_ResAreas!$B$5:$B$332)*(C325=SubList_ResAreas!$C$5:$C$332),0))</f>
        <v>SPGE_Kern</v>
      </c>
      <c r="E325" s="29">
        <v>0</v>
      </c>
      <c r="F325" s="29">
        <v>0</v>
      </c>
      <c r="G325" s="29">
        <f t="shared" si="56"/>
        <v>0</v>
      </c>
      <c r="H325" s="29" cm="1">
        <f t="array" ref="H325">INDEX('23_24TPP_Base_Mapping'!$P$5:$P$322,MATCH(1,($B325='23_24TPP_Base_Mapping'!$B$5:$B$322)*($C325='23_24TPP_Base_Mapping'!$C$5:$C$322),0))</f>
        <v>0</v>
      </c>
      <c r="I325" s="97">
        <v>200</v>
      </c>
      <c r="J325" s="97">
        <v>0</v>
      </c>
      <c r="K325" s="97">
        <f t="shared" si="57"/>
        <v>200</v>
      </c>
      <c r="L325" s="97" cm="1">
        <f t="array" ref="L325">INDEX('23_24TPP_Base_Mapping'!$AC$5:$AC$322,MATCH(1,($B325='23_24TPP_Base_Mapping'!$B$5:$B$322)*($C325='23_24TPP_Base_Mapping'!$C$5:$C$322),0))</f>
        <v>0</v>
      </c>
      <c r="M325" s="98">
        <v>10</v>
      </c>
      <c r="N325" s="98">
        <v>280</v>
      </c>
      <c r="O325" s="98">
        <f t="shared" si="58"/>
        <v>290</v>
      </c>
      <c r="P325" s="98" cm="1">
        <f t="array" ref="P325">INDEX('23_24TPP_Base_Mapping'!$AP$5:$AP$322,MATCH(1,($B325='23_24TPP_Base_Mapping'!$B$5:$B$322)*($C325='23_24TPP_Base_Mapping'!$C$5:$C$322),0))</f>
        <v>70</v>
      </c>
      <c r="Q325" s="101">
        <v>210</v>
      </c>
      <c r="R325" s="101">
        <v>280</v>
      </c>
      <c r="S325" s="101">
        <f t="shared" si="59"/>
        <v>490</v>
      </c>
      <c r="T325" s="101" cm="1">
        <f t="array" ref="T325">INDEX('23_24TPP_Base_Mapping'!$BP$5:$BP$322,MATCH(1,($B325='23_24TPP_Base_Mapping'!$B$5:$B$322)*($C325='23_24TPP_Base_Mapping'!$C$5:$C$322),0))</f>
        <v>70</v>
      </c>
      <c r="U325" s="102">
        <v>161</v>
      </c>
      <c r="V325" s="102">
        <v>374</v>
      </c>
      <c r="W325" s="102">
        <f t="shared" si="60"/>
        <v>535</v>
      </c>
      <c r="X325" s="102">
        <f>FLOOR(V325*18440/21477,1)</f>
        <v>321</v>
      </c>
      <c r="Y325" s="103">
        <v>161</v>
      </c>
      <c r="Z325" s="103">
        <v>374</v>
      </c>
      <c r="AA325" s="103">
        <f t="shared" si="50"/>
        <v>1025</v>
      </c>
      <c r="AB325" s="103">
        <f t="shared" si="55"/>
        <v>391</v>
      </c>
      <c r="AC325" s="104">
        <f t="shared" si="51"/>
        <v>371</v>
      </c>
      <c r="AD325" s="104">
        <f t="shared" si="52"/>
        <v>654</v>
      </c>
      <c r="AE325" s="104">
        <f t="shared" si="53"/>
        <v>1025</v>
      </c>
      <c r="AF325" s="104">
        <f t="shared" si="54"/>
        <v>391</v>
      </c>
      <c r="AG325" s="201">
        <f t="shared" ref="AG325:AG332" si="61">IF((AF325+AE325)&gt;0,1,0)</f>
        <v>1</v>
      </c>
    </row>
    <row r="326" spans="1:33" x14ac:dyDescent="0.35">
      <c r="A326" t="s">
        <v>322</v>
      </c>
      <c r="B326" t="s">
        <v>116</v>
      </c>
      <c r="C326">
        <v>500</v>
      </c>
      <c r="D326" t="str" cm="1">
        <f t="array" ref="D326">INDEX(SubList_ResAreas!$D$5:$D$332,MATCH(1,(B326=SubList_ResAreas!$B$5:$B$332)*(C326=SubList_ResAreas!$C$5:$C$332),0))</f>
        <v>Greater_Tehachapi</v>
      </c>
      <c r="E326" s="29">
        <v>0</v>
      </c>
      <c r="F326" s="29">
        <v>0</v>
      </c>
      <c r="G326" s="29">
        <f t="shared" si="56"/>
        <v>0</v>
      </c>
      <c r="H326" s="29" cm="1">
        <f t="array" ref="H326">INDEX('23_24TPP_Base_Mapping'!$P$5:$P$322,MATCH(1,($B326='23_24TPP_Base_Mapping'!$B$5:$B$322)*($C326='23_24TPP_Base_Mapping'!$C$5:$C$322),0))</f>
        <v>0</v>
      </c>
      <c r="I326" s="97">
        <v>0</v>
      </c>
      <c r="J326" s="97">
        <v>0</v>
      </c>
      <c r="K326" s="97">
        <f t="shared" si="57"/>
        <v>0</v>
      </c>
      <c r="L326" s="97" cm="1">
        <f t="array" ref="L326">INDEX('23_24TPP_Base_Mapping'!$AC$5:$AC$322,MATCH(1,($B326='23_24TPP_Base_Mapping'!$B$5:$B$322)*($C326='23_24TPP_Base_Mapping'!$C$5:$C$322),0))</f>
        <v>0</v>
      </c>
      <c r="M326" s="98">
        <v>0</v>
      </c>
      <c r="N326" s="98">
        <v>0</v>
      </c>
      <c r="O326" s="98">
        <f t="shared" si="58"/>
        <v>0</v>
      </c>
      <c r="P326" s="98" cm="1">
        <f t="array" ref="P326">INDEX('23_24TPP_Base_Mapping'!$AP$5:$AP$322,MATCH(1,($B326='23_24TPP_Base_Mapping'!$B$5:$B$322)*($C326='23_24TPP_Base_Mapping'!$C$5:$C$322),0))</f>
        <v>0</v>
      </c>
      <c r="Q326" s="101">
        <v>0</v>
      </c>
      <c r="R326" s="101">
        <v>0</v>
      </c>
      <c r="S326" s="101">
        <f t="shared" si="59"/>
        <v>0</v>
      </c>
      <c r="T326" s="101" cm="1">
        <f t="array" ref="T326">INDEX('23_24TPP_Base_Mapping'!$BP$5:$BP$322,MATCH(1,($B326='23_24TPP_Base_Mapping'!$B$5:$B$322)*($C326='23_24TPP_Base_Mapping'!$C$5:$C$322),0))</f>
        <v>0</v>
      </c>
      <c r="U326" s="102">
        <v>240</v>
      </c>
      <c r="V326" s="102">
        <v>560</v>
      </c>
      <c r="W326" s="102">
        <f t="shared" si="60"/>
        <v>800</v>
      </c>
      <c r="X326" s="102">
        <f>FLOOR(V326*18440/21477,1)+50</f>
        <v>530</v>
      </c>
      <c r="Y326" s="103">
        <v>240</v>
      </c>
      <c r="Z326" s="103">
        <v>560</v>
      </c>
      <c r="AA326" s="103">
        <f t="shared" ref="AA326:AA332" si="62">K326+O326+W326</f>
        <v>800</v>
      </c>
      <c r="AB326" s="103">
        <f t="shared" si="55"/>
        <v>530</v>
      </c>
      <c r="AC326" s="104">
        <f t="shared" ref="AC326:AC332" si="63">Q326+U326</f>
        <v>240</v>
      </c>
      <c r="AD326" s="104">
        <f t="shared" ref="AD326:AD332" si="64">R326+V326</f>
        <v>560</v>
      </c>
      <c r="AE326" s="104">
        <f t="shared" ref="AE326:AE332" si="65">S326+W326</f>
        <v>800</v>
      </c>
      <c r="AF326" s="104">
        <f t="shared" ref="AF326:AF332" si="66">T326+X326</f>
        <v>530</v>
      </c>
      <c r="AG326" s="201">
        <f t="shared" si="61"/>
        <v>1</v>
      </c>
    </row>
    <row r="327" spans="1:33" x14ac:dyDescent="0.35">
      <c r="A327" t="s">
        <v>322</v>
      </c>
      <c r="B327" t="s">
        <v>116</v>
      </c>
      <c r="C327">
        <v>230</v>
      </c>
      <c r="D327" t="str" cm="1">
        <f t="array" ref="D327">INDEX(SubList_ResAreas!$D$5:$D$332,MATCH(1,(B327=SubList_ResAreas!$B$5:$B$332)*(C327=SubList_ResAreas!$C$5:$C$332),0))</f>
        <v>Greater_Tehachapi</v>
      </c>
      <c r="E327" s="29">
        <v>313.40000000000009</v>
      </c>
      <c r="F327" s="29">
        <v>10.199999999999999</v>
      </c>
      <c r="G327" s="29">
        <f t="shared" si="56"/>
        <v>323.60000000000008</v>
      </c>
      <c r="H327" s="29" cm="1">
        <f t="array" ref="H327">INDEX('23_24TPP_Base_Mapping'!$P$5:$P$322,MATCH(1,($B327='23_24TPP_Base_Mapping'!$B$5:$B$322)*($C327='23_24TPP_Base_Mapping'!$C$5:$C$322),0))</f>
        <v>128</v>
      </c>
      <c r="I327" s="97">
        <v>147.59999999999997</v>
      </c>
      <c r="J327" s="97">
        <v>510</v>
      </c>
      <c r="K327" s="97">
        <f t="shared" si="57"/>
        <v>657.59999999999991</v>
      </c>
      <c r="L327" s="97" cm="1">
        <f t="array" ref="L327">INDEX('23_24TPP_Base_Mapping'!$AC$5:$AC$322,MATCH(1,($B327='23_24TPP_Base_Mapping'!$B$5:$B$322)*($C327='23_24TPP_Base_Mapping'!$C$5:$C$322),0))</f>
        <v>889</v>
      </c>
      <c r="M327" s="98">
        <v>507.63</v>
      </c>
      <c r="N327" s="98">
        <v>215.99499999999989</v>
      </c>
      <c r="O327" s="98">
        <f t="shared" si="58"/>
        <v>723.62499999999989</v>
      </c>
      <c r="P327" s="98" cm="1">
        <f t="array" ref="P327">INDEX('23_24TPP_Base_Mapping'!$AP$5:$AP$322,MATCH(1,($B327='23_24TPP_Base_Mapping'!$B$5:$B$322)*($C327='23_24TPP_Base_Mapping'!$C$5:$C$322),0))</f>
        <v>69.619999999999891</v>
      </c>
      <c r="Q327" s="101">
        <v>968.63000000000011</v>
      </c>
      <c r="R327" s="101">
        <v>736.19499999999994</v>
      </c>
      <c r="S327" s="101">
        <f t="shared" si="59"/>
        <v>1704.825</v>
      </c>
      <c r="T327" s="101" cm="1">
        <f t="array" ref="T327">INDEX('23_24TPP_Base_Mapping'!$BP$5:$BP$322,MATCH(1,($B327='23_24TPP_Base_Mapping'!$B$5:$B$322)*($C327='23_24TPP_Base_Mapping'!$C$5:$C$322),0))</f>
        <v>1086.6199999999999</v>
      </c>
      <c r="U327" s="102">
        <v>0</v>
      </c>
      <c r="V327" s="102">
        <v>0</v>
      </c>
      <c r="W327" s="102">
        <f t="shared" si="60"/>
        <v>0</v>
      </c>
      <c r="X327" s="102">
        <v>0</v>
      </c>
      <c r="Y327" s="103">
        <v>0</v>
      </c>
      <c r="Z327" s="103">
        <v>0</v>
      </c>
      <c r="AA327" s="103">
        <f t="shared" si="62"/>
        <v>1381.2249999999999</v>
      </c>
      <c r="AB327" s="103">
        <f t="shared" ref="AB327:AB332" si="67">L327+P327+X327</f>
        <v>958.61999999999989</v>
      </c>
      <c r="AC327" s="104">
        <f t="shared" si="63"/>
        <v>968.63000000000011</v>
      </c>
      <c r="AD327" s="104">
        <f t="shared" si="64"/>
        <v>736.19499999999994</v>
      </c>
      <c r="AE327" s="104">
        <f t="shared" si="65"/>
        <v>1704.825</v>
      </c>
      <c r="AF327" s="104">
        <f t="shared" si="66"/>
        <v>1086.6199999999999</v>
      </c>
      <c r="AG327" s="201">
        <f t="shared" si="61"/>
        <v>1</v>
      </c>
    </row>
    <row r="328" spans="1:33" x14ac:dyDescent="0.35">
      <c r="A328" t="s">
        <v>321</v>
      </c>
      <c r="B328" t="s">
        <v>412</v>
      </c>
      <c r="C328">
        <v>230</v>
      </c>
      <c r="D328" t="str" cm="1">
        <f t="array" ref="D328">INDEX(SubList_ResAreas!$D$5:$D$332,MATCH(1,(B328=SubList_ResAreas!$B$5:$B$332)*(C328=SubList_ResAreas!$C$5:$C$332),0))</f>
        <v>Central_Valley_LosBanos</v>
      </c>
      <c r="E328" s="29">
        <v>0</v>
      </c>
      <c r="F328" s="29">
        <v>0</v>
      </c>
      <c r="G328" s="29">
        <f>SUM(E328:F328)</f>
        <v>0</v>
      </c>
      <c r="H328" s="29">
        <v>0</v>
      </c>
      <c r="I328" s="97">
        <v>0</v>
      </c>
      <c r="J328" s="97">
        <v>0</v>
      </c>
      <c r="K328" s="97">
        <f>SUM(I328:J328)</f>
        <v>0</v>
      </c>
      <c r="L328" s="97">
        <v>0</v>
      </c>
      <c r="M328" s="98">
        <v>0</v>
      </c>
      <c r="N328" s="98">
        <v>0</v>
      </c>
      <c r="O328" s="98">
        <f>SUM(M328:N328)</f>
        <v>0</v>
      </c>
      <c r="P328" s="98">
        <v>0</v>
      </c>
      <c r="Q328" s="101">
        <v>0</v>
      </c>
      <c r="R328" s="101">
        <v>0</v>
      </c>
      <c r="S328" s="101">
        <f>SUM(Q328:R328)</f>
        <v>0</v>
      </c>
      <c r="T328" s="101">
        <v>0</v>
      </c>
      <c r="U328" s="102">
        <v>90</v>
      </c>
      <c r="V328" s="102">
        <v>210</v>
      </c>
      <c r="W328" s="102">
        <f t="shared" si="60"/>
        <v>300</v>
      </c>
      <c r="X328" s="102">
        <f>FLOOR(V328*18440/21477,1)</f>
        <v>180</v>
      </c>
      <c r="Y328" s="103">
        <v>90</v>
      </c>
      <c r="Z328" s="103">
        <v>210</v>
      </c>
      <c r="AA328" s="103">
        <f t="shared" si="62"/>
        <v>300</v>
      </c>
      <c r="AB328" s="103">
        <f t="shared" si="67"/>
        <v>180</v>
      </c>
      <c r="AC328" s="104">
        <f t="shared" si="63"/>
        <v>90</v>
      </c>
      <c r="AD328" s="104">
        <f t="shared" si="64"/>
        <v>210</v>
      </c>
      <c r="AE328" s="104">
        <f t="shared" si="65"/>
        <v>300</v>
      </c>
      <c r="AF328" s="104">
        <f t="shared" si="66"/>
        <v>180</v>
      </c>
      <c r="AG328" s="201">
        <f t="shared" si="61"/>
        <v>1</v>
      </c>
    </row>
    <row r="329" spans="1:33" x14ac:dyDescent="0.35">
      <c r="A329" t="s">
        <v>322</v>
      </c>
      <c r="B329" t="s">
        <v>122</v>
      </c>
      <c r="C329">
        <v>500</v>
      </c>
      <c r="D329" t="str" cm="1">
        <f t="array" ref="D329">INDEX(SubList_ResAreas!$D$5:$D$332,MATCH(1,(B329=SubList_ResAreas!$B$5:$B$332)*(C329=SubList_ResAreas!$C$5:$C$332),0))</f>
        <v>Greater_Tehachapi</v>
      </c>
      <c r="E329" s="29">
        <v>0</v>
      </c>
      <c r="F329" s="29">
        <v>0</v>
      </c>
      <c r="G329" s="29">
        <f t="shared" si="56"/>
        <v>0</v>
      </c>
      <c r="H329" s="29" cm="1">
        <f t="array" ref="H329">INDEX('23_24TPP_Base_Mapping'!$P$5:$P$322,MATCH(1,($B329='23_24TPP_Base_Mapping'!$B$5:$B$322)*($C329='23_24TPP_Base_Mapping'!$C$5:$C$322),0))</f>
        <v>0</v>
      </c>
      <c r="I329" s="97">
        <v>0</v>
      </c>
      <c r="J329" s="97">
        <v>0</v>
      </c>
      <c r="K329" s="97">
        <f t="shared" si="57"/>
        <v>0</v>
      </c>
      <c r="L329" s="97" cm="1">
        <f t="array" ref="L329">INDEX('23_24TPP_Base_Mapping'!$AC$5:$AC$322,MATCH(1,($B329='23_24TPP_Base_Mapping'!$B$5:$B$322)*($C329='23_24TPP_Base_Mapping'!$C$5:$C$322),0))</f>
        <v>0</v>
      </c>
      <c r="M329" s="98">
        <v>780</v>
      </c>
      <c r="N329" s="98">
        <v>0</v>
      </c>
      <c r="O329" s="98">
        <f t="shared" si="58"/>
        <v>780</v>
      </c>
      <c r="P329" s="98" cm="1">
        <f t="array" ref="P329">INDEX('23_24TPP_Base_Mapping'!$AP$5:$AP$322,MATCH(1,($B329='23_24TPP_Base_Mapping'!$B$5:$B$322)*($C329='23_24TPP_Base_Mapping'!$C$5:$C$322),0))</f>
        <v>412</v>
      </c>
      <c r="Q329" s="101">
        <v>780</v>
      </c>
      <c r="R329" s="101">
        <v>0</v>
      </c>
      <c r="S329" s="101">
        <f t="shared" si="59"/>
        <v>780</v>
      </c>
      <c r="T329" s="101" cm="1">
        <f t="array" ref="T329">INDEX('23_24TPP_Base_Mapping'!$BP$5:$BP$322,MATCH(1,($B329='23_24TPP_Base_Mapping'!$B$5:$B$322)*($C329='23_24TPP_Base_Mapping'!$C$5:$C$322),0))</f>
        <v>412</v>
      </c>
      <c r="U329" s="102">
        <v>0</v>
      </c>
      <c r="V329" s="102">
        <v>0</v>
      </c>
      <c r="W329" s="102">
        <f t="shared" si="60"/>
        <v>0</v>
      </c>
      <c r="X329" s="102">
        <v>0</v>
      </c>
      <c r="Y329" s="103">
        <v>0</v>
      </c>
      <c r="Z329" s="103">
        <v>0</v>
      </c>
      <c r="AA329" s="103">
        <f t="shared" si="62"/>
        <v>780</v>
      </c>
      <c r="AB329" s="103">
        <f t="shared" si="67"/>
        <v>412</v>
      </c>
      <c r="AC329" s="104">
        <f t="shared" si="63"/>
        <v>780</v>
      </c>
      <c r="AD329" s="104">
        <f t="shared" si="64"/>
        <v>0</v>
      </c>
      <c r="AE329" s="104">
        <f t="shared" si="65"/>
        <v>780</v>
      </c>
      <c r="AF329" s="104">
        <f t="shared" si="66"/>
        <v>412</v>
      </c>
      <c r="AG329" s="201">
        <f t="shared" si="61"/>
        <v>1</v>
      </c>
    </row>
    <row r="330" spans="1:33" x14ac:dyDescent="0.35">
      <c r="A330" t="s">
        <v>322</v>
      </c>
      <c r="B330" t="s">
        <v>122</v>
      </c>
      <c r="C330">
        <v>230</v>
      </c>
      <c r="D330" t="str" cm="1">
        <f t="array" ref="D330">INDEX(SubList_ResAreas!$D$5:$D$332,MATCH(1,(B330=SubList_ResAreas!$B$5:$B$332)*(C330=SubList_ResAreas!$C$5:$C$332),0))</f>
        <v>Greater_Tehachapi</v>
      </c>
      <c r="E330" s="29">
        <v>292.7</v>
      </c>
      <c r="F330" s="29">
        <v>0</v>
      </c>
      <c r="G330" s="29">
        <f t="shared" si="56"/>
        <v>292.7</v>
      </c>
      <c r="H330" s="29" cm="1">
        <f t="array" ref="H330">INDEX('23_24TPP_Base_Mapping'!$P$5:$P$322,MATCH(1,($B330='23_24TPP_Base_Mapping'!$B$5:$B$322)*($C330='23_24TPP_Base_Mapping'!$C$5:$C$322),0))</f>
        <v>216.5</v>
      </c>
      <c r="I330" s="97">
        <v>455.2</v>
      </c>
      <c r="J330" s="97">
        <v>500</v>
      </c>
      <c r="K330" s="97">
        <f t="shared" si="57"/>
        <v>955.2</v>
      </c>
      <c r="L330" s="97" cm="1">
        <f t="array" ref="L330">INDEX('23_24TPP_Base_Mapping'!$AC$5:$AC$322,MATCH(1,($B330='23_24TPP_Base_Mapping'!$B$5:$B$322)*($C330='23_24TPP_Base_Mapping'!$C$5:$C$322),0))</f>
        <v>937</v>
      </c>
      <c r="M330" s="98">
        <v>97.8</v>
      </c>
      <c r="N330" s="98">
        <v>568.29999999999995</v>
      </c>
      <c r="O330" s="98">
        <f t="shared" si="58"/>
        <v>666.09999999999991</v>
      </c>
      <c r="P330" s="98" cm="1">
        <f t="array" ref="P330">INDEX('23_24TPP_Base_Mapping'!$AP$5:$AP$322,MATCH(1,($B330='23_24TPP_Base_Mapping'!$B$5:$B$322)*($C330='23_24TPP_Base_Mapping'!$C$5:$C$322),0))</f>
        <v>101.70500000000015</v>
      </c>
      <c r="Q330" s="101">
        <v>845.7</v>
      </c>
      <c r="R330" s="101">
        <v>1068.3</v>
      </c>
      <c r="S330" s="101">
        <f t="shared" si="59"/>
        <v>1914</v>
      </c>
      <c r="T330" s="101" cm="1">
        <f t="array" ref="T330">INDEX('23_24TPP_Base_Mapping'!$BP$5:$BP$322,MATCH(1,($B330='23_24TPP_Base_Mapping'!$B$5:$B$322)*($C330='23_24TPP_Base_Mapping'!$C$5:$C$322),0))</f>
        <v>1255.2050000000002</v>
      </c>
      <c r="U330" s="102">
        <v>0</v>
      </c>
      <c r="V330" s="102">
        <v>0</v>
      </c>
      <c r="W330" s="102">
        <f t="shared" si="60"/>
        <v>0</v>
      </c>
      <c r="X330" s="102">
        <v>128</v>
      </c>
      <c r="Y330" s="103">
        <v>0</v>
      </c>
      <c r="Z330" s="103">
        <v>0</v>
      </c>
      <c r="AA330" s="103">
        <f t="shared" si="62"/>
        <v>1621.3</v>
      </c>
      <c r="AB330" s="103">
        <f t="shared" si="67"/>
        <v>1166.7050000000002</v>
      </c>
      <c r="AC330" s="104">
        <f t="shared" si="63"/>
        <v>845.7</v>
      </c>
      <c r="AD330" s="104">
        <f t="shared" si="64"/>
        <v>1068.3</v>
      </c>
      <c r="AE330" s="104">
        <f t="shared" si="65"/>
        <v>1914</v>
      </c>
      <c r="AF330" s="104">
        <f t="shared" si="66"/>
        <v>1383.2050000000002</v>
      </c>
      <c r="AG330" s="201">
        <f t="shared" si="61"/>
        <v>1</v>
      </c>
    </row>
    <row r="331" spans="1:33" x14ac:dyDescent="0.35">
      <c r="A331" t="s">
        <v>333</v>
      </c>
      <c r="B331" t="s">
        <v>256</v>
      </c>
      <c r="C331">
        <v>115</v>
      </c>
      <c r="D331" t="str" cm="1">
        <f t="array" ref="D331">INDEX(SubList_ResAreas!$D$5:$D$332,MATCH(1,(B331=SubList_ResAreas!$B$5:$B$332)*(C331=SubList_ResAreas!$C$5:$C$332),0))</f>
        <v>Northern_CA</v>
      </c>
      <c r="E331" s="29">
        <v>0</v>
      </c>
      <c r="F331" s="29">
        <v>0</v>
      </c>
      <c r="G331" s="29">
        <f t="shared" si="56"/>
        <v>0</v>
      </c>
      <c r="H331" s="29" cm="1">
        <f t="array" ref="H331">INDEX('23_24TPP_Base_Mapping'!$P$5:$P$322,MATCH(1,($B331='23_24TPP_Base_Mapping'!$B$5:$B$322)*($C331='23_24TPP_Base_Mapping'!$C$5:$C$322),0))</f>
        <v>0</v>
      </c>
      <c r="I331" s="97">
        <v>0</v>
      </c>
      <c r="J331" s="97">
        <v>12</v>
      </c>
      <c r="K331" s="97">
        <f t="shared" si="57"/>
        <v>12</v>
      </c>
      <c r="L331" s="97" cm="1">
        <f t="array" ref="L331">INDEX('23_24TPP_Base_Mapping'!$AC$5:$AC$322,MATCH(1,($B331='23_24TPP_Base_Mapping'!$B$5:$B$322)*($C331='23_24TPP_Base_Mapping'!$C$5:$C$322),0))</f>
        <v>12</v>
      </c>
      <c r="M331" s="98">
        <v>0</v>
      </c>
      <c r="N331" s="98">
        <v>40</v>
      </c>
      <c r="O331" s="98">
        <f t="shared" si="58"/>
        <v>40</v>
      </c>
      <c r="P331" s="98" cm="1">
        <f t="array" ref="P331">INDEX('23_24TPP_Base_Mapping'!$AP$5:$AP$322,MATCH(1,($B331='23_24TPP_Base_Mapping'!$B$5:$B$322)*($C331='23_24TPP_Base_Mapping'!$C$5:$C$322),0))</f>
        <v>24</v>
      </c>
      <c r="Q331" s="101">
        <v>0</v>
      </c>
      <c r="R331" s="101">
        <v>52</v>
      </c>
      <c r="S331" s="101">
        <f t="shared" si="59"/>
        <v>52</v>
      </c>
      <c r="T331" s="101" cm="1">
        <f t="array" ref="T331">INDEX('23_24TPP_Base_Mapping'!$BP$5:$BP$322,MATCH(1,($B331='23_24TPP_Base_Mapping'!$B$5:$B$322)*($C331='23_24TPP_Base_Mapping'!$C$5:$C$322),0))</f>
        <v>36</v>
      </c>
      <c r="U331" s="102">
        <v>0</v>
      </c>
      <c r="V331" s="102">
        <v>0</v>
      </c>
      <c r="W331" s="102">
        <f t="shared" si="60"/>
        <v>0</v>
      </c>
      <c r="X331" s="102">
        <v>0</v>
      </c>
      <c r="Y331" s="103">
        <v>0</v>
      </c>
      <c r="Z331" s="103">
        <v>0</v>
      </c>
      <c r="AA331" s="103">
        <f t="shared" si="62"/>
        <v>52</v>
      </c>
      <c r="AB331" s="103">
        <f t="shared" si="67"/>
        <v>36</v>
      </c>
      <c r="AC331" s="104">
        <f t="shared" si="63"/>
        <v>0</v>
      </c>
      <c r="AD331" s="104">
        <f t="shared" si="64"/>
        <v>52</v>
      </c>
      <c r="AE331" s="104">
        <f t="shared" si="65"/>
        <v>52</v>
      </c>
      <c r="AF331" s="104">
        <f t="shared" si="66"/>
        <v>36</v>
      </c>
      <c r="AG331" s="201">
        <f t="shared" si="61"/>
        <v>1</v>
      </c>
    </row>
    <row r="332" spans="1:33" hidden="1" x14ac:dyDescent="0.35">
      <c r="A332" t="s">
        <v>333</v>
      </c>
      <c r="B332" t="s">
        <v>274</v>
      </c>
      <c r="C332">
        <v>115</v>
      </c>
      <c r="E332" s="29">
        <v>0</v>
      </c>
      <c r="F332" s="29">
        <v>0</v>
      </c>
      <c r="G332" s="29">
        <f t="shared" si="56"/>
        <v>0</v>
      </c>
      <c r="H332" s="29" cm="1">
        <f t="array" ref="H332">INDEX('23_24TPP_Base_Mapping'!$P$5:$P$322,MATCH(1,($B332='23_24TPP_Base_Mapping'!$B$5:$B$322)*($C332='23_24TPP_Base_Mapping'!$C$5:$C$322),0))</f>
        <v>0</v>
      </c>
      <c r="I332" s="97">
        <v>0</v>
      </c>
      <c r="J332" s="97">
        <v>0</v>
      </c>
      <c r="K332" s="97">
        <f t="shared" si="57"/>
        <v>0</v>
      </c>
      <c r="L332" s="97" cm="1">
        <f t="array" ref="L332">INDEX('23_24TPP_Base_Mapping'!$AC$5:$AC$322,MATCH(1,($B332='23_24TPP_Base_Mapping'!$B$5:$B$322)*($C332='23_24TPP_Base_Mapping'!$C$5:$C$322),0))</f>
        <v>0</v>
      </c>
      <c r="M332" s="98">
        <v>0</v>
      </c>
      <c r="N332" s="98">
        <v>0</v>
      </c>
      <c r="O332" s="98">
        <f t="shared" si="58"/>
        <v>0</v>
      </c>
      <c r="P332" s="98" cm="1">
        <f t="array" ref="P332">INDEX('23_24TPP_Base_Mapping'!$AP$5:$AP$322,MATCH(1,($B332='23_24TPP_Base_Mapping'!$B$5:$B$322)*($C332='23_24TPP_Base_Mapping'!$C$5:$C$322),0))</f>
        <v>0</v>
      </c>
      <c r="Q332" s="101">
        <v>0</v>
      </c>
      <c r="R332" s="101">
        <v>0</v>
      </c>
      <c r="S332" s="101">
        <f t="shared" si="59"/>
        <v>0</v>
      </c>
      <c r="T332" s="101" cm="1">
        <f t="array" ref="T332">INDEX('23_24TPP_Base_Mapping'!$BP$5:$BP$322,MATCH(1,($B332='23_24TPP_Base_Mapping'!$B$5:$B$322)*($C332='23_24TPP_Base_Mapping'!$C$5:$C$322),0))</f>
        <v>0</v>
      </c>
      <c r="U332" s="102">
        <v>0</v>
      </c>
      <c r="V332" s="102">
        <v>0</v>
      </c>
      <c r="W332" s="102">
        <f t="shared" si="60"/>
        <v>0</v>
      </c>
      <c r="X332" s="102">
        <v>0</v>
      </c>
      <c r="Y332" s="103">
        <v>0</v>
      </c>
      <c r="Z332" s="103">
        <v>0</v>
      </c>
      <c r="AA332" s="103">
        <f t="shared" si="62"/>
        <v>0</v>
      </c>
      <c r="AB332" s="103">
        <f t="shared" si="67"/>
        <v>0</v>
      </c>
      <c r="AC332" s="104">
        <f t="shared" si="63"/>
        <v>0</v>
      </c>
      <c r="AD332" s="104">
        <f t="shared" si="64"/>
        <v>0</v>
      </c>
      <c r="AE332" s="104">
        <f t="shared" si="65"/>
        <v>0</v>
      </c>
      <c r="AF332" s="104">
        <f t="shared" si="66"/>
        <v>0</v>
      </c>
      <c r="AG332" s="201">
        <f t="shared" si="61"/>
        <v>0</v>
      </c>
    </row>
    <row r="333" spans="1:33" x14ac:dyDescent="0.35">
      <c r="Q333" s="59"/>
      <c r="R333" s="59"/>
      <c r="S333" s="59"/>
      <c r="T333" s="59"/>
    </row>
    <row r="334" spans="1:33" x14ac:dyDescent="0.35">
      <c r="AF334" s="104"/>
    </row>
  </sheetData>
  <autoFilter ref="A4:AG332" xr:uid="{8ACEA257-940E-42EF-86D8-558B2329DC56}">
    <filterColumn colId="32">
      <filters>
        <filter val="1"/>
      </filters>
    </filterColumn>
  </autoFilter>
  <mergeCells count="15">
    <mergeCell ref="AC2:AF2"/>
    <mergeCell ref="AC3:AE3"/>
    <mergeCell ref="Q3:S3"/>
    <mergeCell ref="U3:W3"/>
    <mergeCell ref="E2:H2"/>
    <mergeCell ref="I2:L2"/>
    <mergeCell ref="M2:P2"/>
    <mergeCell ref="Q2:T2"/>
    <mergeCell ref="Y2:AB2"/>
    <mergeCell ref="U2:X2"/>
    <mergeCell ref="A1:D2"/>
    <mergeCell ref="E3:G3"/>
    <mergeCell ref="I3:K3"/>
    <mergeCell ref="M3:O3"/>
    <mergeCell ref="Y3:AA3"/>
  </mergeCells>
  <pageMargins left="0.7" right="0.7" top="0.75" bottom="0.75" header="0.3" footer="0.3"/>
  <pageSetup orientation="portrait" r:id="rId1"/>
  <ignoredErrors>
    <ignoredError sqref="G45:G77 G321:G327 G329:G332 S320 S328 K12 O12 S12 S78 S80 O78 O80 K78 K80 G181:G319 S277 O320 O328 K328 K320 G79:G179 G5:G42 G43" formulaRange="1"/>
    <ignoredError sqref="G320 G328 G78" formula="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5381-B75F-4CC8-977B-A1FB2CC32873}">
  <sheetPr>
    <tabColor theme="4" tint="0.39997558519241921"/>
  </sheetPr>
  <dimension ref="A1:T22"/>
  <sheetViews>
    <sheetView workbookViewId="0">
      <selection activeCell="A3" sqref="A3:H3"/>
    </sheetView>
  </sheetViews>
  <sheetFormatPr defaultRowHeight="14.5" x14ac:dyDescent="0.35"/>
  <cols>
    <col min="1" max="1" width="25.08984375" customWidth="1"/>
    <col min="2" max="2" width="10.36328125" bestFit="1" customWidth="1"/>
    <col min="3" max="3" width="8.1796875" customWidth="1"/>
    <col min="4" max="4" width="14.7265625" customWidth="1"/>
    <col min="5" max="5" width="15.90625" customWidth="1"/>
    <col min="6" max="6" width="19.26953125" customWidth="1"/>
    <col min="7" max="7" width="13.36328125" customWidth="1"/>
    <col min="8" max="8" width="14.54296875" customWidth="1"/>
  </cols>
  <sheetData>
    <row r="1" spans="1:20" ht="30.5" customHeight="1" x14ac:dyDescent="0.35">
      <c r="A1" s="365" t="s">
        <v>606</v>
      </c>
      <c r="B1" s="365"/>
      <c r="C1" s="365"/>
      <c r="D1" s="365"/>
      <c r="E1" s="365"/>
      <c r="F1" s="365"/>
      <c r="G1" s="365"/>
      <c r="H1" s="365"/>
    </row>
    <row r="2" spans="1:20" ht="19" customHeight="1" x14ac:dyDescent="0.35">
      <c r="A2" s="366"/>
      <c r="B2" s="366"/>
      <c r="C2" s="366"/>
      <c r="D2" s="366"/>
      <c r="E2" s="366"/>
      <c r="F2" s="366"/>
      <c r="G2" s="366"/>
      <c r="H2" s="366"/>
    </row>
    <row r="3" spans="1:20" ht="48" customHeight="1" x14ac:dyDescent="0.35">
      <c r="A3" s="369" t="s">
        <v>578</v>
      </c>
      <c r="B3" s="369"/>
      <c r="C3" s="369"/>
      <c r="D3" s="369"/>
      <c r="E3" s="369"/>
      <c r="F3" s="369"/>
      <c r="G3" s="369"/>
      <c r="H3" s="369"/>
      <c r="I3" s="373" t="s">
        <v>574</v>
      </c>
      <c r="J3" s="373"/>
      <c r="K3" s="373"/>
      <c r="L3" s="374" t="s">
        <v>575</v>
      </c>
      <c r="M3" s="374"/>
      <c r="N3" s="374"/>
      <c r="O3" s="375" t="s">
        <v>576</v>
      </c>
      <c r="P3" s="375"/>
      <c r="Q3" s="375"/>
      <c r="R3" s="354" t="s">
        <v>458</v>
      </c>
      <c r="S3" s="354"/>
      <c r="T3" s="354"/>
    </row>
    <row r="4" spans="1:20" ht="34" customHeight="1" x14ac:dyDescent="0.35">
      <c r="A4" s="245" t="s">
        <v>297</v>
      </c>
      <c r="B4" s="246" t="s">
        <v>298</v>
      </c>
      <c r="C4" s="263" t="s">
        <v>7</v>
      </c>
      <c r="D4" s="244" t="s">
        <v>523</v>
      </c>
      <c r="E4" s="244" t="s">
        <v>554</v>
      </c>
      <c r="F4" s="244" t="s">
        <v>555</v>
      </c>
      <c r="G4" s="244" t="s">
        <v>556</v>
      </c>
      <c r="H4" s="244" t="s">
        <v>571</v>
      </c>
      <c r="I4" s="247" t="s">
        <v>455</v>
      </c>
      <c r="J4" s="248" t="s">
        <v>456</v>
      </c>
      <c r="K4" s="249" t="s">
        <v>10</v>
      </c>
      <c r="L4" s="83" t="s">
        <v>455</v>
      </c>
      <c r="M4" s="83" t="s">
        <v>456</v>
      </c>
      <c r="N4" s="83" t="s">
        <v>10</v>
      </c>
      <c r="O4" s="250" t="s">
        <v>455</v>
      </c>
      <c r="P4" s="250" t="s">
        <v>456</v>
      </c>
      <c r="Q4" s="250" t="s">
        <v>10</v>
      </c>
      <c r="R4" s="95" t="s">
        <v>455</v>
      </c>
      <c r="S4" s="95" t="s">
        <v>456</v>
      </c>
      <c r="T4" s="96" t="s">
        <v>10</v>
      </c>
    </row>
    <row r="5" spans="1:20" x14ac:dyDescent="0.35">
      <c r="A5" t="s">
        <v>329</v>
      </c>
      <c r="B5" t="s">
        <v>168</v>
      </c>
      <c r="C5">
        <v>230</v>
      </c>
      <c r="D5" t="s">
        <v>560</v>
      </c>
      <c r="E5" t="s">
        <v>566</v>
      </c>
      <c r="F5" t="s">
        <v>569</v>
      </c>
      <c r="G5" t="s">
        <v>570</v>
      </c>
      <c r="I5" s="257">
        <v>300</v>
      </c>
      <c r="J5" s="257">
        <v>0</v>
      </c>
      <c r="K5" s="257">
        <v>300</v>
      </c>
      <c r="L5" s="186">
        <v>0</v>
      </c>
      <c r="M5" s="187">
        <v>0</v>
      </c>
      <c r="N5" s="258">
        <v>0</v>
      </c>
      <c r="O5" s="259">
        <v>0</v>
      </c>
      <c r="P5" s="260">
        <v>0</v>
      </c>
      <c r="Q5" s="261">
        <f>SUM(O5:P5)</f>
        <v>0</v>
      </c>
      <c r="R5" s="102">
        <v>0</v>
      </c>
      <c r="S5" s="102">
        <v>0</v>
      </c>
      <c r="T5" s="102">
        <f t="shared" ref="T5:T12" si="0">SUM(R5:S5)</f>
        <v>0</v>
      </c>
    </row>
    <row r="6" spans="1:20" x14ac:dyDescent="0.35">
      <c r="A6" t="s">
        <v>348</v>
      </c>
      <c r="B6" t="s">
        <v>47</v>
      </c>
      <c r="C6">
        <v>500</v>
      </c>
      <c r="D6" t="s">
        <v>561</v>
      </c>
      <c r="E6" t="s">
        <v>566</v>
      </c>
      <c r="F6" t="s">
        <v>569</v>
      </c>
      <c r="G6" t="s">
        <v>570</v>
      </c>
      <c r="I6" s="257">
        <v>119</v>
      </c>
      <c r="J6" s="257">
        <v>0</v>
      </c>
      <c r="K6" s="262">
        <v>119</v>
      </c>
      <c r="L6" s="186">
        <v>0</v>
      </c>
      <c r="M6" s="187">
        <v>0</v>
      </c>
      <c r="N6" s="258">
        <v>0</v>
      </c>
      <c r="O6" s="259">
        <v>0</v>
      </c>
      <c r="P6" s="260">
        <v>0</v>
      </c>
      <c r="Q6" s="261">
        <v>0</v>
      </c>
      <c r="R6" s="102">
        <v>0</v>
      </c>
      <c r="S6" s="102">
        <v>0</v>
      </c>
      <c r="T6" s="102">
        <f t="shared" si="0"/>
        <v>0</v>
      </c>
    </row>
    <row r="7" spans="1:20" x14ac:dyDescent="0.35">
      <c r="A7" t="s">
        <v>329</v>
      </c>
      <c r="B7" t="s">
        <v>259</v>
      </c>
      <c r="C7">
        <v>500</v>
      </c>
      <c r="D7" t="s">
        <v>562</v>
      </c>
      <c r="E7" t="s">
        <v>566</v>
      </c>
      <c r="F7" t="s">
        <v>569</v>
      </c>
      <c r="G7" t="s">
        <v>570</v>
      </c>
      <c r="H7" t="s">
        <v>573</v>
      </c>
      <c r="I7" s="257">
        <v>271</v>
      </c>
      <c r="J7" s="257">
        <v>100</v>
      </c>
      <c r="K7" s="262">
        <v>371</v>
      </c>
      <c r="L7" s="186">
        <v>0</v>
      </c>
      <c r="M7" s="187">
        <v>0</v>
      </c>
      <c r="N7" s="258">
        <v>0</v>
      </c>
      <c r="O7" s="259">
        <v>0</v>
      </c>
      <c r="P7" s="260">
        <v>0</v>
      </c>
      <c r="Q7" s="261">
        <v>0</v>
      </c>
      <c r="R7" s="102">
        <v>0</v>
      </c>
      <c r="S7" s="102">
        <v>0</v>
      </c>
      <c r="T7" s="102">
        <f t="shared" si="0"/>
        <v>0</v>
      </c>
    </row>
    <row r="8" spans="1:20" x14ac:dyDescent="0.35">
      <c r="A8" t="s">
        <v>329</v>
      </c>
      <c r="B8" t="s">
        <v>259</v>
      </c>
      <c r="C8">
        <v>500</v>
      </c>
      <c r="D8" t="s">
        <v>557</v>
      </c>
      <c r="E8" t="s">
        <v>563</v>
      </c>
      <c r="F8" t="s">
        <v>567</v>
      </c>
      <c r="G8" t="s">
        <v>568</v>
      </c>
      <c r="H8" t="s">
        <v>572</v>
      </c>
      <c r="I8" s="257">
        <v>0</v>
      </c>
      <c r="J8" s="257">
        <v>0</v>
      </c>
      <c r="K8" s="257">
        <v>0</v>
      </c>
      <c r="L8" s="186">
        <v>0</v>
      </c>
      <c r="M8" s="187">
        <v>0</v>
      </c>
      <c r="N8" s="258">
        <v>0</v>
      </c>
      <c r="O8" s="259">
        <v>1500</v>
      </c>
      <c r="P8" s="260">
        <v>0</v>
      </c>
      <c r="Q8" s="261">
        <v>1500</v>
      </c>
      <c r="R8" s="102">
        <v>0</v>
      </c>
      <c r="S8" s="102">
        <v>0</v>
      </c>
      <c r="T8" s="102">
        <f t="shared" si="0"/>
        <v>0</v>
      </c>
    </row>
    <row r="9" spans="1:20" x14ac:dyDescent="0.35">
      <c r="A9" t="s">
        <v>329</v>
      </c>
      <c r="B9" t="s">
        <v>553</v>
      </c>
      <c r="C9">
        <v>500</v>
      </c>
      <c r="D9" t="s">
        <v>558</v>
      </c>
      <c r="E9" t="s">
        <v>564</v>
      </c>
      <c r="F9" t="s">
        <v>567</v>
      </c>
      <c r="G9" t="s">
        <v>568</v>
      </c>
      <c r="I9" s="257">
        <v>0</v>
      </c>
      <c r="J9" s="257">
        <v>0</v>
      </c>
      <c r="K9" s="257">
        <v>0</v>
      </c>
      <c r="L9" s="186">
        <v>0</v>
      </c>
      <c r="M9" s="187">
        <v>0</v>
      </c>
      <c r="N9" s="258">
        <v>0</v>
      </c>
      <c r="O9" s="259">
        <v>1000</v>
      </c>
      <c r="P9" s="260">
        <v>0</v>
      </c>
      <c r="Q9" s="261">
        <v>1000</v>
      </c>
      <c r="R9" s="102">
        <v>0</v>
      </c>
      <c r="S9" s="102">
        <v>0</v>
      </c>
      <c r="T9" s="102">
        <f t="shared" si="0"/>
        <v>0</v>
      </c>
    </row>
    <row r="10" spans="1:20" x14ac:dyDescent="0.35">
      <c r="A10" t="s">
        <v>348</v>
      </c>
      <c r="B10" t="s">
        <v>47</v>
      </c>
      <c r="C10">
        <v>500</v>
      </c>
      <c r="D10" t="s">
        <v>559</v>
      </c>
      <c r="E10" t="s">
        <v>565</v>
      </c>
      <c r="F10" t="s">
        <v>567</v>
      </c>
      <c r="G10" t="s">
        <v>568</v>
      </c>
      <c r="I10" s="257">
        <v>0</v>
      </c>
      <c r="J10" s="257">
        <v>0</v>
      </c>
      <c r="K10" s="257">
        <v>0</v>
      </c>
      <c r="L10" s="186">
        <v>0</v>
      </c>
      <c r="M10" s="187">
        <v>0</v>
      </c>
      <c r="N10" s="258">
        <v>0</v>
      </c>
      <c r="O10" s="259">
        <v>2328</v>
      </c>
      <c r="P10" s="260">
        <v>0</v>
      </c>
      <c r="Q10" s="261">
        <v>2328</v>
      </c>
      <c r="R10" s="102">
        <v>0</v>
      </c>
      <c r="S10" s="102">
        <v>0</v>
      </c>
      <c r="T10" s="102">
        <f t="shared" si="0"/>
        <v>0</v>
      </c>
    </row>
    <row r="11" spans="1:20" x14ac:dyDescent="0.35">
      <c r="A11" t="s">
        <v>577</v>
      </c>
      <c r="B11" t="s">
        <v>579</v>
      </c>
      <c r="E11" t="s">
        <v>563</v>
      </c>
      <c r="F11" t="s">
        <v>567</v>
      </c>
      <c r="G11" t="s">
        <v>568</v>
      </c>
      <c r="I11" s="257">
        <v>0</v>
      </c>
      <c r="J11" s="257">
        <v>0</v>
      </c>
      <c r="K11" s="257">
        <v>0</v>
      </c>
      <c r="L11" s="186">
        <v>0</v>
      </c>
      <c r="M11" s="187">
        <v>0</v>
      </c>
      <c r="N11" s="258">
        <v>0</v>
      </c>
      <c r="O11" s="259">
        <v>0</v>
      </c>
      <c r="P11" s="260">
        <v>0</v>
      </c>
      <c r="Q11" s="261">
        <v>0</v>
      </c>
      <c r="R11" s="102">
        <v>3500</v>
      </c>
      <c r="S11" s="102">
        <v>0</v>
      </c>
      <c r="T11" s="102">
        <f t="shared" si="0"/>
        <v>3500</v>
      </c>
    </row>
    <row r="12" spans="1:20" x14ac:dyDescent="0.35">
      <c r="A12" t="s">
        <v>577</v>
      </c>
      <c r="B12" t="s">
        <v>579</v>
      </c>
      <c r="E12" t="s">
        <v>565</v>
      </c>
      <c r="F12" t="s">
        <v>567</v>
      </c>
      <c r="G12" t="s">
        <v>568</v>
      </c>
      <c r="I12" s="257">
        <v>0</v>
      </c>
      <c r="J12" s="257">
        <v>0</v>
      </c>
      <c r="K12" s="257">
        <v>0</v>
      </c>
      <c r="L12" s="186">
        <v>0</v>
      </c>
      <c r="M12" s="187">
        <v>0</v>
      </c>
      <c r="N12" s="258">
        <v>0</v>
      </c>
      <c r="O12" s="259">
        <v>0</v>
      </c>
      <c r="P12" s="260">
        <v>0</v>
      </c>
      <c r="Q12" s="261">
        <v>0</v>
      </c>
      <c r="R12" s="102">
        <v>2882</v>
      </c>
      <c r="S12" s="102">
        <v>0</v>
      </c>
      <c r="T12" s="102">
        <f t="shared" si="0"/>
        <v>2882</v>
      </c>
    </row>
    <row r="16" spans="1:20" ht="35" customHeight="1" x14ac:dyDescent="0.35">
      <c r="F16" s="376" t="s">
        <v>445</v>
      </c>
      <c r="G16" s="377"/>
      <c r="H16" s="378"/>
      <c r="I16" s="370" t="s">
        <v>576</v>
      </c>
      <c r="J16" s="371"/>
      <c r="K16" s="372"/>
      <c r="L16" s="354" t="s">
        <v>458</v>
      </c>
      <c r="M16" s="354"/>
      <c r="N16" s="354"/>
    </row>
    <row r="17" spans="6:14" ht="29" x14ac:dyDescent="0.35">
      <c r="F17" s="245" t="s">
        <v>297</v>
      </c>
      <c r="G17" s="367" t="s">
        <v>580</v>
      </c>
      <c r="H17" s="368"/>
      <c r="I17" s="250" t="s">
        <v>455</v>
      </c>
      <c r="J17" s="250" t="s">
        <v>456</v>
      </c>
      <c r="K17" s="250" t="s">
        <v>10</v>
      </c>
      <c r="L17" s="95" t="s">
        <v>455</v>
      </c>
      <c r="M17" s="95" t="s">
        <v>456</v>
      </c>
      <c r="N17" s="96" t="s">
        <v>10</v>
      </c>
    </row>
    <row r="18" spans="6:14" x14ac:dyDescent="0.35">
      <c r="F18" t="s">
        <v>581</v>
      </c>
      <c r="G18" t="s">
        <v>367</v>
      </c>
      <c r="I18" s="259">
        <v>1446</v>
      </c>
      <c r="J18" s="260">
        <v>161</v>
      </c>
      <c r="K18" s="261">
        <f>SUM(I18:J18)</f>
        <v>1607</v>
      </c>
      <c r="L18" s="102">
        <f>2700-K18</f>
        <v>1093</v>
      </c>
      <c r="M18" s="102">
        <v>0</v>
      </c>
      <c r="N18" s="102">
        <f>SUM(L18:M18)</f>
        <v>1093</v>
      </c>
    </row>
    <row r="19" spans="6:14" x14ac:dyDescent="0.35">
      <c r="F19" t="s">
        <v>581</v>
      </c>
      <c r="G19" t="s">
        <v>486</v>
      </c>
      <c r="I19" s="259">
        <v>0</v>
      </c>
      <c r="J19" s="260">
        <v>0</v>
      </c>
      <c r="K19" s="261">
        <f>SUM(I19:J19)</f>
        <v>0</v>
      </c>
      <c r="L19" s="102">
        <v>4900</v>
      </c>
      <c r="M19" s="102">
        <v>0</v>
      </c>
      <c r="N19" s="102">
        <f t="shared" ref="N19:N22" si="1">SUM(L19:M19)</f>
        <v>4900</v>
      </c>
    </row>
    <row r="20" spans="6:14" x14ac:dyDescent="0.35">
      <c r="F20" t="s">
        <v>581</v>
      </c>
      <c r="G20" t="s">
        <v>487</v>
      </c>
      <c r="I20" s="259">
        <v>0</v>
      </c>
      <c r="J20" s="260">
        <v>0</v>
      </c>
      <c r="K20" s="261">
        <f>SUM(I20:J20)</f>
        <v>0</v>
      </c>
      <c r="L20" s="102">
        <v>7000</v>
      </c>
      <c r="M20" s="102">
        <v>0</v>
      </c>
      <c r="N20" s="102">
        <f t="shared" si="1"/>
        <v>7000</v>
      </c>
    </row>
    <row r="21" spans="6:14" x14ac:dyDescent="0.35">
      <c r="F21" t="s">
        <v>582</v>
      </c>
      <c r="G21" t="s">
        <v>375</v>
      </c>
      <c r="I21" s="259">
        <v>3100</v>
      </c>
      <c r="J21" s="260">
        <v>0</v>
      </c>
      <c r="K21" s="261">
        <f>SUM(I21:J21)</f>
        <v>3100</v>
      </c>
      <c r="L21" s="102">
        <v>2300</v>
      </c>
      <c r="M21" s="102">
        <v>0</v>
      </c>
      <c r="N21" s="102">
        <f t="shared" si="1"/>
        <v>2300</v>
      </c>
    </row>
    <row r="22" spans="6:14" x14ac:dyDescent="0.35">
      <c r="F22" t="s">
        <v>582</v>
      </c>
      <c r="G22" t="s">
        <v>358</v>
      </c>
      <c r="I22" s="259">
        <v>0</v>
      </c>
      <c r="J22" s="260">
        <v>0</v>
      </c>
      <c r="K22" s="261">
        <f>SUM(I22:J22)</f>
        <v>0</v>
      </c>
      <c r="L22" s="102">
        <v>0</v>
      </c>
      <c r="M22" s="102">
        <v>0</v>
      </c>
      <c r="N22" s="102">
        <f t="shared" si="1"/>
        <v>0</v>
      </c>
    </row>
  </sheetData>
  <mergeCells count="10">
    <mergeCell ref="A1:H2"/>
    <mergeCell ref="G17:H17"/>
    <mergeCell ref="A3:H3"/>
    <mergeCell ref="R3:T3"/>
    <mergeCell ref="I16:K16"/>
    <mergeCell ref="L16:N16"/>
    <mergeCell ref="I3:K3"/>
    <mergeCell ref="L3:N3"/>
    <mergeCell ref="O3:Q3"/>
    <mergeCell ref="F16:H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C271-060F-458E-860B-32BC17D230EF}">
  <sheetPr>
    <tabColor theme="4" tint="0.39997558519241921"/>
  </sheetPr>
  <dimension ref="A1:K22"/>
  <sheetViews>
    <sheetView workbookViewId="0">
      <selection activeCell="G26" sqref="G26"/>
    </sheetView>
  </sheetViews>
  <sheetFormatPr defaultRowHeight="14.5" x14ac:dyDescent="0.35"/>
  <cols>
    <col min="1" max="1" width="20.6328125" customWidth="1"/>
    <col min="2" max="2" width="15.7265625" customWidth="1"/>
    <col min="4" max="4" width="17.1796875" customWidth="1"/>
    <col min="5" max="7" width="15.6328125" customWidth="1"/>
    <col min="8" max="11" width="12.6328125" customWidth="1"/>
  </cols>
  <sheetData>
    <row r="1" spans="1:11" ht="30" customHeight="1" x14ac:dyDescent="0.35">
      <c r="A1" s="365" t="s">
        <v>607</v>
      </c>
      <c r="B1" s="365"/>
      <c r="C1" s="365"/>
      <c r="D1" s="365"/>
    </row>
    <row r="2" spans="1:11" ht="45" customHeight="1" x14ac:dyDescent="0.35">
      <c r="A2" s="365"/>
      <c r="B2" s="365"/>
      <c r="C2" s="365"/>
      <c r="D2" s="365"/>
      <c r="E2" s="383" t="s">
        <v>574</v>
      </c>
      <c r="F2" s="385" t="s">
        <v>575</v>
      </c>
      <c r="G2" s="387" t="s">
        <v>576</v>
      </c>
      <c r="H2" s="389" t="s">
        <v>458</v>
      </c>
      <c r="I2" s="390"/>
      <c r="J2" s="379" t="s">
        <v>463</v>
      </c>
      <c r="K2" s="380"/>
    </row>
    <row r="3" spans="1:11" ht="28.5" customHeight="1" x14ac:dyDescent="0.35">
      <c r="A3" s="365"/>
      <c r="B3" s="365"/>
      <c r="C3" s="365"/>
      <c r="D3" s="365"/>
      <c r="E3" s="384"/>
      <c r="F3" s="386"/>
      <c r="G3" s="388"/>
      <c r="H3" s="391"/>
      <c r="I3" s="392"/>
      <c r="J3" s="381"/>
      <c r="K3" s="382"/>
    </row>
    <row r="4" spans="1:11" ht="43.5" x14ac:dyDescent="0.35">
      <c r="A4" s="2" t="s">
        <v>481</v>
      </c>
      <c r="B4" s="3" t="s">
        <v>298</v>
      </c>
      <c r="C4" s="3" t="s">
        <v>7</v>
      </c>
      <c r="D4" s="231" t="s">
        <v>479</v>
      </c>
      <c r="E4" s="251" t="s">
        <v>545</v>
      </c>
      <c r="F4" s="252" t="s">
        <v>545</v>
      </c>
      <c r="G4" s="253" t="s">
        <v>545</v>
      </c>
      <c r="H4" s="254" t="s">
        <v>545</v>
      </c>
      <c r="I4" s="254" t="s">
        <v>583</v>
      </c>
      <c r="J4" s="264" t="s">
        <v>545</v>
      </c>
      <c r="K4" s="264" t="s">
        <v>583</v>
      </c>
    </row>
    <row r="5" spans="1:11" x14ac:dyDescent="0.35">
      <c r="A5" t="s">
        <v>333</v>
      </c>
      <c r="B5" t="s">
        <v>240</v>
      </c>
      <c r="C5">
        <v>230</v>
      </c>
      <c r="D5" t="str" cm="1">
        <f t="array" ref="D5">INDEX(SubList_ResAreas!$D$5:$D$332,MATCH(1,($B5=SubList_ResAreas!$B$5:$B$332)*($C5=SubList_ResAreas!$C$5:$C$332),0))</f>
        <v>Central_Valley_LosBanos</v>
      </c>
      <c r="E5" s="43">
        <v>0</v>
      </c>
      <c r="F5" s="98">
        <v>0</v>
      </c>
      <c r="G5" s="28">
        <v>0</v>
      </c>
      <c r="H5" s="102">
        <v>0</v>
      </c>
      <c r="I5" s="102">
        <v>300</v>
      </c>
      <c r="J5" s="104">
        <f>SUM(E5:H5)</f>
        <v>0</v>
      </c>
      <c r="K5" s="104">
        <f>I5</f>
        <v>300</v>
      </c>
    </row>
    <row r="6" spans="1:11" x14ac:dyDescent="0.35">
      <c r="A6" t="s">
        <v>333</v>
      </c>
      <c r="B6" t="s">
        <v>272</v>
      </c>
      <c r="C6">
        <v>230</v>
      </c>
      <c r="D6" t="str" cm="1">
        <f t="array" ref="D6">INDEX(SubList_ResAreas!$D$5:$D$332,MATCH(1,($B6=SubList_ResAreas!$B$5:$B$332)*($C6=SubList_ResAreas!$C$5:$C$332),0))</f>
        <v>Northern_CA</v>
      </c>
      <c r="E6" s="43">
        <v>0</v>
      </c>
      <c r="F6" s="98">
        <v>0</v>
      </c>
      <c r="G6" s="28">
        <v>0</v>
      </c>
      <c r="H6" s="102">
        <v>0</v>
      </c>
      <c r="I6" s="102">
        <v>150</v>
      </c>
      <c r="J6" s="104">
        <f t="shared" ref="J6:J22" si="0">SUM(E6:H6)</f>
        <v>0</v>
      </c>
      <c r="K6" s="104">
        <f t="shared" ref="K6:K22" si="1">I6</f>
        <v>150</v>
      </c>
    </row>
    <row r="7" spans="1:11" x14ac:dyDescent="0.35">
      <c r="A7" s="61" t="s">
        <v>359</v>
      </c>
      <c r="B7" s="61" t="s">
        <v>128</v>
      </c>
      <c r="C7" s="61">
        <v>500</v>
      </c>
      <c r="D7" t="str" cm="1">
        <f t="array" ref="D7">INDEX(SubList_ResAreas!$D$5:$D$332,MATCH(1,($B7=SubList_ResAreas!$B$5:$B$332)*($C7=SubList_ResAreas!$C$5:$C$332),0))</f>
        <v>SPGE_Greater_Carrizo</v>
      </c>
      <c r="E7" s="43">
        <v>0</v>
      </c>
      <c r="F7" s="98">
        <v>0</v>
      </c>
      <c r="G7" s="28">
        <v>0</v>
      </c>
      <c r="H7" s="102">
        <v>0</v>
      </c>
      <c r="I7" s="102">
        <v>750</v>
      </c>
      <c r="J7" s="104">
        <f t="shared" si="0"/>
        <v>0</v>
      </c>
      <c r="K7" s="104">
        <f t="shared" si="1"/>
        <v>750</v>
      </c>
    </row>
    <row r="8" spans="1:11" x14ac:dyDescent="0.35">
      <c r="A8" t="s">
        <v>333</v>
      </c>
      <c r="B8" t="s">
        <v>415</v>
      </c>
      <c r="C8">
        <v>230</v>
      </c>
      <c r="D8" t="str" cm="1">
        <f t="array" ref="D8">INDEX(SubList_ResAreas!$D$5:$D$332,MATCH(1,($B8=SubList_ResAreas!$B$5:$B$332)*($C8=SubList_ResAreas!$C$5:$C$332),0))</f>
        <v>Central_Valley_LosBanos</v>
      </c>
      <c r="E8" s="43">
        <v>0</v>
      </c>
      <c r="F8" s="98">
        <v>0</v>
      </c>
      <c r="G8" s="28">
        <v>0</v>
      </c>
      <c r="H8" s="102">
        <v>0</v>
      </c>
      <c r="I8" s="102">
        <v>200</v>
      </c>
      <c r="J8" s="104">
        <f t="shared" si="0"/>
        <v>0</v>
      </c>
      <c r="K8" s="104">
        <f t="shared" si="1"/>
        <v>200</v>
      </c>
    </row>
    <row r="9" spans="1:11" x14ac:dyDescent="0.35">
      <c r="A9" t="s">
        <v>329</v>
      </c>
      <c r="B9" t="s">
        <v>259</v>
      </c>
      <c r="C9">
        <v>230</v>
      </c>
      <c r="D9" t="str" cm="1">
        <f t="array" ref="D9">INDEX(SubList_ResAreas!$D$5:$D$332,MATCH(1,($B9=SubList_ResAreas!$B$5:$B$332)*($C9=SubList_ResAreas!$C$5:$C$332),0))</f>
        <v>SouthernNV_Desert</v>
      </c>
      <c r="E9" s="43">
        <v>0</v>
      </c>
      <c r="F9" s="98">
        <v>0</v>
      </c>
      <c r="G9" s="28">
        <v>0</v>
      </c>
      <c r="H9" s="102">
        <v>0</v>
      </c>
      <c r="I9" s="102">
        <v>500</v>
      </c>
      <c r="J9" s="104">
        <f t="shared" si="0"/>
        <v>0</v>
      </c>
      <c r="K9" s="104">
        <f t="shared" si="1"/>
        <v>500</v>
      </c>
    </row>
    <row r="10" spans="1:11" x14ac:dyDescent="0.35">
      <c r="A10" t="s">
        <v>359</v>
      </c>
      <c r="B10" t="s">
        <v>175</v>
      </c>
      <c r="C10">
        <v>500</v>
      </c>
      <c r="D10" t="str" cm="1">
        <f t="array" ref="D10">INDEX(SubList_ResAreas!$D$5:$D$332,MATCH(1,($B10=SubList_ResAreas!$B$5:$B$332)*($C10=SubList_ResAreas!$C$5:$C$332),0))</f>
        <v>SPGE_Westlands_Fresno</v>
      </c>
      <c r="E10" s="43">
        <v>0</v>
      </c>
      <c r="F10" s="98">
        <v>0</v>
      </c>
      <c r="G10" s="28">
        <v>0</v>
      </c>
      <c r="H10" s="102">
        <v>0</v>
      </c>
      <c r="I10" s="102">
        <v>750</v>
      </c>
      <c r="J10" s="104">
        <f t="shared" si="0"/>
        <v>0</v>
      </c>
      <c r="K10" s="104">
        <f t="shared" si="1"/>
        <v>750</v>
      </c>
    </row>
    <row r="11" spans="1:11" x14ac:dyDescent="0.35">
      <c r="A11" t="s">
        <v>315</v>
      </c>
      <c r="B11" t="s">
        <v>205</v>
      </c>
      <c r="C11">
        <v>230</v>
      </c>
      <c r="D11" t="str" cm="1">
        <f t="array" ref="D11">INDEX(SubList_ResAreas!$D$5:$D$332,MATCH(1,($B11=SubList_ResAreas!$B$5:$B$332)*($C11=SubList_ResAreas!$C$5:$C$332),0))</f>
        <v>SPGE_Westlands_Fresno</v>
      </c>
      <c r="E11" s="43">
        <v>0</v>
      </c>
      <c r="F11" s="98">
        <v>0</v>
      </c>
      <c r="G11" s="28">
        <v>0</v>
      </c>
      <c r="H11" s="102">
        <v>100</v>
      </c>
      <c r="I11" s="102">
        <v>0</v>
      </c>
      <c r="J11" s="104">
        <f t="shared" si="0"/>
        <v>100</v>
      </c>
      <c r="K11" s="104">
        <f t="shared" si="1"/>
        <v>0</v>
      </c>
    </row>
    <row r="12" spans="1:11" x14ac:dyDescent="0.35">
      <c r="A12" t="s">
        <v>333</v>
      </c>
      <c r="B12" t="s">
        <v>368</v>
      </c>
      <c r="C12">
        <v>500</v>
      </c>
      <c r="D12" t="str" cm="1">
        <f t="array" ref="D12">INDEX(SubList_ResAreas!$D$5:$D$332,MATCH(1,($B12=SubList_ResAreas!$B$5:$B$332)*($C12=SubList_ResAreas!$C$5:$C$332),0))</f>
        <v>Northern_CA</v>
      </c>
      <c r="E12" s="43">
        <v>0</v>
      </c>
      <c r="F12" s="98">
        <v>0</v>
      </c>
      <c r="G12" s="28">
        <v>0</v>
      </c>
      <c r="H12" s="102">
        <v>0</v>
      </c>
      <c r="I12" s="102">
        <v>1000</v>
      </c>
      <c r="J12" s="104">
        <f t="shared" si="0"/>
        <v>0</v>
      </c>
      <c r="K12" s="104">
        <f t="shared" si="1"/>
        <v>1000</v>
      </c>
    </row>
    <row r="13" spans="1:11" x14ac:dyDescent="0.35">
      <c r="A13" t="s">
        <v>348</v>
      </c>
      <c r="B13" t="s">
        <v>61</v>
      </c>
      <c r="C13">
        <v>500</v>
      </c>
      <c r="D13" t="str" cm="1">
        <f t="array" ref="D13">INDEX(SubList_ResAreas!$D$5:$D$332,MATCH(1,($B13=SubList_ResAreas!$B$5:$B$332)*($C13=SubList_ResAreas!$C$5:$C$332),0))</f>
        <v>Riverside</v>
      </c>
      <c r="E13" s="43">
        <v>0</v>
      </c>
      <c r="F13" s="98">
        <v>0</v>
      </c>
      <c r="G13" s="28">
        <v>0</v>
      </c>
      <c r="H13" s="102">
        <v>500</v>
      </c>
      <c r="I13" s="102">
        <v>0</v>
      </c>
      <c r="J13" s="104">
        <f t="shared" si="0"/>
        <v>500</v>
      </c>
      <c r="K13" s="104">
        <f t="shared" si="1"/>
        <v>0</v>
      </c>
    </row>
    <row r="14" spans="1:11" x14ac:dyDescent="0.35">
      <c r="A14" t="s">
        <v>341</v>
      </c>
      <c r="B14" t="s">
        <v>101</v>
      </c>
      <c r="C14">
        <v>500</v>
      </c>
      <c r="D14" t="str" cm="1">
        <f t="array" ref="D14">INDEX(SubList_ResAreas!$D$5:$D$332,MATCH(1,($B14=SubList_ResAreas!$B$5:$B$332)*($C14=SubList_ResAreas!$C$5:$C$332),0))</f>
        <v>Greater_Kramer</v>
      </c>
      <c r="E14" s="43">
        <v>0</v>
      </c>
      <c r="F14" s="98">
        <v>0</v>
      </c>
      <c r="G14" s="28">
        <v>0</v>
      </c>
      <c r="H14" s="102">
        <v>0</v>
      </c>
      <c r="I14" s="102">
        <v>600</v>
      </c>
      <c r="J14" s="104">
        <f t="shared" si="0"/>
        <v>0</v>
      </c>
      <c r="K14" s="104">
        <f t="shared" si="1"/>
        <v>600</v>
      </c>
    </row>
    <row r="15" spans="1:11" x14ac:dyDescent="0.35">
      <c r="A15" t="s">
        <v>333</v>
      </c>
      <c r="B15" t="s">
        <v>540</v>
      </c>
      <c r="C15">
        <v>230</v>
      </c>
      <c r="D15" t="s">
        <v>476</v>
      </c>
      <c r="E15" s="43">
        <v>0</v>
      </c>
      <c r="F15" s="98">
        <v>0</v>
      </c>
      <c r="G15" s="28">
        <v>0</v>
      </c>
      <c r="H15" s="102">
        <v>400</v>
      </c>
      <c r="I15" s="102">
        <v>0</v>
      </c>
      <c r="J15" s="104">
        <f t="shared" si="0"/>
        <v>400</v>
      </c>
      <c r="K15" s="104">
        <f t="shared" si="1"/>
        <v>0</v>
      </c>
    </row>
    <row r="16" spans="1:11" x14ac:dyDescent="0.35">
      <c r="A16" t="s">
        <v>321</v>
      </c>
      <c r="B16" t="s">
        <v>204</v>
      </c>
      <c r="C16">
        <v>115</v>
      </c>
      <c r="D16" t="str" cm="1">
        <f t="array" ref="D16">INDEX(SubList_ResAreas!$D$5:$D$332,MATCH(1,($B16=SubList_ResAreas!$B$5:$B$332)*($C16=SubList_ResAreas!$C$5:$C$332),0))</f>
        <v>SPGE_Westlands_Fresno</v>
      </c>
      <c r="E16" s="43">
        <v>0</v>
      </c>
      <c r="F16" s="98">
        <v>0</v>
      </c>
      <c r="G16" s="28">
        <v>0</v>
      </c>
      <c r="H16" s="102">
        <v>0</v>
      </c>
      <c r="I16" s="102">
        <v>250</v>
      </c>
      <c r="J16" s="104">
        <f t="shared" si="0"/>
        <v>0</v>
      </c>
      <c r="K16" s="104">
        <f t="shared" si="1"/>
        <v>250</v>
      </c>
    </row>
    <row r="17" spans="1:11" x14ac:dyDescent="0.35">
      <c r="A17" t="s">
        <v>315</v>
      </c>
      <c r="B17" t="s">
        <v>374</v>
      </c>
      <c r="C17">
        <v>230</v>
      </c>
      <c r="D17" t="str" cm="1">
        <f t="array" ref="D17">INDEX(SubList_ResAreas!$D$5:$D$332,MATCH(1,($B17=SubList_ResAreas!$B$5:$B$332)*($C17=SubList_ResAreas!$C$5:$C$332),0))</f>
        <v>SPGE_Greater_Carrizo</v>
      </c>
      <c r="E17" s="43">
        <v>0</v>
      </c>
      <c r="F17" s="98">
        <v>0</v>
      </c>
      <c r="G17" s="28">
        <v>300</v>
      </c>
      <c r="H17" s="102">
        <v>200</v>
      </c>
      <c r="I17" s="102">
        <v>0</v>
      </c>
      <c r="J17" s="104">
        <f t="shared" si="0"/>
        <v>500</v>
      </c>
      <c r="K17" s="104">
        <f t="shared" si="1"/>
        <v>0</v>
      </c>
    </row>
    <row r="18" spans="1:11" x14ac:dyDescent="0.35">
      <c r="A18" t="s">
        <v>348</v>
      </c>
      <c r="B18" t="s">
        <v>58</v>
      </c>
      <c r="C18">
        <v>500</v>
      </c>
      <c r="D18" t="str" cm="1">
        <f t="array" ref="D18">INDEX(SubList_ResAreas!$D$5:$D$332,MATCH(1,($B18=SubList_ResAreas!$B$5:$B$332)*($C18=SubList_ResAreas!$C$5:$C$332),0))</f>
        <v>Riverside</v>
      </c>
      <c r="E18" s="43">
        <v>0</v>
      </c>
      <c r="F18" s="98">
        <v>0</v>
      </c>
      <c r="G18" s="28">
        <v>700</v>
      </c>
      <c r="H18" s="102">
        <v>300</v>
      </c>
      <c r="I18" s="102">
        <v>0</v>
      </c>
      <c r="J18" s="104">
        <f t="shared" si="0"/>
        <v>1000</v>
      </c>
      <c r="K18" s="104">
        <f t="shared" si="1"/>
        <v>0</v>
      </c>
    </row>
    <row r="19" spans="1:11" x14ac:dyDescent="0.35">
      <c r="A19" s="61" t="s">
        <v>326</v>
      </c>
      <c r="B19" s="61" t="s">
        <v>413</v>
      </c>
      <c r="C19" s="61">
        <v>230</v>
      </c>
      <c r="D19" t="str" cm="1">
        <f t="array" ref="D19">INDEX(SubList_ResAreas!$D$5:$D$332,MATCH(1,($B19=SubList_ResAreas!$B$5:$B$332)*($C19=SubList_ResAreas!$C$5:$C$332),0))</f>
        <v>San_Diego</v>
      </c>
      <c r="E19" s="43">
        <v>0</v>
      </c>
      <c r="F19" s="98">
        <v>0</v>
      </c>
      <c r="G19" s="28">
        <v>500</v>
      </c>
      <c r="H19" s="102">
        <v>0</v>
      </c>
      <c r="I19" s="102">
        <v>0</v>
      </c>
      <c r="J19" s="104">
        <f t="shared" si="0"/>
        <v>500</v>
      </c>
      <c r="K19" s="104">
        <f t="shared" si="1"/>
        <v>0</v>
      </c>
    </row>
    <row r="20" spans="1:11" x14ac:dyDescent="0.35">
      <c r="A20" t="s">
        <v>322</v>
      </c>
      <c r="B20" t="s">
        <v>106</v>
      </c>
      <c r="C20">
        <v>230</v>
      </c>
      <c r="D20" t="str" cm="1">
        <f t="array" ref="D20">INDEX(SubList_ResAreas!$D$5:$D$332,MATCH(1,($B20=SubList_ResAreas!$B$5:$B$332)*($C20=SubList_ResAreas!$C$5:$C$332),0))</f>
        <v>Greater_Tehachapi</v>
      </c>
      <c r="E20" s="43">
        <v>0</v>
      </c>
      <c r="F20" s="98">
        <v>0</v>
      </c>
      <c r="G20" s="28">
        <v>0</v>
      </c>
      <c r="H20" s="102">
        <v>0</v>
      </c>
      <c r="I20" s="102">
        <v>500</v>
      </c>
      <c r="J20" s="104">
        <f t="shared" si="0"/>
        <v>0</v>
      </c>
      <c r="K20" s="104">
        <f t="shared" si="1"/>
        <v>500</v>
      </c>
    </row>
    <row r="21" spans="1:11" x14ac:dyDescent="0.35">
      <c r="A21" t="s">
        <v>322</v>
      </c>
      <c r="B21" t="s">
        <v>116</v>
      </c>
      <c r="C21">
        <v>230</v>
      </c>
      <c r="D21" t="str" cm="1">
        <f t="array" ref="D21">INDEX(SubList_ResAreas!$D$5:$D$332,MATCH(1,($B21=SubList_ResAreas!$B$5:$B$332)*($C21=SubList_ResAreas!$C$5:$C$332),0))</f>
        <v>Greater_Tehachapi</v>
      </c>
      <c r="E21" s="43">
        <v>0</v>
      </c>
      <c r="F21" s="98">
        <v>0</v>
      </c>
      <c r="G21" s="28">
        <v>500</v>
      </c>
      <c r="H21" s="102">
        <v>0</v>
      </c>
      <c r="I21" s="102">
        <v>0</v>
      </c>
      <c r="J21" s="104">
        <f t="shared" si="0"/>
        <v>500</v>
      </c>
      <c r="K21" s="104">
        <f t="shared" si="1"/>
        <v>0</v>
      </c>
    </row>
    <row r="22" spans="1:11" x14ac:dyDescent="0.35">
      <c r="A22" s="61" t="s">
        <v>322</v>
      </c>
      <c r="B22" s="61" t="s">
        <v>122</v>
      </c>
      <c r="C22" s="61">
        <v>230</v>
      </c>
      <c r="D22" t="str" cm="1">
        <f t="array" ref="D22">INDEX(SubList_ResAreas!$D$5:$D$332,MATCH(1,($B22=SubList_ResAreas!$B$5:$B$332)*($C22=SubList_ResAreas!$C$5:$C$332),0))</f>
        <v>Greater_Tehachapi</v>
      </c>
      <c r="E22" s="43">
        <v>0</v>
      </c>
      <c r="F22" s="98">
        <v>0</v>
      </c>
      <c r="G22" s="28">
        <v>0</v>
      </c>
      <c r="H22" s="102">
        <v>500</v>
      </c>
      <c r="I22" s="102">
        <v>0</v>
      </c>
      <c r="J22" s="104">
        <f t="shared" si="0"/>
        <v>500</v>
      </c>
      <c r="K22" s="104">
        <f t="shared" si="1"/>
        <v>0</v>
      </c>
    </row>
  </sheetData>
  <autoFilter ref="A4:K22" xr:uid="{495DC271-060F-458E-860B-32BC17D230EF}"/>
  <mergeCells count="6">
    <mergeCell ref="A1:D3"/>
    <mergeCell ref="J2:K3"/>
    <mergeCell ref="E2:E3"/>
    <mergeCell ref="F2:F3"/>
    <mergeCell ref="G2:G3"/>
    <mergeCell ref="H2: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3" ma:contentTypeDescription="Create a new document." ma:contentTypeScope="" ma:versionID="92e5eab74731c6c077db8d282ca8623d">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3e3ab11aa6daefdc59ca94953119a3f"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63c1ac5-7804-4238-b259-20e84b305fd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B707A-E070-4F00-B637-E948A2E629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1043A0-75BE-474F-A2B2-08A82193A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README</vt:lpstr>
      <vt:lpstr>Portfolio_Summary_byArea</vt:lpstr>
      <vt:lpstr>Summary_bySub</vt:lpstr>
      <vt:lpstr>Mapping_bySub &gt; &gt; &gt;</vt:lpstr>
      <vt:lpstr>Geothermal</vt:lpstr>
      <vt:lpstr>InSt-Wind,Bio,&amp;Distrb-Solar</vt:lpstr>
      <vt:lpstr>Solar&amp;Battery</vt:lpstr>
      <vt:lpstr>OOS&amp;OSW_Wind</vt:lpstr>
      <vt:lpstr>LDES&amp;CleanFirm</vt:lpstr>
      <vt:lpstr>Mapping_Analysis &gt; &gt; &gt;</vt:lpstr>
      <vt:lpstr>Solar_MappingAnalysis</vt:lpstr>
      <vt:lpstr>LDES&amp;Clean-Firm_Analysis</vt:lpstr>
      <vt:lpstr>Analysis_Support_Info &gt; &gt; &gt;</vt:lpstr>
      <vt:lpstr>10mi_Env_LandPotential</vt:lpstr>
      <vt:lpstr>15mi_Env_LandPotential</vt:lpstr>
      <vt:lpstr>20mi_Env_LandPotential</vt:lpstr>
      <vt:lpstr>InterconnectionQueue_bySub</vt:lpstr>
      <vt:lpstr>23_24TPP_Base_Mapping</vt:lpstr>
      <vt:lpstr>First_20year_outlook_solar</vt:lpstr>
      <vt:lpstr>SubList_ResAreas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Fleming, Susan@Energy</cp:lastModifiedBy>
  <dcterms:created xsi:type="dcterms:W3CDTF">2023-05-30T20:40:53Z</dcterms:created>
  <dcterms:modified xsi:type="dcterms:W3CDTF">2023-07-13T20:40:27Z</dcterms:modified>
</cp:coreProperties>
</file>