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showInkAnnotation="0" codeName="ThisWorkbook" hidePivotFieldList="1" defaultThemeVersion="124226"/>
  <mc:AlternateContent xmlns:mc="http://schemas.openxmlformats.org/markup-compatibility/2006">
    <mc:Choice Requires="x15">
      <x15ac:absPath xmlns:x15ac="http://schemas.microsoft.com/office/spreadsheetml/2010/11/ac" url="\\filer03\regulatory\1- Legislation\State\CEC\03 Regulatory Reporting\Integrated Energy Policy Report (IEPR)\2023\Final LADWP 2023 IEPR\Submitted\"/>
    </mc:Choice>
  </mc:AlternateContent>
  <xr:revisionPtr revIDLastSave="0" documentId="13_ncr:1_{E8341721-2F68-4997-8BA3-0023CFFF480E}" xr6:coauthVersionLast="36" xr6:coauthVersionMax="36" xr10:uidLastSave="{00000000-0000-0000-0000-000000000000}"/>
  <bookViews>
    <workbookView xWindow="0" yWindow="0" windowWidth="19200" windowHeight="6060" tabRatio="838" activeTab="1"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2.1" sheetId="17" r:id="rId7"/>
    <sheet name="Form 2.2" sheetId="18" r:id="rId8"/>
    <sheet name="Form 2.3" sheetId="19" r:id="rId9"/>
    <sheet name="Form 3" sheetId="45" r:id="rId10"/>
    <sheet name="Form 4" sheetId="39" r:id="rId11"/>
    <sheet name="Form 8.1a" sheetId="50" r:id="rId12"/>
    <sheet name="Form 8.1b" sheetId="5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'[1]C&amp;E Report'!$IO$1:$IO$4</definedName>
    <definedName name="__123Graph_B" hidden="1">'[1]C&amp;E Report'!$IP$1:$IP$4</definedName>
    <definedName name="__123Graph_X" hidden="1">'[1]C&amp;E Report'!$IO$1:$IO$4</definedName>
    <definedName name="_Order1" hidden="1">255</definedName>
    <definedName name="_Order2" hidden="1">255</definedName>
    <definedName name="ComName" localSheetId="2">'[2]FormList&amp;FilerInfo'!$B$2</definedName>
    <definedName name="ComName" localSheetId="3">'[2]FormList&amp;FilerInfo'!$B$2</definedName>
    <definedName name="ComName" localSheetId="11">'[3]FormList&amp;FilerInfo'!$B$2</definedName>
    <definedName name="ComName" localSheetId="12">'[3]FormList&amp;FilerInfo'!$B$2</definedName>
    <definedName name="ComName">'[4]FormList&amp;FilerInfo'!$B$2</definedName>
    <definedName name="CoName" localSheetId="2">'[5]FormList&amp;FilerInfo'!$B$2</definedName>
    <definedName name="CoName" localSheetId="3">'[5]FormList&amp;FilerInfo'!$B$2</definedName>
    <definedName name="CoName" localSheetId="4">'[6]FormsList&amp;FilerInfo'!$B$2</definedName>
    <definedName name="coname" localSheetId="9">[7]Certification!$B$4</definedName>
    <definedName name="CoName" localSheetId="10">'[8]FormsList&amp;FilerInfo'!$B$2</definedName>
    <definedName name="CoName" localSheetId="11">'[9]FormsList&amp;FilerInfo'!$B$2</definedName>
    <definedName name="CoName" localSheetId="12">'[9]FormsList&amp;FilerInfo'!$B$2</definedName>
    <definedName name="CoName">'FormsList&amp;FilerInfo'!$B$2</definedName>
    <definedName name="Data3.4" localSheetId="0">#REF!</definedName>
    <definedName name="Data3.4" localSheetId="9">#REF!</definedName>
    <definedName name="Data3.4" localSheetId="10">#REF!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9">'Form 3'!$B$6:$S$57</definedName>
    <definedName name="_xlnm.Print_Area" localSheetId="1">'FormsList&amp;FilerInfo'!$A$1:$C$21</definedName>
    <definedName name="_xlnm.Print_Titles" localSheetId="6">'Form 2.1'!$B:$B,'Form 2.1'!$2:$8</definedName>
    <definedName name="_xlnm.Print_Titles" localSheetId="8">'Form 2.3'!$B:$B,'Form 2.3'!$2:$8</definedName>
    <definedName name="_xlnm.Print_Titles" localSheetId="9">'Form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2.1'!$B$1:$J$16</definedName>
    <definedName name="Z_2C54E754_4594_47E3_AFE9_B28C28B63E5C_.wvu.PrintArea" localSheetId="7" hidden="1">'Form 2.2'!$B$1:$J$16</definedName>
    <definedName name="Z_2C54E754_4594_47E3_AFE9_B28C28B63E5C_.wvu.PrintArea" localSheetId="8" hidden="1">'Form 2.3'!$B$1:$J$16</definedName>
    <definedName name="Z_2C54E754_4594_47E3_AFE9_B28C28B63E5C_.wvu.PrintArea" localSheetId="11" hidden="1">'Form 8.1a'!$C$1:$Q$71</definedName>
    <definedName name="Z_2C54E754_4594_47E3_AFE9_B28C28B63E5C_.wvu.PrintArea" localSheetId="12" hidden="1">'Form 8.1b'!$A$1:$O$31</definedName>
    <definedName name="Z_2C54E754_4594_47E3_AFE9_B28C28B63E5C_.wvu.PrintArea" localSheetId="1" hidden="1">'FormsList&amp;FilerInfo'!$A$1:$C$21</definedName>
    <definedName name="Z_2C54E754_4594_47E3_AFE9_B28C28B63E5C_.wvu.PrintTitles" localSheetId="6" hidden="1">'Form 2.1'!$B:$B,'Form 2.1'!$2:$8</definedName>
    <definedName name="Z_2C54E754_4594_47E3_AFE9_B28C28B63E5C_.wvu.PrintTitles" localSheetId="8"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2.1'!$B$1:$J$16</definedName>
    <definedName name="Z_64245E33_E577_4C25_9B98_21C112E84FF6_.wvu.PrintArea" localSheetId="7" hidden="1">'Form 2.2'!$B$1:$J$16</definedName>
    <definedName name="Z_64245E33_E577_4C25_9B98_21C112E84FF6_.wvu.PrintArea" localSheetId="8" hidden="1">'Form 2.3'!$B$1:$J$16</definedName>
    <definedName name="Z_64245E33_E577_4C25_9B98_21C112E84FF6_.wvu.PrintArea" localSheetId="11" hidden="1">'Form 8.1a'!$C$1:$Q$71</definedName>
    <definedName name="Z_64245E33_E577_4C25_9B98_21C112E84FF6_.wvu.PrintArea" localSheetId="12" hidden="1">'Form 8.1b'!$A$1:$O$31</definedName>
    <definedName name="Z_64245E33_E577_4C25_9B98_21C112E84FF6_.wvu.PrintArea" localSheetId="1" hidden="1">'FormsList&amp;FilerInfo'!$A$1:$C$21</definedName>
    <definedName name="Z_64245E33_E577_4C25_9B98_21C112E84FF6_.wvu.PrintTitles" localSheetId="6" hidden="1">'Form 2.1'!$B:$B,'Form 2.1'!$2:$8</definedName>
    <definedName name="Z_64245E33_E577_4C25_9B98_21C112E84FF6_.wvu.PrintTitles" localSheetId="8"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2.1'!$B$1:$J$18</definedName>
    <definedName name="Z_C3E70234_FA18_40E7_B25F_218A5F7D2EA2_.wvu.PrintArea" localSheetId="7" hidden="1">'Form 2.2'!$B$1:$J$18</definedName>
    <definedName name="Z_C3E70234_FA18_40E7_B25F_218A5F7D2EA2_.wvu.PrintArea" localSheetId="8" hidden="1">'Form 2.3'!$B$1:$J$18</definedName>
    <definedName name="Z_C3E70234_FA18_40E7_B25F_218A5F7D2EA2_.wvu.PrintArea" localSheetId="11" hidden="1">'Form 8.1a'!$C$1:$Q$71</definedName>
    <definedName name="Z_C3E70234_FA18_40E7_B25F_218A5F7D2EA2_.wvu.PrintArea" localSheetId="12" hidden="1">'Form 8.1b'!$A$1:$O$31</definedName>
    <definedName name="Z_C3E70234_FA18_40E7_B25F_218A5F7D2EA2_.wvu.PrintArea" localSheetId="1" hidden="1">'FormsList&amp;FilerInfo'!$A$1:$C$21</definedName>
    <definedName name="Z_C3E70234_FA18_40E7_B25F_218A5F7D2EA2_.wvu.PrintTitles" localSheetId="6" hidden="1">'Form 2.1'!$B:$B,'Form 2.1'!$2:$8</definedName>
    <definedName name="Z_C3E70234_FA18_40E7_B25F_218A5F7D2EA2_.wvu.PrintTitles" localSheetId="8"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2.1'!$B$1:$J$18</definedName>
    <definedName name="Z_DC437496_B10F_474B_8F6E_F19B4DA7C026_.wvu.PrintArea" localSheetId="7" hidden="1">'Form 2.2'!$B$1:$J$18</definedName>
    <definedName name="Z_DC437496_B10F_474B_8F6E_F19B4DA7C026_.wvu.PrintArea" localSheetId="8" hidden="1">'Form 2.3'!$B$1:$J$18</definedName>
    <definedName name="Z_DC437496_B10F_474B_8F6E_F19B4DA7C026_.wvu.PrintArea" localSheetId="11" hidden="1">'Form 8.1a'!$C$1:$Q$71</definedName>
    <definedName name="Z_DC437496_B10F_474B_8F6E_F19B4DA7C026_.wvu.PrintArea" localSheetId="12" hidden="1">'Form 8.1b'!$A$1:$O$31</definedName>
    <definedName name="Z_DC437496_B10F_474B_8F6E_F19B4DA7C026_.wvu.PrintArea" localSheetId="1" hidden="1">'FormsList&amp;FilerInfo'!$A$1:$C$21</definedName>
    <definedName name="Z_DC437496_B10F_474B_8F6E_F19B4DA7C026_.wvu.PrintTitles" localSheetId="6" hidden="1">'Form 2.1'!$B:$B,'Form 2.1'!$2:$8</definedName>
    <definedName name="Z_DC437496_B10F_474B_8F6E_F19B4DA7C026_.wvu.PrintTitles" localSheetId="8"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O31" i="51" l="1"/>
  <c r="N31" i="51"/>
  <c r="M31" i="51"/>
  <c r="L31" i="51"/>
  <c r="K31" i="51"/>
  <c r="J31" i="51"/>
  <c r="I31" i="51"/>
  <c r="H31" i="51"/>
  <c r="G31" i="51"/>
  <c r="F31" i="51"/>
  <c r="E31" i="51"/>
  <c r="D31" i="51"/>
  <c r="C31" i="51"/>
  <c r="B31" i="51"/>
  <c r="L28" i="50"/>
  <c r="M28" i="50" s="1"/>
  <c r="N28" i="50" s="1"/>
  <c r="O28" i="50" s="1"/>
  <c r="P28" i="50" s="1"/>
  <c r="Q28" i="50" s="1"/>
  <c r="A2" i="51" l="1"/>
  <c r="C2" i="50"/>
  <c r="S91" i="45" l="1"/>
  <c r="N91" i="45"/>
  <c r="S90" i="45"/>
  <c r="N90" i="45"/>
  <c r="S89" i="45"/>
  <c r="N89" i="45"/>
  <c r="S88" i="45"/>
  <c r="N88" i="45"/>
  <c r="S87" i="45"/>
  <c r="N87" i="45"/>
  <c r="S86" i="45"/>
  <c r="N86" i="45"/>
  <c r="S85" i="45"/>
  <c r="N85" i="45"/>
  <c r="S84" i="45"/>
  <c r="N84" i="45"/>
  <c r="S83" i="45"/>
  <c r="N83" i="45"/>
  <c r="S82" i="45"/>
  <c r="N82" i="45"/>
  <c r="S81" i="45"/>
  <c r="N81" i="45"/>
  <c r="S80" i="45"/>
  <c r="N80" i="45"/>
  <c r="S43" i="45"/>
  <c r="N43" i="45"/>
  <c r="S42" i="45"/>
  <c r="N42" i="45"/>
  <c r="S41" i="45"/>
  <c r="N41" i="45"/>
  <c r="S40" i="45"/>
  <c r="N40" i="45"/>
  <c r="S39" i="45"/>
  <c r="N39" i="45"/>
  <c r="S38" i="45"/>
  <c r="N38" i="45"/>
  <c r="S37" i="45"/>
  <c r="N37" i="45"/>
  <c r="S36" i="45"/>
  <c r="N36" i="45"/>
  <c r="S35" i="45"/>
  <c r="N35" i="45"/>
  <c r="S34" i="45"/>
  <c r="N34" i="45"/>
  <c r="S33" i="45"/>
  <c r="N33" i="45"/>
  <c r="S32" i="45"/>
  <c r="N32" i="45"/>
  <c r="C13" i="5" l="1"/>
  <c r="C14" i="5"/>
  <c r="C15" i="5"/>
  <c r="C16" i="5"/>
  <c r="C17" i="5"/>
  <c r="C18" i="5"/>
  <c r="C19" i="5"/>
  <c r="C20" i="5"/>
  <c r="C21" i="5"/>
  <c r="C22" i="5"/>
  <c r="C23" i="5"/>
  <c r="C12" i="5"/>
  <c r="C11" i="5"/>
  <c r="C10" i="5"/>
  <c r="E18" i="5" l="1"/>
  <c r="D18" i="5" s="1"/>
  <c r="E19" i="5"/>
  <c r="D19" i="5" s="1"/>
  <c r="E10" i="5"/>
  <c r="D10" i="5" s="1"/>
  <c r="E23" i="5"/>
  <c r="D23" i="5" s="1"/>
  <c r="E22" i="5"/>
  <c r="D22" i="5" s="1"/>
  <c r="E21" i="5"/>
  <c r="D21" i="5" s="1"/>
  <c r="E20" i="5"/>
  <c r="D20" i="5" s="1"/>
  <c r="E17" i="5"/>
  <c r="D17" i="5" s="1"/>
  <c r="E16" i="5"/>
  <c r="D16" i="5" s="1"/>
  <c r="E15" i="5"/>
  <c r="D15" i="5" s="1"/>
  <c r="E14" i="5"/>
  <c r="D14" i="5" s="1"/>
  <c r="E13" i="5"/>
  <c r="D13" i="5" s="1"/>
  <c r="E12" i="5"/>
  <c r="D12" i="5" s="1"/>
  <c r="E11" i="5"/>
  <c r="D11" i="5" s="1"/>
  <c r="B2" i="45" l="1"/>
  <c r="J20" i="3"/>
  <c r="J21" i="3"/>
  <c r="J8" i="3"/>
  <c r="J9" i="3"/>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r>
          <rPr>
            <sz val="8"/>
            <rFont val="Arial"/>
          </rPr>
          <t>[Threaded comment]
Your version of Excel allows you to read this threaded comment; however, any edits to it will get removed if the file is opened in a newer version of Excel. Learn more: https://go.microsoft.com/fwlink/?linkid=870924
Comment:
    THis sheet had two less years than 1.1b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Mignon Marks</author>
  </authors>
  <commentList>
    <comment ref="C23" authorId="0" shapeId="0" xr:uid="{A7B3A717-61AA-46F3-97F8-C542A413BC91}">
      <text>
        <r>
          <rPr>
            <sz val="8"/>
            <color indexed="81"/>
            <rFont val="Arial"/>
            <family val="2"/>
          </rPr>
          <t>In dollars per million British Thermal Unit.</t>
        </r>
        <r>
          <rPr>
            <sz val="8"/>
            <color indexed="81"/>
            <rFont val="Tahoma"/>
            <family val="2"/>
          </rPr>
          <t xml:space="preserve">
</t>
        </r>
      </text>
    </comment>
    <comment ref="C24" authorId="0" shapeId="0" xr:uid="{036EB175-7AFA-4FF6-B4AA-BED329FBFDBE}">
      <text>
        <r>
          <rPr>
            <sz val="8"/>
            <color indexed="81"/>
            <rFont val="Arial"/>
            <family val="2"/>
          </rPr>
          <t>In dollars per million British Thermal Unit.</t>
        </r>
        <r>
          <rPr>
            <sz val="8"/>
            <color indexed="81"/>
            <rFont val="Tahoma"/>
            <family val="2"/>
          </rPr>
          <t xml:space="preserve">
</t>
        </r>
      </text>
    </comment>
    <comment ref="C28" authorId="0" shapeId="0" xr:uid="{FD16B863-1E9D-42AC-B5BC-647328C98045}">
      <text>
        <r>
          <rPr>
            <sz val="8"/>
            <color indexed="81"/>
            <rFont val="Tahoma"/>
            <family val="2"/>
          </rPr>
          <t xml:space="preserve">In dollars per million British Thermal Units
</t>
        </r>
      </text>
    </comment>
  </commentList>
</comments>
</file>

<file path=xl/sharedStrings.xml><?xml version="1.0" encoding="utf-8"?>
<sst xmlns="http://schemas.openxmlformats.org/spreadsheetml/2006/main" count="348" uniqueCount="205">
  <si>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</si>
  <si>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</si>
  <si>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</si>
  <si>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</si>
  <si>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</si>
  <si>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</si>
  <si>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</si>
  <si>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</si>
  <si>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</si>
  <si>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</si>
  <si>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</si>
  <si>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</si>
  <si>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</si>
  <si>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</si>
  <si>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</si>
  <si>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</si>
  <si>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</si>
  <si>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</si>
  <si>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</si>
  <si>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</si>
  <si>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</si>
  <si>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</si>
  <si>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</si>
  <si>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</si>
  <si>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</si>
  <si>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</si>
  <si>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</si>
  <si>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</si>
  <si>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</si>
  <si>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</si>
  <si>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</si>
  <si>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</si>
  <si>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</si>
  <si>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</si>
  <si>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</si>
  <si>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</si>
  <si>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</si>
  <si>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</si>
  <si>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</si>
  <si>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</si>
  <si>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</si>
  <si>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</si>
  <si>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</si>
  <si>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</si>
  <si>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</si>
  <si>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</si>
  <si>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</si>
  <si>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</si>
  <si>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</si>
  <si>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</si>
  <si>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</si>
  <si>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</si>
  <si>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</si>
  <si>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</si>
  <si>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</si>
  <si>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</si>
  <si>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</si>
  <si>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</si>
  <si>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</si>
  <si>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</si>
  <si>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</si>
  <si>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</si>
  <si>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</si>
  <si>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</si>
  <si>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</si>
  <si>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</si>
  <si>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</si>
  <si>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</si>
  <si>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</si>
  <si>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</si>
  <si>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</si>
  <si>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</si>
  <si>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</si>
  <si>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TAXABLE SALES</t>
  </si>
  <si>
    <t>FLOORSPACE (MM SQFT)</t>
  </si>
  <si>
    <t>FORM 2.2</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</si>
  <si>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</si>
  <si>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</si>
  <si>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</si>
  <si>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</si>
  <si>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</si>
  <si>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</si>
  <si>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</si>
  <si>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</si>
  <si>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</si>
  <si>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</si>
  <si>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OTHER INPUTS</t>
  </si>
  <si>
    <t>FORM 3</t>
  </si>
  <si>
    <t>INCREMENTAL DEMAND MODIFIER IMPACTS</t>
  </si>
  <si>
    <t>INSTALLATIONS (Specify Units)</t>
  </si>
  <si>
    <t>Program Category</t>
  </si>
  <si>
    <t>Technology Type</t>
  </si>
  <si>
    <t>Year</t>
  </si>
  <si>
    <t>Other</t>
  </si>
  <si>
    <t>PV</t>
  </si>
  <si>
    <t>Battery Storage</t>
  </si>
  <si>
    <t>FORM 4</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</si>
  <si>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</si>
  <si>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</si>
  <si>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</si>
  <si>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Forms 1 - 7 Due:</t>
  </si>
  <si>
    <t>Form 8 Due:</t>
  </si>
  <si>
    <t>Questions relating to the electricity demand forecast forms should be directed to Robert.Kennedy@energy.ca.gov.</t>
  </si>
  <si>
    <r>
      <t>TRANSPORTATION ELECTRIFICATION</t>
    </r>
    <r>
      <rPr>
        <vertAlign val="superscript"/>
        <sz val="8"/>
        <rFont val="Arial"/>
        <family val="2"/>
      </rPr>
      <t>1</t>
    </r>
  </si>
  <si>
    <t>Note:</t>
  </si>
  <si>
    <t>Los Angeles Department of Water and Power</t>
  </si>
  <si>
    <t>Scott Hirashima, Manager of Power Regulatory Compliance and Standards</t>
  </si>
  <si>
    <t>111 North Hope Street, Room 1246, Los Angeles, CA 90012</t>
  </si>
  <si>
    <t>213-367-0852</t>
  </si>
  <si>
    <t>Scott.Hirashima@ladwp.com</t>
  </si>
  <si>
    <t xml:space="preserve">Intra-Departmental  </t>
  </si>
  <si>
    <r>
      <t>Owens Valley</t>
    </r>
    <r>
      <rPr>
        <vertAlign val="superscript"/>
        <sz val="8"/>
        <rFont val="Arial"/>
        <family val="2"/>
      </rPr>
      <t>2</t>
    </r>
  </si>
  <si>
    <r>
      <t>ELECTRICITY RATE FORECAST</t>
    </r>
    <r>
      <rPr>
        <b/>
        <vertAlign val="superscript"/>
        <sz val="12"/>
        <rFont val="Arial"/>
        <family val="2"/>
      </rPr>
      <t>1</t>
    </r>
  </si>
  <si>
    <t>PERSONAL INCOME
(Billion $)</t>
  </si>
  <si>
    <r>
      <rPr>
        <vertAlign val="superscript"/>
        <sz val="8"/>
        <rFont val="Arial"/>
        <family val="2"/>
      </rPr>
      <t>1</t>
    </r>
    <r>
      <rPr>
        <sz val="8"/>
        <rFont val="Arial"/>
        <family val="2"/>
      </rPr>
      <t>Electricity Rate Forecast is based on current available data; it has not been approved by LADWP's local governing body and is subject to change.</t>
    </r>
  </si>
  <si>
    <r>
      <rPr>
        <vertAlign val="superscript"/>
        <sz val="8"/>
        <rFont val="Arial"/>
        <family val="2"/>
      </rPr>
      <t>2</t>
    </r>
    <r>
      <rPr>
        <sz val="8"/>
        <rFont val="Arial"/>
        <family val="2"/>
      </rPr>
      <t>The “Owens Valley” represents a portion of LADWP’s service territory.</t>
    </r>
  </si>
  <si>
    <r>
      <t>OWENS VALLEY</t>
    </r>
    <r>
      <rPr>
        <vertAlign val="superscript"/>
        <sz val="8"/>
        <rFont val="Arial"/>
        <family val="2"/>
      </rPr>
      <t>2</t>
    </r>
  </si>
  <si>
    <r>
      <t>2</t>
    </r>
    <r>
      <rPr>
        <sz val="8"/>
        <rFont val="Arial"/>
        <family val="2"/>
      </rPr>
      <t>The “Owens Valley” represents a portion of LADWP’s service territory.</t>
    </r>
  </si>
  <si>
    <r>
      <t>1</t>
    </r>
    <r>
      <rPr>
        <sz val="8"/>
        <rFont val="Arial"/>
        <family val="2"/>
      </rPr>
      <t>Historical Transportation Electrification sales are included Residential, Commercial, and Industrial in 2021 &amp; 2022.</t>
    </r>
  </si>
  <si>
    <r>
      <t>TOTAL NON-
AGRICULTURAL EMPLOYMENT (1,000s)</t>
    </r>
    <r>
      <rPr>
        <vertAlign val="superscript"/>
        <sz val="8"/>
        <rFont val="Arial"/>
        <family val="2"/>
      </rPr>
      <t>1</t>
    </r>
  </si>
  <si>
    <r>
      <t>1</t>
    </r>
    <r>
      <rPr>
        <sz val="8"/>
        <rFont val="Arial"/>
        <family val="2"/>
      </rPr>
      <t xml:space="preserve">Total Non-Agricultural Employment is Los Angeles County data.  </t>
    </r>
  </si>
  <si>
    <r>
      <rPr>
        <vertAlign val="superscript"/>
        <sz val="8"/>
        <rFont val="Arial"/>
        <family val="2"/>
      </rPr>
      <t>1</t>
    </r>
    <r>
      <rPr>
        <sz val="8"/>
        <rFont val="Arial"/>
        <family val="2"/>
      </rPr>
      <t>Customer Count reported is based on the 12-month average of the calendar year.</t>
    </r>
  </si>
  <si>
    <r>
      <t>CUSTOMER COUNT</t>
    </r>
    <r>
      <rPr>
        <vertAlign val="superscript"/>
        <sz val="8"/>
        <rFont val="Arial"/>
        <family val="2"/>
      </rPr>
      <t>1</t>
    </r>
  </si>
  <si>
    <t xml:space="preserve">Light-Duty Evs </t>
  </si>
  <si>
    <r>
      <t xml:space="preserve"> PEAK DEMAND IMPACT - Coincident with LSE Annual Peak (MW) </t>
    </r>
    <r>
      <rPr>
        <b/>
        <vertAlign val="superscript"/>
        <sz val="12"/>
        <color theme="1"/>
        <rFont val="Arial"/>
        <family val="2"/>
      </rPr>
      <t>1,2</t>
    </r>
  </si>
  <si>
    <r>
      <rPr>
        <vertAlign val="superscript"/>
        <sz val="11"/>
        <color theme="1"/>
        <rFont val="Calibri"/>
        <family val="2"/>
        <scheme val="minor"/>
      </rPr>
      <t>3</t>
    </r>
    <r>
      <rPr>
        <sz val="11"/>
        <color theme="1"/>
        <rFont val="Calibri"/>
        <family val="2"/>
        <scheme val="minor"/>
      </rPr>
      <t>None of the savings and peak demand impact values in the form are committed, they are only projections. The peak impact values used in SB1037 filing are the deemed kW values that fall under a different timeframe, using the DEER peak from 4-9P. ESE utilized end use load profiles from the CEC Helm 2.0 load profiles and selected a consistent peak timeframe for our service territory (4-5P). For Peak demand impact, it was assumed that every year in August, the third Thursday of the week at 5pm is our peak time. Peak demand impact values at this timeframe were used for the report. Number of installations for residential, commercial, industrial, and building electrification sectors were omitted as the current potential studies do not break down total number of units installed for every sector, program, and or measure.</t>
    </r>
  </si>
  <si>
    <r>
      <t xml:space="preserve">Energy Efficiency </t>
    </r>
    <r>
      <rPr>
        <vertAlign val="superscript"/>
        <sz val="10"/>
        <color theme="1"/>
        <rFont val="Calibri"/>
        <family val="2"/>
        <scheme val="minor"/>
      </rPr>
      <t>3</t>
    </r>
  </si>
  <si>
    <r>
      <t xml:space="preserve">ENERGY (MWh) </t>
    </r>
    <r>
      <rPr>
        <b/>
        <vertAlign val="superscript"/>
        <sz val="12"/>
        <color theme="1"/>
        <rFont val="Arial"/>
        <family val="2"/>
      </rPr>
      <t>1</t>
    </r>
  </si>
  <si>
    <r>
      <rPr>
        <vertAlign val="superscript"/>
        <sz val="11"/>
        <color theme="1"/>
        <rFont val="Calibri"/>
        <family val="2"/>
        <scheme val="minor"/>
      </rPr>
      <t>2</t>
    </r>
    <r>
      <rPr>
        <sz val="11"/>
        <color theme="1"/>
        <rFont val="Calibri"/>
        <family val="2"/>
        <scheme val="minor"/>
      </rPr>
      <t>Contribution to Peak.</t>
    </r>
  </si>
  <si>
    <r>
      <rPr>
        <vertAlign val="superscript"/>
        <sz val="11"/>
        <color theme="1"/>
        <rFont val="Calibri"/>
        <family val="2"/>
        <scheme val="minor"/>
      </rPr>
      <t>1</t>
    </r>
    <r>
      <rPr>
        <sz val="11"/>
        <color theme="1"/>
        <rFont val="Calibri"/>
        <family val="2"/>
        <scheme val="minor"/>
      </rPr>
      <t xml:space="preserve">Positive value represents increase in load or demand. Negative value represents decrease in load or demand. </t>
    </r>
  </si>
  <si>
    <r>
      <rPr>
        <vertAlign val="superscript"/>
        <sz val="11"/>
        <color theme="1"/>
        <rFont val="Calibri"/>
        <family val="2"/>
        <scheme val="minor"/>
      </rPr>
      <t>4</t>
    </r>
    <r>
      <rPr>
        <sz val="11"/>
        <color theme="1"/>
        <rFont val="Calibri"/>
        <family val="2"/>
        <scheme val="minor"/>
      </rPr>
      <t xml:space="preserve">LADWP’s commercial and industrial DR portfolio includes both commercial and industrial customers.  And, residential DR portfolio includes thermostat, electric vehicle, electric vehicle chargers, and other smart appliances. </t>
    </r>
  </si>
  <si>
    <t xml:space="preserve">Medium/Heavy Evs </t>
  </si>
  <si>
    <r>
      <t xml:space="preserve">Load-Modifying DR </t>
    </r>
    <r>
      <rPr>
        <vertAlign val="superscript"/>
        <sz val="10"/>
        <color theme="1"/>
        <rFont val="Calibri"/>
        <family val="2"/>
        <scheme val="minor"/>
      </rPr>
      <t>4</t>
    </r>
  </si>
  <si>
    <r>
      <t xml:space="preserve">Building Electrification </t>
    </r>
    <r>
      <rPr>
        <vertAlign val="superscript"/>
        <sz val="10"/>
        <color theme="1"/>
        <rFont val="Calibri"/>
        <family val="2"/>
        <scheme val="minor"/>
      </rPr>
      <t>5</t>
    </r>
  </si>
  <si>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</si>
  <si>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</si>
  <si>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</si>
  <si>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</si>
  <si>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</si>
  <si>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</si>
  <si>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</si>
  <si>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</si>
  <si>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</si>
  <si>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</si>
  <si>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</si>
  <si>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</si>
  <si>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</si>
  <si>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</si>
  <si>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</si>
  <si>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</si>
  <si>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</si>
  <si>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</si>
  <si>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</si>
  <si>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</si>
  <si>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</si>
  <si>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</si>
  <si>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</si>
  <si>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</si>
  <si>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</si>
  <si>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</si>
  <si>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</si>
  <si>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</si>
  <si>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</si>
  <si>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</si>
  <si>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</si>
  <si>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</si>
  <si>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</si>
  <si>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</si>
  <si>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</si>
  <si>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</si>
  <si>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</si>
  <si>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</si>
  <si>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</si>
  <si>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</si>
  <si>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</si>
  <si>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</si>
  <si>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</si>
  <si>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</si>
  <si>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</si>
  <si>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</si>
  <si>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</si>
  <si>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TRANSMISSION PLANT</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</si>
  <si>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</si>
  <si>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</si>
  <si>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</si>
  <si>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</si>
  <si>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</si>
  <si>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</si>
  <si>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</si>
  <si>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</si>
  <si>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</si>
  <si>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</si>
  <si>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</si>
  <si>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</si>
  <si>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</si>
  <si>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</si>
  <si>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</si>
  <si>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</si>
  <si>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</si>
  <si>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</si>
  <si>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Average Natural Gas Price $/MMBTu</t>
  </si>
  <si>
    <t>GENERATION (PRODUCTION PLANT)</t>
  </si>
  <si>
    <t>DISTRIBUTION PLANT, except Advanced Metering System projects</t>
  </si>
  <si>
    <t>ALL OTHER CAPITAL IMPROVEMENT PROJECTS (Advanced Metering System Projects)</t>
  </si>
  <si>
    <r>
      <rPr>
        <vertAlign val="superscript"/>
        <sz val="11"/>
        <color theme="1"/>
        <rFont val="Calibri"/>
        <family val="2"/>
        <scheme val="minor"/>
      </rPr>
      <t>5</t>
    </r>
    <r>
      <rPr>
        <sz val="11"/>
        <color theme="1"/>
        <rFont val="Calibri"/>
        <family val="2"/>
        <scheme val="minor"/>
      </rPr>
      <t>Current Building electrification projections estimate that energy consumption will increase between 2023-2034. BE peak demand impact values made up mostly from HP HVAC savings. Other BE measures see increased consumption at peak time frame and brings down overall demand impact savings.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</si>
</sst>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0.0"/>
    <numFmt numFmtId="172" formatCode="#,##0.000"/>
    <numFmt numFmtId="173" formatCode="_(* #,##0_);_(* \(#,##0\);_(* &quot;-&quot;??_);_(@_)"/>
    <numFmt numFmtId="174" formatCode="&quot;$&quot;#,##0.00"/>
  </numFmts>
  <fonts count="59"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vertAlign val="superscript"/>
      <sz val="8"/>
      <name val="Arial"/>
      <family val="2"/>
    </font>
    <font>
      <u/>
      <sz val="8"/>
      <color theme="10"/>
      <name val="Arial"/>
      <family val="2"/>
    </font>
    <font>
      <b/>
      <vertAlign val="superscript"/>
      <sz val="12"/>
      <name val="Arial"/>
      <family val="2"/>
    </font>
    <font>
      <b/>
      <vertAlign val="superscript"/>
      <sz val="12"/>
      <color theme="1"/>
      <name val="Arial"/>
      <family val="2"/>
    </font>
    <font>
      <vertAlign val="superscript"/>
      <sz val="10"/>
      <color theme="1"/>
      <name val="Calibri"/>
      <family val="2"/>
      <scheme val="minor"/>
    </font>
    <font>
      <vertAlign val="superscript"/>
      <sz val="11"/>
      <color theme="1"/>
      <name val="Calibri"/>
      <family val="2"/>
      <scheme val="minor"/>
    </font>
    <font>
      <sz val="11"/>
      <name val="Calibri"/>
      <family val="2"/>
      <scheme val="minor"/>
    </font>
    <font>
      <b/>
      <sz val="12"/>
      <color theme="0"/>
      <name val="Arial"/>
      <family val="2"/>
    </font>
    <font>
      <b/>
      <sz val="14"/>
      <color theme="0"/>
      <name val="Arial"/>
      <family val="2"/>
    </font>
    <font>
      <sz val="14"/>
      <name val="Arial"/>
      <family val="2"/>
    </font>
    <font>
      <b/>
      <sz val="11"/>
      <name val="Arial"/>
      <family val="2"/>
    </font>
    <font>
      <b/>
      <sz val="9"/>
      <name val="Arial"/>
      <family val="2"/>
    </font>
    <font>
      <sz val="9"/>
      <name val="Arial"/>
      <family val="2"/>
    </font>
    <font>
      <b/>
      <sz val="9"/>
      <color indexed="9"/>
      <name val="Arial"/>
      <family val="2"/>
    </font>
    <font>
      <sz val="9"/>
      <color indexed="8"/>
      <name val="Arial"/>
      <family val="2"/>
    </font>
    <font>
      <sz val="8"/>
      <color indexed="81"/>
      <name val="Arial"/>
      <family val="2"/>
    </font>
    <font>
      <sz val="8"/>
      <color indexed="81"/>
      <name val="Tahoma"/>
      <family val="2"/>
    </font>
    <font>
      <sz val="10"/>
      <name val="Calibri"/>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indexed="55"/>
        <bgColor indexed="64"/>
      </patternFill>
    </fill>
    <fill>
      <patternFill patternType="solid">
        <fgColor indexed="47"/>
        <bgColor indexed="64"/>
      </patternFill>
    </fill>
    <fill>
      <patternFill patternType="solid">
        <fgColor indexed="60"/>
        <bgColor indexed="64"/>
      </patternFill>
    </fill>
  </fills>
  <borders count="4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s>
  <cellStyleXfs count="73">
    <xf numFmtId="0" fontId="0" fillId="0" borderId="0"/>
    <xf numFmtId="168" fontId="19" fillId="2" borderId="1">
      <alignment horizontal="center" vertical="center"/>
    </xf>
    <xf numFmtId="43" fontId="13" fillId="0" borderId="0" applyFont="0" applyFill="0" applyBorder="0" applyAlignment="0" applyProtection="0"/>
    <xf numFmtId="3"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6" fontId="13" fillId="0" borderId="0" applyFont="0" applyFill="0" applyBorder="0" applyAlignment="0" applyProtection="0"/>
    <xf numFmtId="2" fontId="13" fillId="0" borderId="0" applyFont="0" applyFill="0" applyBorder="0" applyAlignment="0" applyProtection="0"/>
    <xf numFmtId="38" fontId="14" fillId="3" borderId="0" applyNumberFormat="0" applyBorder="0" applyAlignment="0" applyProtection="0"/>
    <xf numFmtId="0" fontId="26" fillId="0" borderId="0" applyNumberFormat="0" applyFill="0" applyBorder="0" applyAlignment="0" applyProtection="0"/>
    <xf numFmtId="0" fontId="16" fillId="0" borderId="0" applyNumberFormat="0" applyFont="0" applyFill="0" applyAlignment="0" applyProtection="0"/>
    <xf numFmtId="0" fontId="17" fillId="0" borderId="0" applyNumberFormat="0" applyFont="0" applyFill="0" applyAlignment="0" applyProtection="0"/>
    <xf numFmtId="169" fontId="13" fillId="0" borderId="0">
      <protection locked="0"/>
    </xf>
    <xf numFmtId="169" fontId="13" fillId="0" borderId="0">
      <protection locked="0"/>
    </xf>
    <xf numFmtId="0" fontId="27" fillId="0" borderId="2" applyNumberFormat="0" applyFill="0" applyAlignment="0" applyProtection="0"/>
    <xf numFmtId="10" fontId="14" fillId="4" borderId="3" applyNumberFormat="0" applyBorder="0" applyAlignment="0" applyProtection="0"/>
    <xf numFmtId="37" fontId="28" fillId="0" borderId="0"/>
    <xf numFmtId="164" fontId="29" fillId="0" borderId="0"/>
    <xf numFmtId="0" fontId="13" fillId="0" borderId="0"/>
    <xf numFmtId="0" fontId="32" fillId="0" borderId="0"/>
    <xf numFmtId="0" fontId="11" fillId="0" borderId="0"/>
    <xf numFmtId="0" fontId="15" fillId="0" borderId="0"/>
    <xf numFmtId="0" fontId="13" fillId="0" borderId="0"/>
    <xf numFmtId="0" fontId="13" fillId="0" borderId="0"/>
    <xf numFmtId="10" fontId="13" fillId="0" borderId="0" applyFont="0" applyFill="0" applyBorder="0" applyAlignment="0" applyProtection="0"/>
    <xf numFmtId="0" fontId="13" fillId="0" borderId="4" applyNumberFormat="0" applyFont="0" applyBorder="0" applyAlignment="0" applyProtection="0"/>
    <xf numFmtId="37" fontId="14" fillId="5" borderId="0" applyNumberFormat="0" applyBorder="0" applyAlignment="0" applyProtection="0"/>
    <xf numFmtId="37" fontId="11" fillId="0" borderId="0"/>
    <xf numFmtId="3" fontId="30" fillId="0" borderId="2" applyProtection="0"/>
    <xf numFmtId="0" fontId="10" fillId="0" borderId="0"/>
    <xf numFmtId="0" fontId="9" fillId="0" borderId="0"/>
    <xf numFmtId="0" fontId="13" fillId="0" borderId="0"/>
    <xf numFmtId="43" fontId="9" fillId="0" borderId="0" applyFont="0" applyFill="0" applyBorder="0" applyAlignment="0" applyProtection="0"/>
    <xf numFmtId="168" fontId="12" fillId="2" borderId="1">
      <alignment horizontal="center" vertical="center"/>
    </xf>
    <xf numFmtId="38" fontId="11" fillId="3" borderId="0" applyNumberFormat="0" applyBorder="0" applyAlignment="0" applyProtection="0"/>
    <xf numFmtId="0" fontId="13" fillId="0" borderId="0"/>
    <xf numFmtId="10" fontId="11" fillId="4" borderId="3" applyNumberFormat="0" applyBorder="0" applyAlignment="0" applyProtection="0"/>
    <xf numFmtId="0" fontId="13" fillId="0" borderId="0"/>
    <xf numFmtId="37" fontId="11" fillId="5" borderId="0" applyNumberFormat="0" applyBorder="0" applyAlignment="0" applyProtection="0"/>
    <xf numFmtId="0" fontId="42" fillId="0" borderId="0" applyNumberFormat="0" applyFill="0" applyBorder="0" applyAlignment="0" applyProtection="0"/>
    <xf numFmtId="0" fontId="8" fillId="0" borderId="0"/>
    <xf numFmtId="0" fontId="8" fillId="0" borderId="0"/>
    <xf numFmtId="43" fontId="8"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5" fillId="0" borderId="0" applyFont="0" applyFill="0" applyBorder="0" applyAlignment="0" applyProtection="0"/>
    <xf numFmtId="0" fontId="11"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58" fillId="0" borderId="0" applyFont="0" applyFill="0" applyBorder="0" applyAlignment="0" applyProtection="0"/>
  </cellStyleXfs>
  <cellXfs count="354">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12" fillId="0" borderId="0" xfId="0" applyFont="1"/>
    <xf numFmtId="0" fontId="13" fillId="0" borderId="0" xfId="0" applyFont="1"/>
    <xf numFmtId="0" fontId="14" fillId="0" borderId="0" xfId="23" applyFont="1"/>
    <xf numFmtId="0" fontId="12" fillId="0" borderId="0" xfId="0" applyFont="1" applyAlignment="1">
      <alignment horizontal="centerContinuous"/>
    </xf>
    <xf numFmtId="0" fontId="0" fillId="0" borderId="3" xfId="0" applyBorder="1" applyAlignment="1" applyProtection="1">
      <alignment horizontal="center" wrapText="1"/>
      <protection locked="0"/>
    </xf>
    <xf numFmtId="0" fontId="12" fillId="0" borderId="0" xfId="0" applyFont="1" applyBorder="1" applyAlignment="1">
      <alignment horizontal="centerContinuous"/>
    </xf>
    <xf numFmtId="0" fontId="12"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15" fillId="0" borderId="0" xfId="0" applyFont="1"/>
    <xf numFmtId="0" fontId="22" fillId="0" borderId="0" xfId="0" applyFont="1"/>
    <xf numFmtId="0" fontId="17" fillId="0" borderId="0" xfId="0" applyFont="1" applyAlignment="1">
      <alignment horizontal="centerContinuous"/>
    </xf>
    <xf numFmtId="0" fontId="15" fillId="0" borderId="0" xfId="0" applyFont="1" applyAlignment="1">
      <alignment horizontal="centerContinuous"/>
    </xf>
    <xf numFmtId="0" fontId="20" fillId="7" borderId="0" xfId="0" applyFont="1" applyFill="1" applyAlignment="1">
      <alignment horizontal="centerContinuous"/>
    </xf>
    <xf numFmtId="0" fontId="23" fillId="0" borderId="0" xfId="23" applyFont="1"/>
    <xf numFmtId="3" fontId="18" fillId="0" borderId="9" xfId="21" applyNumberFormat="1" applyFont="1" applyBorder="1" applyAlignment="1">
      <alignment horizontal="centerContinuous"/>
    </xf>
    <xf numFmtId="3" fontId="18" fillId="0" borderId="10" xfId="21" applyNumberFormat="1" applyFont="1" applyBorder="1" applyAlignment="1">
      <alignment horizontal="centerContinuous"/>
    </xf>
    <xf numFmtId="3" fontId="18"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12"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4" fillId="0" borderId="0" xfId="23" applyFont="1" applyBorder="1"/>
    <xf numFmtId="0" fontId="17" fillId="0" borderId="0" xfId="0" applyFont="1" applyAlignment="1">
      <alignment horizontal="centerContinuous" vertical="center"/>
    </xf>
    <xf numFmtId="0" fontId="15" fillId="0" borderId="0" xfId="0" applyFont="1" applyAlignment="1">
      <alignment horizontal="centerContinuous" vertical="center"/>
    </xf>
    <xf numFmtId="0" fontId="18"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1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6" fontId="12" fillId="0" borderId="11" xfId="22" applyNumberFormat="1" applyFont="1" applyFill="1" applyBorder="1"/>
    <xf numFmtId="0" fontId="12" fillId="0" borderId="11" xfId="0" applyFont="1" applyFill="1" applyBorder="1"/>
    <xf numFmtId="0" fontId="0" fillId="0" borderId="25" xfId="0" applyFill="1" applyBorder="1"/>
    <xf numFmtId="0" fontId="0" fillId="0" borderId="30" xfId="0" applyFill="1" applyBorder="1"/>
    <xf numFmtId="0" fontId="11" fillId="0" borderId="30" xfId="18" applyFont="1" applyFill="1" applyBorder="1" applyAlignment="1">
      <alignment horizontal="center"/>
    </xf>
    <xf numFmtId="0" fontId="11" fillId="0" borderId="30" xfId="0" applyFont="1" applyFill="1" applyBorder="1"/>
    <xf numFmtId="0" fontId="11" fillId="0" borderId="3" xfId="0" applyFont="1" applyBorder="1" applyAlignment="1" applyProtection="1">
      <alignment horizontal="center" wrapText="1"/>
      <protection locked="0"/>
    </xf>
    <xf numFmtId="0" fontId="15" fillId="0" borderId="0" xfId="20" applyFont="1"/>
    <xf numFmtId="0" fontId="13" fillId="0" borderId="0" xfId="20" applyFont="1"/>
    <xf numFmtId="0" fontId="12" fillId="0" borderId="0" xfId="20" applyFont="1" applyAlignment="1">
      <alignment horizontal="centerContinuous"/>
    </xf>
    <xf numFmtId="0" fontId="11" fillId="0" borderId="0" xfId="20"/>
    <xf numFmtId="0" fontId="11" fillId="0" borderId="3" xfId="20" applyBorder="1" applyAlignment="1">
      <alignment horizontal="right"/>
    </xf>
    <xf numFmtId="0" fontId="11" fillId="0" borderId="3" xfId="20" applyBorder="1" applyAlignment="1" applyProtection="1">
      <alignment horizontal="center" wrapText="1"/>
      <protection locked="0"/>
    </xf>
    <xf numFmtId="0" fontId="11" fillId="0" borderId="3" xfId="20" applyBorder="1" applyAlignment="1">
      <alignment horizontal="center" wrapText="1"/>
    </xf>
    <xf numFmtId="0" fontId="11" fillId="6" borderId="3" xfId="20" applyFill="1" applyBorder="1" applyAlignment="1">
      <alignment horizontal="center" wrapText="1"/>
    </xf>
    <xf numFmtId="0" fontId="11" fillId="0" borderId="3" xfId="20" applyBorder="1"/>
    <xf numFmtId="3" fontId="11" fillId="0" borderId="3" xfId="20" applyNumberFormat="1" applyBorder="1"/>
    <xf numFmtId="3" fontId="11" fillId="0" borderId="3" xfId="20" applyNumberFormat="1" applyFill="1" applyBorder="1"/>
    <xf numFmtId="0" fontId="11" fillId="0" borderId="0" xfId="20" applyBorder="1"/>
    <xf numFmtId="0" fontId="12" fillId="0" borderId="28" xfId="20" applyFont="1" applyBorder="1" applyAlignment="1">
      <alignment horizontal="center"/>
    </xf>
    <xf numFmtId="0" fontId="18" fillId="0" borderId="28" xfId="20" applyFont="1" applyBorder="1" applyAlignment="1">
      <alignment horizontal="center"/>
    </xf>
    <xf numFmtId="0" fontId="11" fillId="0" borderId="8" xfId="20" applyBorder="1" applyAlignment="1" applyProtection="1">
      <alignment horizontal="center" wrapText="1"/>
      <protection locked="0"/>
    </xf>
    <xf numFmtId="0" fontId="11" fillId="6" borderId="8" xfId="20" applyFill="1" applyBorder="1" applyAlignment="1" applyProtection="1">
      <alignment horizontal="center" wrapText="1"/>
      <protection locked="0"/>
    </xf>
    <xf numFmtId="0" fontId="11" fillId="6" borderId="10" xfId="0" applyFont="1" applyFill="1" applyBorder="1" applyAlignment="1" applyProtection="1">
      <alignment horizontal="center" vertical="top" wrapText="1"/>
      <protection locked="0"/>
    </xf>
    <xf numFmtId="3" fontId="0" fillId="0" borderId="3" xfId="0" applyNumberFormat="1" applyFill="1" applyBorder="1"/>
    <xf numFmtId="0" fontId="11" fillId="6" borderId="3" xfId="0" applyFont="1" applyFill="1" applyBorder="1" applyAlignment="1" applyProtection="1">
      <alignment horizontal="center" vertical="top" wrapText="1"/>
      <protection locked="0"/>
    </xf>
    <xf numFmtId="3" fontId="0" fillId="0" borderId="6" xfId="0" applyNumberFormat="1" applyFill="1" applyBorder="1"/>
    <xf numFmtId="3" fontId="11" fillId="9" borderId="3" xfId="20" applyNumberFormat="1" applyFill="1" applyBorder="1"/>
    <xf numFmtId="3" fontId="0" fillId="9" borderId="3" xfId="0" applyNumberFormat="1" applyFill="1" applyBorder="1"/>
    <xf numFmtId="0" fontId="13" fillId="0" borderId="0" xfId="0" applyFont="1" applyAlignment="1">
      <alignment horizontal="centerContinuous"/>
    </xf>
    <xf numFmtId="0" fontId="11" fillId="0" borderId="0" xfId="20" applyFill="1"/>
    <xf numFmtId="6" fontId="12" fillId="0" borderId="0" xfId="0" applyNumberFormat="1" applyFont="1" applyAlignment="1">
      <alignment horizontal="centerContinuous"/>
    </xf>
    <xf numFmtId="0" fontId="36" fillId="0" borderId="27" xfId="0" applyFont="1" applyFill="1" applyBorder="1"/>
    <xf numFmtId="0" fontId="18" fillId="0" borderId="23" xfId="0" applyFont="1" applyFill="1" applyBorder="1"/>
    <xf numFmtId="0" fontId="13" fillId="0" borderId="0" xfId="0" applyFont="1" applyBorder="1" applyAlignment="1">
      <alignment horizontal="centerContinuous"/>
    </xf>
    <xf numFmtId="0" fontId="13" fillId="0" borderId="0" xfId="20" applyFont="1" applyFill="1"/>
    <xf numFmtId="0" fontId="12" fillId="0" borderId="0" xfId="20" applyFont="1" applyFill="1" applyAlignment="1">
      <alignment horizontal="center"/>
    </xf>
    <xf numFmtId="0" fontId="18" fillId="0" borderId="28" xfId="20" applyFont="1" applyFill="1" applyBorder="1" applyAlignment="1">
      <alignment horizontal="center"/>
    </xf>
    <xf numFmtId="0" fontId="11" fillId="0" borderId="8" xfId="20" applyFill="1" applyBorder="1" applyAlignment="1" applyProtection="1">
      <alignment horizontal="center" wrapText="1"/>
      <protection locked="0"/>
    </xf>
    <xf numFmtId="0" fontId="17" fillId="0" borderId="0" xfId="21" applyFont="1" applyAlignment="1">
      <alignment horizontal="centerContinuous"/>
    </xf>
    <xf numFmtId="6" fontId="12" fillId="0" borderId="0" xfId="21" applyNumberFormat="1" applyFont="1" applyAlignment="1">
      <alignment horizontal="centerContinuous"/>
    </xf>
    <xf numFmtId="0" fontId="33" fillId="0" borderId="0" xfId="20" applyFont="1"/>
    <xf numFmtId="0" fontId="17" fillId="8" borderId="11" xfId="20" applyFont="1" applyFill="1" applyBorder="1" applyAlignment="1">
      <alignment horizontal="left" vertical="top" wrapText="1"/>
    </xf>
    <xf numFmtId="0" fontId="15" fillId="8" borderId="11" xfId="20" applyFont="1" applyFill="1" applyBorder="1" applyAlignment="1">
      <alignment horizontal="right" vertical="top" wrapText="1"/>
    </xf>
    <xf numFmtId="167" fontId="17" fillId="8" borderId="12" xfId="20" applyNumberFormat="1" applyFont="1" applyFill="1" applyBorder="1" applyAlignment="1">
      <alignment horizontal="left" vertical="top" wrapText="1" indent="3"/>
    </xf>
    <xf numFmtId="0" fontId="35" fillId="0" borderId="0" xfId="20" applyFont="1"/>
    <xf numFmtId="0" fontId="18" fillId="0" borderId="0" xfId="20" applyFont="1"/>
    <xf numFmtId="0" fontId="9" fillId="8" borderId="0" xfId="30" applyFill="1"/>
    <xf numFmtId="0" fontId="12" fillId="8" borderId="0" xfId="21" applyFont="1" applyFill="1" applyAlignment="1">
      <alignment horizontal="center"/>
    </xf>
    <xf numFmtId="0" fontId="11" fillId="8" borderId="0" xfId="23" applyFont="1" applyFill="1" applyAlignment="1">
      <alignment horizontal="center"/>
    </xf>
    <xf numFmtId="0" fontId="9" fillId="8" borderId="0" xfId="30" applyFill="1" applyAlignment="1">
      <alignment horizontal="right"/>
    </xf>
    <xf numFmtId="0" fontId="39" fillId="8" borderId="3" xfId="30" applyFont="1" applyFill="1" applyBorder="1" applyAlignment="1">
      <alignment horizontal="center" vertical="top" wrapText="1"/>
    </xf>
    <xf numFmtId="0" fontId="40" fillId="8" borderId="3" xfId="30" applyFont="1" applyFill="1" applyBorder="1" applyAlignment="1">
      <alignment horizontal="right"/>
    </xf>
    <xf numFmtId="0" fontId="15" fillId="8" borderId="11" xfId="20" applyFont="1" applyFill="1" applyBorder="1" applyAlignment="1">
      <alignment vertical="top" wrapText="1"/>
    </xf>
    <xf numFmtId="0" fontId="11" fillId="8" borderId="12" xfId="20" applyFill="1" applyBorder="1"/>
    <xf numFmtId="0" fontId="17" fillId="8" borderId="11" xfId="20" applyFont="1" applyFill="1" applyBorder="1" applyAlignment="1">
      <alignment vertical="top" wrapText="1"/>
    </xf>
    <xf numFmtId="0" fontId="15" fillId="8" borderId="11" xfId="20" applyFont="1" applyFill="1" applyBorder="1" applyAlignment="1">
      <alignment horizontal="left" vertical="top" wrapText="1"/>
    </xf>
    <xf numFmtId="0" fontId="15" fillId="8" borderId="12" xfId="20" applyFont="1" applyFill="1" applyBorder="1" applyAlignment="1">
      <alignment horizontal="left" vertical="top" wrapText="1"/>
    </xf>
    <xf numFmtId="0" fontId="24" fillId="8" borderId="11" xfId="20" applyFont="1" applyFill="1" applyBorder="1" applyAlignment="1">
      <alignment horizontal="center" vertical="top"/>
    </xf>
    <xf numFmtId="0" fontId="12"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12" fillId="0" borderId="0" xfId="21" applyFont="1" applyAlignment="1">
      <alignment horizontal="center"/>
    </xf>
    <xf numFmtId="0" fontId="13" fillId="0" borderId="11" xfId="0" applyFont="1" applyFill="1" applyBorder="1"/>
    <xf numFmtId="0" fontId="13" fillId="0" borderId="26" xfId="0" applyFont="1" applyFill="1" applyBorder="1"/>
    <xf numFmtId="0" fontId="13" fillId="0" borderId="0" xfId="0" applyFont="1" applyFill="1"/>
    <xf numFmtId="0" fontId="11" fillId="0" borderId="0" xfId="23" applyFont="1" applyAlignment="1">
      <alignment horizontal="centerContinuous"/>
    </xf>
    <xf numFmtId="0" fontId="15" fillId="0" borderId="0" xfId="23" applyFont="1" applyAlignment="1">
      <alignment horizontal="centerContinuous"/>
    </xf>
    <xf numFmtId="6" fontId="17" fillId="0" borderId="0" xfId="21" applyNumberFormat="1" applyFont="1" applyAlignment="1">
      <alignment horizontal="center"/>
    </xf>
    <xf numFmtId="3" fontId="11" fillId="0" borderId="9" xfId="21" applyNumberFormat="1" applyFont="1" applyBorder="1" applyAlignment="1">
      <alignment horizontal="centerContinuous"/>
    </xf>
    <xf numFmtId="0" fontId="11" fillId="0" borderId="0" xfId="23" applyFont="1"/>
    <xf numFmtId="0" fontId="11" fillId="0" borderId="3" xfId="23" applyFont="1" applyBorder="1"/>
    <xf numFmtId="171" fontId="0" fillId="0" borderId="6" xfId="0" applyNumberFormat="1" applyFill="1" applyBorder="1"/>
    <xf numFmtId="171" fontId="0" fillId="0" borderId="3" xfId="0" applyNumberFormat="1" applyFill="1" applyBorder="1"/>
    <xf numFmtId="0" fontId="11" fillId="0" borderId="0" xfId="0" applyFont="1"/>
    <xf numFmtId="0" fontId="11" fillId="0" borderId="3" xfId="44" applyFont="1" applyBorder="1" applyAlignment="1" applyProtection="1">
      <alignment horizontal="center" wrapText="1"/>
      <protection locked="0"/>
    </xf>
    <xf numFmtId="171" fontId="0" fillId="9" borderId="3" xfId="0" applyNumberFormat="1" applyFill="1" applyBorder="1"/>
    <xf numFmtId="0" fontId="11" fillId="0" borderId="0" xfId="20" applyFill="1" applyBorder="1"/>
    <xf numFmtId="170" fontId="11" fillId="0" borderId="3" xfId="20" applyNumberFormat="1" applyFill="1" applyBorder="1"/>
    <xf numFmtId="170" fontId="11" fillId="9" borderId="3" xfId="20" applyNumberFormat="1" applyFill="1" applyBorder="1"/>
    <xf numFmtId="2" fontId="0" fillId="0" borderId="3" xfId="0" applyNumberFormat="1" applyBorder="1"/>
    <xf numFmtId="171" fontId="0" fillId="0" borderId="3" xfId="0" applyNumberFormat="1" applyBorder="1"/>
    <xf numFmtId="15" fontId="42" fillId="0" borderId="25" xfId="39" applyNumberFormat="1" applyFill="1" applyBorder="1" applyAlignment="1">
      <alignment horizontal="center"/>
    </xf>
    <xf numFmtId="2" fontId="0" fillId="0" borderId="6" xfId="0" applyNumberFormat="1" applyBorder="1"/>
    <xf numFmtId="2" fontId="0" fillId="9" borderId="3" xfId="0" applyNumberFormat="1" applyFill="1" applyBorder="1"/>
    <xf numFmtId="3" fontId="11" fillId="0" borderId="3" xfId="20" applyNumberFormat="1" applyBorder="1"/>
    <xf numFmtId="3" fontId="11" fillId="9" borderId="3" xfId="20" applyNumberFormat="1" applyFill="1" applyBorder="1"/>
    <xf numFmtId="3" fontId="11" fillId="0" borderId="3" xfId="20" applyNumberFormat="1" applyBorder="1"/>
    <xf numFmtId="3" fontId="11" fillId="9" borderId="3" xfId="20" applyNumberFormat="1" applyFill="1" applyBorder="1"/>
    <xf numFmtId="3" fontId="11" fillId="0" borderId="3" xfId="20" applyNumberFormat="1" applyBorder="1"/>
    <xf numFmtId="3" fontId="11" fillId="9" borderId="3" xfId="20" applyNumberFormat="1" applyFill="1" applyBorder="1"/>
    <xf numFmtId="0" fontId="11" fillId="0" borderId="3" xfId="20" applyBorder="1" applyAlignment="1">
      <alignment horizontal="center" wrapText="1"/>
    </xf>
    <xf numFmtId="3" fontId="11" fillId="0" borderId="3" xfId="20" applyNumberFormat="1" applyBorder="1"/>
    <xf numFmtId="3" fontId="11" fillId="9" borderId="3" xfId="20" applyNumberFormat="1" applyFill="1" applyBorder="1"/>
    <xf numFmtId="3" fontId="11" fillId="0" borderId="3" xfId="20" applyNumberFormat="1" applyBorder="1"/>
    <xf numFmtId="3" fontId="11" fillId="9" borderId="3" xfId="20" applyNumberFormat="1" applyFill="1" applyBorder="1"/>
    <xf numFmtId="0" fontId="11" fillId="0" borderId="3" xfId="20" applyBorder="1" applyAlignment="1" applyProtection="1">
      <alignment horizontal="center" wrapText="1"/>
      <protection locked="0"/>
    </xf>
    <xf numFmtId="0" fontId="0" fillId="0" borderId="0" xfId="0"/>
    <xf numFmtId="3" fontId="0" fillId="0" borderId="3" xfId="0" applyNumberFormat="1" applyBorder="1"/>
    <xf numFmtId="0" fontId="0" fillId="0" borderId="6" xfId="0" applyBorder="1"/>
    <xf numFmtId="3" fontId="0" fillId="0" borderId="6" xfId="0" applyNumberFormat="1" applyBorder="1"/>
    <xf numFmtId="15" fontId="0" fillId="0" borderId="0" xfId="0" applyNumberFormat="1" applyFill="1" applyBorder="1" applyAlignment="1">
      <alignment horizontal="center"/>
    </xf>
    <xf numFmtId="0" fontId="11" fillId="0" borderId="3" xfId="0" applyFont="1" applyBorder="1" applyAlignment="1" applyProtection="1">
      <alignment horizontal="center" wrapText="1"/>
      <protection locked="0"/>
    </xf>
    <xf numFmtId="0" fontId="11" fillId="0" borderId="0" xfId="20"/>
    <xf numFmtId="0" fontId="11" fillId="0" borderId="3" xfId="20" applyBorder="1"/>
    <xf numFmtId="3" fontId="11" fillId="0" borderId="3" xfId="20" applyNumberFormat="1" applyBorder="1"/>
    <xf numFmtId="3" fontId="11" fillId="0" borderId="3" xfId="20" applyNumberFormat="1" applyFill="1" applyBorder="1"/>
    <xf numFmtId="3" fontId="11" fillId="0" borderId="6" xfId="20" applyNumberFormat="1" applyFill="1" applyBorder="1"/>
    <xf numFmtId="3" fontId="0" fillId="0" borderId="3" xfId="0" applyNumberFormat="1" applyFill="1" applyBorder="1"/>
    <xf numFmtId="3" fontId="11" fillId="9" borderId="3" xfId="20" applyNumberFormat="1" applyFill="1" applyBorder="1"/>
    <xf numFmtId="3" fontId="0" fillId="9" borderId="3" xfId="0" applyNumberFormat="1" applyFill="1" applyBorder="1"/>
    <xf numFmtId="4" fontId="0" fillId="9" borderId="3" xfId="0" applyNumberFormat="1" applyFill="1" applyBorder="1"/>
    <xf numFmtId="4" fontId="0" fillId="0" borderId="3" xfId="0" applyNumberFormat="1" applyBorder="1"/>
    <xf numFmtId="0" fontId="40" fillId="8" borderId="3" xfId="41" applyFont="1" applyFill="1" applyBorder="1" applyAlignment="1">
      <alignment horizontal="center"/>
    </xf>
    <xf numFmtId="0" fontId="8" fillId="8" borderId="0" xfId="30" applyFont="1" applyFill="1" applyAlignment="1">
      <alignment horizontal="left"/>
    </xf>
    <xf numFmtId="0" fontId="9" fillId="8" borderId="3" xfId="30" applyFill="1" applyBorder="1"/>
    <xf numFmtId="0" fontId="13" fillId="8" borderId="3" xfId="18" applyFill="1" applyBorder="1" applyAlignment="1" applyProtection="1">
      <alignment vertical="top" wrapText="1"/>
      <protection locked="0"/>
    </xf>
    <xf numFmtId="0" fontId="9" fillId="8" borderId="3" xfId="30" applyFill="1" applyBorder="1" applyAlignment="1">
      <alignment horizontal="right"/>
    </xf>
    <xf numFmtId="0" fontId="40" fillId="8" borderId="3" xfId="41" applyFont="1" applyFill="1" applyBorder="1" applyAlignment="1">
      <alignment horizontal="center" wrapText="1"/>
    </xf>
    <xf numFmtId="0" fontId="11" fillId="0" borderId="0" xfId="23" applyFont="1"/>
    <xf numFmtId="0" fontId="11" fillId="0" borderId="3" xfId="20" applyBorder="1" applyAlignment="1" applyProtection="1">
      <alignment horizontal="center" wrapText="1"/>
      <protection locked="0"/>
    </xf>
    <xf numFmtId="3" fontId="11" fillId="0" borderId="3" xfId="20" applyNumberFormat="1" applyFill="1" applyBorder="1"/>
    <xf numFmtId="3" fontId="11" fillId="9" borderId="3" xfId="20" applyNumberFormat="1" applyFill="1" applyBorder="1"/>
    <xf numFmtId="0" fontId="12" fillId="8" borderId="3" xfId="31" applyFont="1" applyFill="1" applyBorder="1" applyAlignment="1" applyProtection="1">
      <alignment horizontal="center" wrapText="1"/>
      <protection locked="0"/>
    </xf>
    <xf numFmtId="0" fontId="38" fillId="8" borderId="3" xfId="18" applyFont="1" applyFill="1" applyBorder="1" applyAlignment="1" applyProtection="1">
      <alignment horizontal="center" vertical="top" wrapText="1"/>
      <protection locked="0"/>
    </xf>
    <xf numFmtId="43" fontId="9" fillId="8" borderId="0" xfId="30" applyNumberFormat="1" applyFill="1"/>
    <xf numFmtId="3" fontId="38" fillId="8" borderId="3" xfId="18" applyNumberFormat="1" applyFont="1" applyFill="1" applyBorder="1" applyAlignment="1" applyProtection="1">
      <alignment horizontal="center" vertical="top" wrapText="1"/>
      <protection locked="0"/>
    </xf>
    <xf numFmtId="3" fontId="9" fillId="8" borderId="3" xfId="30" applyNumberFormat="1" applyFill="1" applyBorder="1"/>
    <xf numFmtId="3" fontId="9" fillId="8" borderId="3" xfId="32" applyNumberFormat="1" applyFont="1" applyFill="1" applyBorder="1"/>
    <xf numFmtId="3" fontId="47" fillId="8" borderId="3" xfId="0" applyNumberFormat="1" applyFont="1" applyFill="1" applyBorder="1"/>
    <xf numFmtId="3" fontId="47" fillId="8" borderId="3" xfId="63" applyNumberFormat="1" applyFont="1" applyFill="1" applyBorder="1"/>
    <xf numFmtId="3" fontId="47" fillId="8" borderId="3" xfId="41" applyNumberFormat="1" applyFont="1" applyFill="1" applyBorder="1"/>
    <xf numFmtId="172" fontId="47" fillId="8" borderId="3" xfId="42" applyNumberFormat="1" applyFont="1" applyFill="1" applyBorder="1"/>
    <xf numFmtId="172" fontId="47" fillId="0" borderId="3" xfId="61" applyNumberFormat="1" applyFont="1" applyBorder="1"/>
    <xf numFmtId="172" fontId="47" fillId="8" borderId="3" xfId="41" applyNumberFormat="1" applyFont="1" applyFill="1" applyBorder="1"/>
    <xf numFmtId="172" fontId="9" fillId="8" borderId="3" xfId="32" applyNumberFormat="1" applyFont="1" applyFill="1" applyBorder="1"/>
    <xf numFmtId="172" fontId="9" fillId="8" borderId="3" xfId="30" applyNumberFormat="1" applyFill="1" applyBorder="1"/>
    <xf numFmtId="172" fontId="5" fillId="8" borderId="3" xfId="64" applyNumberFormat="1" applyFont="1" applyFill="1" applyBorder="1"/>
    <xf numFmtId="172" fontId="5" fillId="8" borderId="3" xfId="42" applyNumberFormat="1" applyFont="1" applyFill="1" applyBorder="1"/>
    <xf numFmtId="172" fontId="5" fillId="0" borderId="3" xfId="42" applyNumberFormat="1" applyFont="1" applyFill="1" applyBorder="1"/>
    <xf numFmtId="172" fontId="47" fillId="0" borderId="3" xfId="42" applyNumberFormat="1" applyFont="1" applyFill="1" applyBorder="1"/>
    <xf numFmtId="172" fontId="8" fillId="0" borderId="3" xfId="41" applyNumberFormat="1" applyFill="1" applyBorder="1"/>
    <xf numFmtId="172" fontId="6" fillId="0" borderId="3" xfId="42" applyNumberFormat="1" applyFont="1" applyFill="1" applyBorder="1"/>
    <xf numFmtId="172" fontId="6" fillId="0" borderId="3" xfId="41" applyNumberFormat="1" applyFont="1" applyFill="1" applyBorder="1"/>
    <xf numFmtId="0" fontId="13" fillId="0" borderId="0" xfId="18"/>
    <xf numFmtId="0" fontId="12" fillId="0" borderId="0" xfId="18" applyFont="1" applyAlignment="1">
      <alignment horizontal="center"/>
    </xf>
    <xf numFmtId="0" fontId="13" fillId="6" borderId="0" xfId="18" applyFill="1"/>
    <xf numFmtId="0" fontId="24" fillId="0" borderId="11" xfId="18" applyFont="1" applyBorder="1" applyAlignment="1">
      <alignment horizontal="center" vertical="top" wrapText="1"/>
    </xf>
    <xf numFmtId="0" fontId="24" fillId="0" borderId="0" xfId="18" applyFont="1" applyAlignment="1">
      <alignment horizontal="center" vertical="top" wrapText="1"/>
    </xf>
    <xf numFmtId="6" fontId="24" fillId="0" borderId="11" xfId="18" applyNumberFormat="1" applyFont="1" applyBorder="1" applyAlignment="1">
      <alignment vertical="top"/>
    </xf>
    <xf numFmtId="0" fontId="17" fillId="0" borderId="25" xfId="18" applyFont="1" applyBorder="1" applyAlignment="1">
      <alignment vertical="top" wrapText="1"/>
    </xf>
    <xf numFmtId="0" fontId="12" fillId="0" borderId="0" xfId="18" applyFont="1"/>
    <xf numFmtId="0" fontId="13" fillId="0" borderId="0" xfId="18"/>
    <xf numFmtId="0" fontId="50" fillId="0" borderId="26" xfId="18" applyFont="1" applyBorder="1"/>
    <xf numFmtId="0" fontId="12" fillId="0" borderId="13" xfId="18" applyFont="1" applyBorder="1"/>
    <xf numFmtId="0" fontId="52" fillId="0" borderId="13" xfId="18" applyFont="1" applyBorder="1" applyAlignment="1">
      <alignment horizontal="center" vertical="center" wrapText="1"/>
    </xf>
    <xf numFmtId="0" fontId="52" fillId="0" borderId="13" xfId="35" applyFont="1" applyFill="1" applyBorder="1" applyAlignment="1">
      <alignment horizontal="center" vertical="center" wrapText="1"/>
    </xf>
    <xf numFmtId="0" fontId="54" fillId="11" borderId="14" xfId="35" applyFont="1" applyFill="1" applyBorder="1" applyAlignment="1">
      <alignment vertical="top" wrapText="1"/>
    </xf>
    <xf numFmtId="0" fontId="54" fillId="11" borderId="15" xfId="35" applyFont="1" applyFill="1" applyBorder="1" applyAlignment="1">
      <alignment horizontal="center" vertical="top" wrapText="1"/>
    </xf>
    <xf numFmtId="0" fontId="54" fillId="11" borderId="16" xfId="35" applyFont="1" applyFill="1" applyBorder="1" applyAlignment="1">
      <alignment horizontal="center" vertical="top" wrapText="1"/>
    </xf>
    <xf numFmtId="0" fontId="52" fillId="6" borderId="14" xfId="35" applyFont="1" applyFill="1" applyBorder="1" applyAlignment="1">
      <alignment horizontal="left" vertical="top" wrapText="1"/>
    </xf>
    <xf numFmtId="0" fontId="53" fillId="6" borderId="15" xfId="35" applyFont="1" applyFill="1" applyBorder="1" applyAlignment="1">
      <alignment vertical="top" wrapText="1"/>
    </xf>
    <xf numFmtId="0" fontId="53" fillId="6" borderId="16" xfId="35" applyFont="1" applyFill="1" applyBorder="1" applyAlignment="1">
      <alignment vertical="top" wrapText="1"/>
    </xf>
    <xf numFmtId="0" fontId="52" fillId="3" borderId="14" xfId="35" applyFont="1" applyFill="1" applyBorder="1" applyAlignment="1">
      <alignment horizontal="left" vertical="top" wrapText="1"/>
    </xf>
    <xf numFmtId="0" fontId="53" fillId="3" borderId="15" xfId="35" applyFont="1" applyFill="1" applyBorder="1" applyAlignment="1">
      <alignment vertical="top" wrapText="1"/>
    </xf>
    <xf numFmtId="0" fontId="53" fillId="3" borderId="16" xfId="35" applyFont="1" applyFill="1" applyBorder="1" applyAlignment="1">
      <alignment vertical="top" wrapText="1"/>
    </xf>
    <xf numFmtId="0" fontId="53" fillId="0" borderId="0" xfId="35" applyFont="1" applyFill="1"/>
    <xf numFmtId="0" fontId="52" fillId="6" borderId="17" xfId="35" applyFont="1" applyFill="1" applyBorder="1" applyAlignment="1">
      <alignment horizontal="right" vertical="top" wrapText="1"/>
    </xf>
    <xf numFmtId="3" fontId="53" fillId="0" borderId="17" xfId="35" applyNumberFormat="1" applyFont="1" applyFill="1" applyBorder="1" applyAlignment="1">
      <alignment vertical="top" wrapText="1"/>
    </xf>
    <xf numFmtId="0" fontId="52" fillId="6" borderId="18" xfId="35" applyFont="1" applyFill="1" applyBorder="1" applyAlignment="1">
      <alignment horizontal="right" vertical="top" wrapText="1"/>
    </xf>
    <xf numFmtId="3" fontId="53" fillId="0" borderId="18" xfId="35" applyNumberFormat="1" applyFont="1" applyFill="1" applyBorder="1" applyAlignment="1">
      <alignment vertical="top" wrapText="1"/>
    </xf>
    <xf numFmtId="0" fontId="52" fillId="6" borderId="31" xfId="35" applyFont="1" applyFill="1" applyBorder="1" applyAlignment="1">
      <alignment horizontal="right" vertical="top" wrapText="1"/>
    </xf>
    <xf numFmtId="0" fontId="53" fillId="6" borderId="31" xfId="35" applyFont="1" applyFill="1" applyBorder="1" applyAlignment="1">
      <alignment vertical="top" wrapText="1"/>
    </xf>
    <xf numFmtId="0" fontId="52" fillId="6" borderId="19" xfId="35" applyFont="1" applyFill="1" applyBorder="1" applyAlignment="1">
      <alignment horizontal="right" vertical="top" wrapText="1"/>
    </xf>
    <xf numFmtId="0" fontId="53" fillId="6" borderId="19" xfId="35" applyFont="1" applyFill="1" applyBorder="1" applyAlignment="1">
      <alignment vertical="top" wrapText="1"/>
    </xf>
    <xf numFmtId="0" fontId="53" fillId="6" borderId="17" xfId="35" applyFont="1" applyFill="1" applyBorder="1" applyAlignment="1">
      <alignment vertical="top" wrapText="1"/>
    </xf>
    <xf numFmtId="0" fontId="52" fillId="12" borderId="18" xfId="35" applyFont="1" applyFill="1" applyBorder="1" applyAlignment="1">
      <alignment horizontal="right" vertical="top" wrapText="1"/>
    </xf>
    <xf numFmtId="174" fontId="53" fillId="12" borderId="19" xfId="35" applyNumberFormat="1" applyFont="1" applyFill="1" applyBorder="1" applyAlignment="1">
      <alignment vertical="top" wrapText="1"/>
    </xf>
    <xf numFmtId="0" fontId="52" fillId="12" borderId="19" xfId="35" applyFont="1" applyFill="1" applyBorder="1" applyAlignment="1">
      <alignment horizontal="right" vertical="top" wrapText="1"/>
    </xf>
    <xf numFmtId="0" fontId="52" fillId="6" borderId="13" xfId="35" applyFont="1" applyFill="1" applyBorder="1" applyAlignment="1">
      <alignment horizontal="left" vertical="top" wrapText="1"/>
    </xf>
    <xf numFmtId="3" fontId="53" fillId="0" borderId="13" xfId="35" applyNumberFormat="1" applyFont="1" applyFill="1" applyBorder="1" applyAlignment="1">
      <alignment vertical="top" wrapText="1"/>
    </xf>
    <xf numFmtId="0" fontId="52" fillId="0" borderId="22" xfId="35" applyFont="1" applyBorder="1" applyAlignment="1">
      <alignment horizontal="left" vertical="top" wrapText="1"/>
    </xf>
    <xf numFmtId="0" fontId="52" fillId="0" borderId="31" xfId="35" applyFont="1" applyBorder="1" applyAlignment="1">
      <alignment horizontal="right" vertical="top" wrapText="1"/>
    </xf>
    <xf numFmtId="0" fontId="52" fillId="0" borderId="20" xfId="35" applyFont="1" applyBorder="1" applyAlignment="1">
      <alignment horizontal="right" vertical="top" wrapText="1"/>
    </xf>
    <xf numFmtId="0" fontId="52" fillId="0" borderId="19" xfId="35" applyFont="1" applyBorder="1" applyAlignment="1">
      <alignment horizontal="right" vertical="top" wrapText="1"/>
    </xf>
    <xf numFmtId="0" fontId="52" fillId="0" borderId="13" xfId="35" applyFont="1" applyBorder="1" applyAlignment="1">
      <alignment horizontal="left" vertical="top" wrapText="1"/>
    </xf>
    <xf numFmtId="0" fontId="53" fillId="0" borderId="33" xfId="35" applyFont="1" applyBorder="1" applyAlignment="1">
      <alignment vertical="top" wrapText="1"/>
    </xf>
    <xf numFmtId="0" fontId="53" fillId="0" borderId="13" xfId="35" applyFont="1" applyBorder="1" applyAlignment="1">
      <alignment vertical="top" wrapText="1"/>
    </xf>
    <xf numFmtId="0" fontId="52" fillId="0" borderId="23" xfId="35" applyFont="1" applyBorder="1" applyAlignment="1">
      <alignment horizontal="left" vertical="top" wrapText="1"/>
    </xf>
    <xf numFmtId="0" fontId="53" fillId="6" borderId="23" xfId="35" applyFont="1" applyFill="1" applyBorder="1" applyAlignment="1">
      <alignment vertical="top" wrapText="1"/>
    </xf>
    <xf numFmtId="0" fontId="52" fillId="0" borderId="17" xfId="35" applyFont="1" applyBorder="1" applyAlignment="1">
      <alignment horizontal="right" vertical="top" wrapText="1"/>
    </xf>
    <xf numFmtId="0" fontId="52" fillId="0" borderId="21" xfId="35" applyFont="1" applyBorder="1" applyAlignment="1">
      <alignment horizontal="right" vertical="top" wrapText="1"/>
    </xf>
    <xf numFmtId="0" fontId="52" fillId="0" borderId="18" xfId="35" applyFont="1" applyBorder="1" applyAlignment="1">
      <alignment horizontal="right" vertical="top" wrapText="1"/>
    </xf>
    <xf numFmtId="0" fontId="52" fillId="3" borderId="13" xfId="35" applyFont="1" applyFill="1" applyBorder="1" applyAlignment="1">
      <alignment horizontal="left" vertical="top" wrapText="1"/>
    </xf>
    <xf numFmtId="0" fontId="52" fillId="0" borderId="14" xfId="35" applyFont="1" applyFill="1" applyBorder="1" applyAlignment="1">
      <alignment horizontal="left" vertical="top" wrapText="1"/>
    </xf>
    <xf numFmtId="0" fontId="52" fillId="0" borderId="17" xfId="35" applyFont="1" applyFill="1" applyBorder="1" applyAlignment="1">
      <alignment horizontal="right" vertical="top" wrapText="1"/>
    </xf>
    <xf numFmtId="0" fontId="52" fillId="0" borderId="20" xfId="35" applyFont="1" applyFill="1" applyBorder="1" applyAlignment="1">
      <alignment horizontal="right" vertical="top" wrapText="1"/>
    </xf>
    <xf numFmtId="3" fontId="53" fillId="0" borderId="20" xfId="35" applyNumberFormat="1" applyFont="1" applyFill="1" applyBorder="1" applyAlignment="1">
      <alignment vertical="top" wrapText="1"/>
    </xf>
    <xf numFmtId="0" fontId="52" fillId="0" borderId="21" xfId="35" applyFont="1" applyFill="1" applyBorder="1" applyAlignment="1">
      <alignment horizontal="right" vertical="top" wrapText="1"/>
    </xf>
    <xf numFmtId="3" fontId="53" fillId="0" borderId="21" xfId="35" applyNumberFormat="1" applyFont="1" applyFill="1" applyBorder="1" applyAlignment="1">
      <alignment vertical="top" wrapText="1"/>
    </xf>
    <xf numFmtId="0" fontId="52" fillId="0" borderId="13" xfId="35" applyFont="1" applyFill="1" applyBorder="1" applyAlignment="1">
      <alignment horizontal="left" vertical="top" wrapText="1"/>
    </xf>
    <xf numFmtId="0" fontId="52" fillId="0" borderId="15" xfId="35" applyFont="1" applyFill="1" applyBorder="1" applyAlignment="1">
      <alignment horizontal="left" vertical="top" wrapText="1"/>
    </xf>
    <xf numFmtId="0" fontId="52" fillId="0" borderId="36" xfId="35" applyFont="1" applyFill="1" applyBorder="1" applyAlignment="1">
      <alignment horizontal="right" vertical="top" wrapText="1"/>
    </xf>
    <xf numFmtId="3" fontId="53" fillId="0" borderId="32" xfId="35" applyNumberFormat="1" applyFont="1" applyBorder="1" applyAlignment="1">
      <alignment vertical="top" wrapText="1"/>
    </xf>
    <xf numFmtId="3" fontId="53" fillId="0" borderId="37" xfId="35" applyNumberFormat="1" applyFont="1" applyBorder="1" applyAlignment="1">
      <alignment vertical="top" wrapText="1"/>
    </xf>
    <xf numFmtId="0" fontId="52" fillId="0" borderId="17" xfId="35" applyFont="1" applyBorder="1" applyAlignment="1">
      <alignment horizontal="left" vertical="top" wrapText="1"/>
    </xf>
    <xf numFmtId="3" fontId="53" fillId="0" borderId="17" xfId="35" applyNumberFormat="1" applyFont="1" applyBorder="1" applyAlignment="1">
      <alignment vertical="top" wrapText="1"/>
    </xf>
    <xf numFmtId="0" fontId="52" fillId="0" borderId="20" xfId="35" applyFont="1" applyBorder="1" applyAlignment="1">
      <alignment horizontal="left" vertical="top" wrapText="1"/>
    </xf>
    <xf numFmtId="3" fontId="53" fillId="0" borderId="20" xfId="35" applyNumberFormat="1" applyFont="1" applyBorder="1" applyAlignment="1">
      <alignment vertical="top" wrapText="1"/>
    </xf>
    <xf numFmtId="0" fontId="52" fillId="0" borderId="19" xfId="35" applyFont="1" applyBorder="1" applyAlignment="1">
      <alignment horizontal="left" vertical="top" wrapText="1"/>
    </xf>
    <xf numFmtId="0" fontId="54" fillId="11" borderId="13" xfId="35" applyFont="1" applyFill="1" applyBorder="1" applyAlignment="1">
      <alignment vertical="top" wrapText="1"/>
    </xf>
    <xf numFmtId="3" fontId="55" fillId="0" borderId="13" xfId="35" applyNumberFormat="1" applyFont="1" applyFill="1" applyBorder="1" applyAlignment="1">
      <alignment horizontal="right" vertical="top" wrapText="1"/>
    </xf>
    <xf numFmtId="0" fontId="54" fillId="11" borderId="13" xfId="35" applyFont="1" applyFill="1" applyBorder="1"/>
    <xf numFmtId="0" fontId="52" fillId="13" borderId="11" xfId="35" applyFont="1" applyFill="1" applyBorder="1" applyAlignment="1">
      <alignment horizontal="right" vertical="top" wrapText="1"/>
    </xf>
    <xf numFmtId="0" fontId="53" fillId="13" borderId="0" xfId="35" applyFont="1" applyFill="1" applyBorder="1" applyAlignment="1">
      <alignment vertical="top" wrapText="1"/>
    </xf>
    <xf numFmtId="0" fontId="52" fillId="3" borderId="14" xfId="35" applyFont="1" applyFill="1" applyBorder="1" applyAlignment="1">
      <alignment vertical="top" shrinkToFit="1"/>
    </xf>
    <xf numFmtId="3" fontId="52" fillId="0" borderId="13" xfId="35" applyNumberFormat="1" applyFont="1" applyBorder="1" applyAlignment="1">
      <alignment horizontal="right" vertical="center" wrapText="1"/>
    </xf>
    <xf numFmtId="0" fontId="17" fillId="0" borderId="21" xfId="35" applyFont="1" applyBorder="1" applyAlignment="1">
      <alignment horizontal="center" vertical="top" wrapText="1"/>
    </xf>
    <xf numFmtId="0" fontId="17" fillId="0" borderId="13" xfId="35" applyFont="1" applyBorder="1" applyAlignment="1">
      <alignment horizontal="center" vertical="top" wrapText="1"/>
    </xf>
    <xf numFmtId="0" fontId="51" fillId="3" borderId="26" xfId="35" applyFont="1" applyFill="1" applyBorder="1" applyAlignment="1">
      <alignment vertical="top" wrapText="1"/>
    </xf>
    <xf numFmtId="0" fontId="15" fillId="3" borderId="23" xfId="35" applyFont="1" applyFill="1" applyBorder="1" applyAlignment="1">
      <alignment vertical="top" wrapText="1"/>
    </xf>
    <xf numFmtId="0" fontId="15" fillId="3" borderId="24" xfId="35" applyFont="1" applyFill="1" applyBorder="1" applyAlignment="1">
      <alignment vertical="top" wrapText="1"/>
    </xf>
    <xf numFmtId="0" fontId="51" fillId="0" borderId="26" xfId="35" applyFont="1" applyFill="1" applyBorder="1" applyAlignment="1">
      <alignment vertical="top" shrinkToFit="1"/>
    </xf>
    <xf numFmtId="3" fontId="53" fillId="0" borderId="33" xfId="35" applyNumberFormat="1" applyFont="1" applyBorder="1" applyAlignment="1">
      <alignment vertical="top" wrapText="1"/>
    </xf>
    <xf numFmtId="0" fontId="51" fillId="3" borderId="14" xfId="35" applyFont="1" applyFill="1" applyBorder="1" applyAlignment="1">
      <alignment vertical="top" wrapText="1"/>
    </xf>
    <xf numFmtId="0" fontId="53" fillId="3" borderId="0" xfId="35" applyFont="1" applyFill="1" applyBorder="1" applyAlignment="1">
      <alignment vertical="top" wrapText="1"/>
    </xf>
    <xf numFmtId="0" fontId="53" fillId="3" borderId="12" xfId="35" applyFont="1" applyFill="1" applyBorder="1" applyAlignment="1">
      <alignment vertical="top" wrapText="1"/>
    </xf>
    <xf numFmtId="0" fontId="51" fillId="0" borderId="17" xfId="35" applyFont="1" applyBorder="1" applyAlignment="1">
      <alignment horizontal="right" vertical="top" wrapText="1"/>
    </xf>
    <xf numFmtId="173" fontId="53" fillId="0" borderId="38" xfId="72" applyNumberFormat="1" applyFont="1" applyBorder="1" applyAlignment="1">
      <alignment vertical="top" wrapText="1"/>
    </xf>
    <xf numFmtId="0" fontId="51" fillId="0" borderId="20" xfId="35" applyFont="1" applyBorder="1" applyAlignment="1">
      <alignment horizontal="right" vertical="top" wrapText="1"/>
    </xf>
    <xf numFmtId="173" fontId="53" fillId="0" borderId="3" xfId="72" applyNumberFormat="1" applyFont="1" applyBorder="1" applyAlignment="1">
      <alignment vertical="top" wrapText="1"/>
    </xf>
    <xf numFmtId="173" fontId="53" fillId="0" borderId="8" xfId="72" applyNumberFormat="1" applyFont="1" applyBorder="1" applyAlignment="1">
      <alignment vertical="top" wrapText="1"/>
    </xf>
    <xf numFmtId="0" fontId="51" fillId="0" borderId="19" xfId="35" applyFont="1" applyBorder="1" applyAlignment="1">
      <alignment horizontal="right" vertical="top" wrapText="1"/>
    </xf>
    <xf numFmtId="0" fontId="12" fillId="0" borderId="34" xfId="35" applyFont="1" applyBorder="1" applyAlignment="1">
      <alignment horizontal="right" vertical="top" wrapText="1"/>
    </xf>
    <xf numFmtId="173" fontId="52" fillId="0" borderId="39" xfId="72" applyNumberFormat="1" applyFont="1" applyBorder="1" applyAlignment="1">
      <alignment vertical="top" wrapText="1"/>
    </xf>
    <xf numFmtId="0" fontId="51" fillId="3" borderId="13" xfId="35" applyFont="1" applyFill="1" applyBorder="1" applyAlignment="1">
      <alignment vertical="top" wrapText="1"/>
    </xf>
    <xf numFmtId="173" fontId="52" fillId="0" borderId="35" xfId="35" applyNumberFormat="1" applyFont="1" applyBorder="1" applyAlignment="1">
      <alignment vertical="top" wrapText="1"/>
    </xf>
    <xf numFmtId="172" fontId="3" fillId="8" borderId="3" xfId="42" applyNumberFormat="1" applyFont="1" applyFill="1" applyBorder="1"/>
    <xf numFmtId="172" fontId="8" fillId="8" borderId="3" xfId="41" applyNumberFormat="1" applyFill="1" applyBorder="1"/>
    <xf numFmtId="172" fontId="3" fillId="8" borderId="3" xfId="41" applyNumberFormat="1" applyFont="1" applyFill="1" applyBorder="1"/>
    <xf numFmtId="172" fontId="3" fillId="8" borderId="3" xfId="32" applyNumberFormat="1" applyFont="1" applyFill="1" applyBorder="1"/>
    <xf numFmtId="172" fontId="3" fillId="0" borderId="3" xfId="42" applyNumberFormat="1" applyFont="1" applyFill="1" applyBorder="1"/>
    <xf numFmtId="0" fontId="15" fillId="8" borderId="11" xfId="20" applyFont="1" applyFill="1" applyBorder="1" applyAlignment="1">
      <alignment vertical="top" wrapText="1"/>
    </xf>
    <xf numFmtId="0" fontId="11" fillId="8" borderId="12" xfId="20" applyFill="1" applyBorder="1" applyAlignment="1"/>
    <xf numFmtId="0" fontId="31" fillId="8" borderId="27" xfId="20" applyFont="1" applyFill="1" applyBorder="1" applyAlignment="1">
      <alignment horizontal="center" vertical="top"/>
    </xf>
    <xf numFmtId="0" fontId="31" fillId="8" borderId="24" xfId="20" applyFont="1" applyFill="1" applyBorder="1" applyAlignment="1">
      <alignment horizontal="center" vertical="top"/>
    </xf>
    <xf numFmtId="0" fontId="24" fillId="8" borderId="11" xfId="20" applyFont="1" applyFill="1" applyBorder="1" applyAlignment="1">
      <alignment horizontal="center" vertical="top"/>
    </xf>
    <xf numFmtId="0" fontId="24" fillId="8" borderId="12" xfId="20" applyFont="1" applyFill="1" applyBorder="1" applyAlignment="1">
      <alignment horizontal="center" vertical="top"/>
    </xf>
    <xf numFmtId="0" fontId="17" fillId="8" borderId="11" xfId="20" applyFont="1" applyFill="1" applyBorder="1" applyAlignment="1">
      <alignment vertical="top" wrapText="1"/>
    </xf>
    <xf numFmtId="0" fontId="18" fillId="8" borderId="12" xfId="20" applyFont="1" applyFill="1" applyBorder="1" applyAlignment="1"/>
    <xf numFmtId="0" fontId="15" fillId="8" borderId="11" xfId="20" applyFont="1" applyFill="1" applyBorder="1" applyAlignment="1">
      <alignment horizontal="left" vertical="top" wrapText="1"/>
    </xf>
    <xf numFmtId="0" fontId="15" fillId="8" borderId="12" xfId="20" applyFont="1" applyFill="1" applyBorder="1" applyAlignment="1">
      <alignment horizontal="left" vertical="top" wrapText="1"/>
    </xf>
    <xf numFmtId="0" fontId="15" fillId="8" borderId="26" xfId="20" applyFont="1" applyFill="1" applyBorder="1" applyAlignment="1">
      <alignment wrapText="1"/>
    </xf>
    <xf numFmtId="0" fontId="15" fillId="8" borderId="29" xfId="20" applyFont="1" applyFill="1" applyBorder="1" applyAlignment="1">
      <alignment wrapText="1"/>
    </xf>
    <xf numFmtId="0" fontId="41" fillId="0" borderId="0" xfId="20" applyFont="1" applyFill="1" applyAlignment="1">
      <alignment horizontal="left"/>
    </xf>
    <xf numFmtId="6" fontId="12" fillId="0" borderId="0" xfId="20" applyNumberFormat="1" applyFont="1" applyAlignment="1">
      <alignment horizontal="center"/>
    </xf>
    <xf numFmtId="0" fontId="12" fillId="0" borderId="0" xfId="20" applyFont="1" applyAlignment="1">
      <alignment horizontal="center"/>
    </xf>
    <xf numFmtId="0" fontId="17" fillId="0" borderId="0" xfId="20" applyFont="1" applyAlignment="1">
      <alignment horizontal="center" vertical="top" wrapText="1"/>
    </xf>
    <xf numFmtId="0" fontId="20" fillId="7" borderId="0" xfId="20" applyFont="1" applyFill="1" applyAlignment="1">
      <alignment horizontal="center"/>
    </xf>
    <xf numFmtId="0" fontId="41" fillId="0" borderId="0" xfId="20" applyFont="1" applyAlignment="1">
      <alignment horizontal="left"/>
    </xf>
    <xf numFmtId="0" fontId="12" fillId="0" borderId="0" xfId="20" quotePrefix="1" applyFont="1" applyAlignment="1">
      <alignment horizontal="center"/>
    </xf>
    <xf numFmtId="0" fontId="17"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20" fillId="7" borderId="0" xfId="0" applyFont="1" applyFill="1" applyAlignment="1">
      <alignment horizontal="center"/>
    </xf>
    <xf numFmtId="6" fontId="12" fillId="0" borderId="0" xfId="0" applyNumberFormat="1" applyFont="1" applyAlignment="1">
      <alignment horizontal="center"/>
    </xf>
    <xf numFmtId="0" fontId="12"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21" fillId="7" borderId="0" xfId="0" applyFont="1" applyFill="1" applyAlignment="1">
      <alignment horizontal="center"/>
    </xf>
    <xf numFmtId="0" fontId="12" fillId="0" borderId="0" xfId="0" applyFont="1" applyBorder="1" applyAlignment="1">
      <alignment horizontal="center"/>
    </xf>
    <xf numFmtId="0" fontId="13" fillId="0" borderId="28" xfId="0" applyFont="1" applyBorder="1" applyAlignment="1">
      <alignment horizontal="center"/>
    </xf>
    <xf numFmtId="0" fontId="13" fillId="0" borderId="0" xfId="0" applyFont="1" applyBorder="1" applyAlignment="1">
      <alignment horizontal="center"/>
    </xf>
    <xf numFmtId="0" fontId="20" fillId="7" borderId="0" xfId="21" applyFont="1" applyFill="1" applyAlignment="1">
      <alignment horizontal="center"/>
    </xf>
    <xf numFmtId="0" fontId="15" fillId="0" borderId="0" xfId="0" applyFont="1" applyAlignment="1"/>
    <xf numFmtId="6" fontId="12" fillId="0" borderId="0" xfId="21" applyNumberFormat="1" applyFont="1" applyAlignment="1">
      <alignment horizontal="center"/>
    </xf>
    <xf numFmtId="0" fontId="12" fillId="0" borderId="0" xfId="21" applyFont="1" applyAlignment="1">
      <alignment horizontal="center"/>
    </xf>
    <xf numFmtId="0" fontId="17" fillId="0" borderId="0" xfId="21" applyFont="1" applyAlignment="1">
      <alignment horizontal="center"/>
    </xf>
    <xf numFmtId="3" fontId="13" fillId="0" borderId="28" xfId="21" applyNumberFormat="1" applyFont="1" applyBorder="1" applyAlignment="1">
      <alignment horizontal="center"/>
    </xf>
    <xf numFmtId="3" fontId="13" fillId="0" borderId="28" xfId="21" applyNumberFormat="1" applyFont="1" applyBorder="1" applyAlignment="1">
      <alignment horizontal="center" wrapText="1"/>
    </xf>
    <xf numFmtId="0" fontId="11" fillId="0" borderId="6" xfId="23" applyFont="1" applyBorder="1" applyAlignment="1"/>
    <xf numFmtId="0" fontId="0" fillId="0" borderId="8" xfId="0" applyBorder="1" applyAlignment="1"/>
    <xf numFmtId="3" fontId="13" fillId="0" borderId="0" xfId="21" applyNumberFormat="1" applyFont="1" applyAlignment="1">
      <alignment horizontal="center"/>
    </xf>
    <xf numFmtId="0" fontId="4" fillId="8" borderId="0" xfId="41" applyFont="1" applyFill="1" applyBorder="1" applyAlignment="1">
      <alignment horizontal="left" vertical="top"/>
    </xf>
    <xf numFmtId="0" fontId="8" fillId="8" borderId="0" xfId="41" applyFont="1" applyFill="1" applyBorder="1" applyAlignment="1">
      <alignment horizontal="left" vertical="top"/>
    </xf>
    <xf numFmtId="0" fontId="7" fillId="8" borderId="0" xfId="41" applyFont="1" applyFill="1" applyBorder="1" applyAlignment="1">
      <alignment horizontal="left" vertical="top" wrapText="1"/>
    </xf>
    <xf numFmtId="0" fontId="2" fillId="8" borderId="0" xfId="41" applyFont="1" applyFill="1" applyBorder="1" applyAlignment="1">
      <alignment horizontal="left" vertical="top" wrapText="1"/>
    </xf>
    <xf numFmtId="0" fontId="8" fillId="8" borderId="0" xfId="41" applyFont="1" applyFill="1" applyBorder="1" applyAlignment="1">
      <alignment horizontal="left" vertical="top" wrapText="1"/>
    </xf>
    <xf numFmtId="0" fontId="7" fillId="8" borderId="0" xfId="41" applyFont="1" applyFill="1" applyBorder="1" applyAlignment="1">
      <alignment horizontal="left" vertical="top"/>
    </xf>
    <xf numFmtId="0" fontId="20" fillId="10" borderId="0" xfId="21" applyFont="1" applyFill="1" applyAlignment="1">
      <alignment horizontal="center"/>
    </xf>
    <xf numFmtId="6" fontId="17" fillId="8" borderId="0" xfId="21" applyNumberFormat="1" applyFont="1" applyFill="1" applyAlignment="1">
      <alignment horizontal="center"/>
    </xf>
    <xf numFmtId="0" fontId="17" fillId="8" borderId="0" xfId="21" applyFont="1" applyFill="1" applyAlignment="1">
      <alignment horizontal="center"/>
    </xf>
    <xf numFmtId="0" fontId="37" fillId="8" borderId="3" xfId="30" applyFont="1" applyFill="1" applyBorder="1" applyAlignment="1">
      <alignment horizontal="center" wrapText="1"/>
    </xf>
    <xf numFmtId="0" fontId="37" fillId="8" borderId="3" xfId="41" applyFont="1" applyFill="1" applyBorder="1" applyAlignment="1">
      <alignment horizontal="center" wrapText="1"/>
    </xf>
    <xf numFmtId="0" fontId="52" fillId="0" borderId="14" xfId="35" applyFont="1" applyFill="1" applyBorder="1" applyAlignment="1">
      <alignment horizontal="left" vertical="top" wrapText="1"/>
    </xf>
    <xf numFmtId="0" fontId="53" fillId="0" borderId="15" xfId="35" applyFont="1" applyBorder="1" applyAlignment="1">
      <alignment vertical="top" wrapText="1"/>
    </xf>
    <xf numFmtId="0" fontId="53" fillId="0" borderId="15" xfId="35" applyFont="1" applyBorder="1" applyAlignment="1"/>
    <xf numFmtId="0" fontId="53" fillId="0" borderId="16" xfId="35" applyFont="1" applyBorder="1" applyAlignment="1"/>
    <xf numFmtId="0" fontId="48" fillId="10" borderId="0" xfId="18" applyFont="1" applyFill="1" applyAlignment="1">
      <alignment horizontal="center"/>
    </xf>
    <xf numFmtId="6" fontId="37" fillId="0" borderId="0" xfId="18" applyNumberFormat="1" applyFont="1" applyAlignment="1">
      <alignment horizontal="center"/>
    </xf>
    <xf numFmtId="0" fontId="37" fillId="0" borderId="0" xfId="18" applyFont="1" applyAlignment="1">
      <alignment horizontal="center"/>
    </xf>
    <xf numFmtId="0" fontId="24" fillId="0" borderId="0" xfId="18" applyFont="1" applyAlignment="1">
      <alignment horizontal="center"/>
    </xf>
    <xf numFmtId="0" fontId="12" fillId="0" borderId="0" xfId="18" applyFont="1" applyAlignment="1">
      <alignment horizontal="center"/>
    </xf>
    <xf numFmtId="0" fontId="49" fillId="10" borderId="27" xfId="18" applyFont="1" applyFill="1" applyBorder="1" applyAlignment="1">
      <alignment horizontal="center" vertical="top" wrapText="1"/>
    </xf>
    <xf numFmtId="0" fontId="49" fillId="10" borderId="23" xfId="18" applyFont="1" applyFill="1" applyBorder="1" applyAlignment="1">
      <alignment horizontal="center" vertical="top" wrapText="1"/>
    </xf>
    <xf numFmtId="6" fontId="17" fillId="0" borderId="11" xfId="18" applyNumberFormat="1" applyFont="1" applyBorder="1" applyAlignment="1">
      <alignment horizontal="center" vertical="top" wrapText="1"/>
    </xf>
    <xf numFmtId="0" fontId="17" fillId="0" borderId="0" xfId="18" applyFont="1" applyAlignment="1">
      <alignment horizontal="center" vertical="top" wrapText="1"/>
    </xf>
    <xf numFmtId="0" fontId="24" fillId="0" borderId="11" xfId="18" applyFont="1" applyBorder="1" applyAlignment="1">
      <alignment horizontal="center" vertical="top"/>
    </xf>
    <xf numFmtId="0" fontId="24" fillId="0" borderId="0" xfId="18" applyFont="1" applyAlignment="1">
      <alignment horizontal="center" vertical="top"/>
    </xf>
    <xf numFmtId="0" fontId="12" fillId="0" borderId="11" xfId="18" applyFont="1" applyBorder="1" applyAlignment="1">
      <alignment horizontal="center" vertical="center"/>
    </xf>
    <xf numFmtId="0" fontId="12" fillId="0" borderId="0" xfId="18" applyFont="1" applyAlignment="1">
      <alignment horizontal="center" vertical="center"/>
    </xf>
  </cellXfs>
  <cellStyles count="73">
    <cellStyle name="Actual Date" xfId="1" xr:uid="{00000000-0005-0000-0000-000000000000}"/>
    <cellStyle name="Actual Date 2" xfId="33" xr:uid="{00000000-0005-0000-0000-000000000000}"/>
    <cellStyle name="Comma 2" xfId="2" xr:uid="{00000000-0005-0000-0000-000001000000}"/>
    <cellStyle name="Comma 3" xfId="32" xr:uid="{1B9C252F-1E16-48B9-B149-0C11360522C5}"/>
    <cellStyle name="Comma 3 2" xfId="42" xr:uid="{1B9C252F-1E16-48B9-B149-0C11360522C5}"/>
    <cellStyle name="Comma 3 2 2" xfId="71" xr:uid="{1B9C252F-1E16-48B9-B149-0C11360522C5}"/>
    <cellStyle name="Comma 3 3" xfId="64" xr:uid="{258DAA7C-AE5C-4575-9CF4-AC6F52B5DCCA}"/>
    <cellStyle name="Comma 3 4" xfId="68" xr:uid="{1B9C252F-1E16-48B9-B149-0C11360522C5}"/>
    <cellStyle name="Comma 4" xfId="63" xr:uid="{00000000-0005-0000-0000-00006A000000}"/>
    <cellStyle name="Comma_IEPF Form 8.1a 2013-03-08" xfId="72" xr:uid="{4D3AE633-0DDB-4CCA-A2FF-07FE013E5571}"/>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Grey 2" xfId="34"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9" builtinId="8"/>
    <cellStyle name="Input [yellow]" xfId="15" xr:uid="{00000000-0005-0000-0000-00000E000000}"/>
    <cellStyle name="Input [yellow] 2" xfId="36" xr:uid="{00000000-0005-0000-0000-00000E000000}"/>
    <cellStyle name="no dec" xfId="16" xr:uid="{00000000-0005-0000-0000-00000F000000}"/>
    <cellStyle name="Normal" xfId="0" builtinId="0"/>
    <cellStyle name="Normal - Style1" xfId="17" xr:uid="{00000000-0005-0000-0000-000011000000}"/>
    <cellStyle name="Normal 10" xfId="60" xr:uid="{00000000-0005-0000-0000-00006B000000}"/>
    <cellStyle name="Normal 11" xfId="61" xr:uid="{00000000-0005-0000-0000-00006C000000}"/>
    <cellStyle name="Normal 12" xfId="65" xr:uid="{00000000-0005-0000-0000-000070000000}"/>
    <cellStyle name="Normal 2" xfId="18" xr:uid="{00000000-0005-0000-0000-000012000000}"/>
    <cellStyle name="Normal 2 2" xfId="35" xr:uid="{A88CDA08-01E4-4F4A-A7CE-7D20DC0FFC4B}"/>
    <cellStyle name="Normal 3" xfId="19" xr:uid="{00000000-0005-0000-0000-000013000000}"/>
    <cellStyle name="Normal 3 2" xfId="37" xr:uid="{00000000-0005-0000-0000-000013000000}"/>
    <cellStyle name="Normal 4" xfId="29" xr:uid="{00000000-0005-0000-0000-000014000000}"/>
    <cellStyle name="Normal 4 2" xfId="30" xr:uid="{D7C2182D-416E-4958-8B03-BA9E7E78288E}"/>
    <cellStyle name="Normal 4 2 2" xfId="41" xr:uid="{D7C2182D-416E-4958-8B03-BA9E7E78288E}"/>
    <cellStyle name="Normal 4 2 2 2" xfId="70" xr:uid="{D7C2182D-416E-4958-8B03-BA9E7E78288E}"/>
    <cellStyle name="Normal 4 2 3" xfId="67" xr:uid="{D7C2182D-416E-4958-8B03-BA9E7E78288E}"/>
    <cellStyle name="Normal 4 3" xfId="40" xr:uid="{00000000-0005-0000-0000-000014000000}"/>
    <cellStyle name="Normal 4 3 2" xfId="69" xr:uid="{00000000-0005-0000-0000-000014000000}"/>
    <cellStyle name="Normal 4 4" xfId="66" xr:uid="{00000000-0005-0000-0000-000014000000}"/>
    <cellStyle name="Normal 5" xfId="20" xr:uid="{00000000-0005-0000-0000-000015000000}"/>
    <cellStyle name="Normal 6" xfId="31" xr:uid="{82C86975-60F8-4A5F-BD7B-A6666E9CCD78}"/>
    <cellStyle name="Normal 7" xfId="58" xr:uid="{00000000-0005-0000-0000-000067000000}"/>
    <cellStyle name="Normal 8" xfId="59" xr:uid="{00000000-0005-0000-0000-000068000000}"/>
    <cellStyle name="Normal 9" xfId="62" xr:uid="{00000000-0005-0000-0000-000069000000}"/>
    <cellStyle name="Normal_AppendixF1" xfId="21" xr:uid="{00000000-0005-0000-0000-000016000000}"/>
    <cellStyle name="Normal_distgn2k" xfId="22" xr:uid="{00000000-0005-0000-0000-000017000000}"/>
    <cellStyle name="Normal_Electricity Rate Forecast 2011 IEPR Filing" xfId="44" xr:uid="{42955BED-868E-4FC0-B7B2-9AD575CBB003}"/>
    <cellStyle name="Normal_gdp ucla" xfId="23" xr:uid="{00000000-0005-0000-0000-000018000000}"/>
    <cellStyle name="Percent [2]" xfId="24" xr:uid="{00000000-0005-0000-0000-000019000000}"/>
    <cellStyle name="Percent 10" xfId="52" xr:uid="{00000000-0005-0000-0000-00005C000000}"/>
    <cellStyle name="Percent 11" xfId="53" xr:uid="{00000000-0005-0000-0000-00005D000000}"/>
    <cellStyle name="Percent 12" xfId="54" xr:uid="{00000000-0005-0000-0000-00005E000000}"/>
    <cellStyle name="Percent 13" xfId="55" xr:uid="{00000000-0005-0000-0000-00005F000000}"/>
    <cellStyle name="Percent 14" xfId="56" xr:uid="{00000000-0005-0000-0000-000060000000}"/>
    <cellStyle name="Percent 15" xfId="57" xr:uid="{00000000-0005-0000-0000-000061000000}"/>
    <cellStyle name="Percent 2" xfId="43" xr:uid="{00000000-0005-0000-0000-000053000000}"/>
    <cellStyle name="Percent 3" xfId="45" xr:uid="{00000000-0005-0000-0000-000055000000}"/>
    <cellStyle name="Percent 4" xfId="46" xr:uid="{00000000-0005-0000-0000-000056000000}"/>
    <cellStyle name="Percent 5" xfId="47" xr:uid="{00000000-0005-0000-0000-000057000000}"/>
    <cellStyle name="Percent 6" xfId="48" xr:uid="{00000000-0005-0000-0000-000058000000}"/>
    <cellStyle name="Percent 7" xfId="49" xr:uid="{00000000-0005-0000-0000-000059000000}"/>
    <cellStyle name="Percent 8" xfId="50" xr:uid="{00000000-0005-0000-0000-00005A000000}"/>
    <cellStyle name="Percent 9" xfId="51" xr:uid="{00000000-0005-0000-0000-00005B000000}"/>
    <cellStyle name="Total" xfId="25" builtinId="25" customBuiltin="1"/>
    <cellStyle name="Unprot" xfId="26" xr:uid="{00000000-0005-0000-0000-00001B000000}"/>
    <cellStyle name="Unprot 2" xfId="38"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ms\financial%20planning\Documents%20and%20Settings\salexa\Local%20Settings\Temporary%20Internet%20Files\OLK2A2\FY06-07_June%202007%20Power%20Prelim%20(revised)_withJV12-006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E Report"/>
      <sheetName val="Los Angeles"/>
      <sheetName val="Owens Valley"/>
      <sheetName val="L.A. &amp; Owens Valley"/>
      <sheetName val="EIA-826"/>
      <sheetName val="Aptmts"/>
      <sheetName val="DefCredit"/>
      <sheetName val="Sal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Scott.Hirashima@ladwp.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codeName="Sheet2">
    <pageSetUpPr fitToPage="1"/>
  </sheetPr>
  <dimension ref="A1:B21"/>
  <sheetViews>
    <sheetView topLeftCell="A7" zoomScale="70" zoomScaleNormal="70" workbookViewId="0">
      <selection activeCell="L14" sqref="L14"/>
    </sheetView>
  </sheetViews>
  <sheetFormatPr defaultColWidth="8.6640625" defaultRowHeight="10" x14ac:dyDescent="0.2"/>
  <cols>
    <col min="1" max="1" width="56.109375" style="48" bestFit="1" customWidth="1"/>
    <col min="2" max="2" width="63.6640625" style="48" customWidth="1"/>
    <col min="3" max="16384" width="8.6640625" style="48"/>
  </cols>
  <sheetData>
    <row r="1" spans="1:2" s="79" customFormat="1" ht="20" x14ac:dyDescent="0.4">
      <c r="A1" s="282" t="s">
        <v>0</v>
      </c>
      <c r="B1" s="283"/>
    </row>
    <row r="2" spans="1:2" ht="18" x14ac:dyDescent="0.2">
      <c r="A2" s="284"/>
      <c r="B2" s="281"/>
    </row>
    <row r="3" spans="1:2" ht="18" x14ac:dyDescent="0.2">
      <c r="A3" s="284" t="s">
        <v>1</v>
      </c>
      <c r="B3" s="281"/>
    </row>
    <row r="4" spans="1:2" ht="18" x14ac:dyDescent="0.2">
      <c r="A4" s="284" t="s">
        <v>97</v>
      </c>
      <c r="B4" s="285"/>
    </row>
    <row r="5" spans="1:2" ht="18" x14ac:dyDescent="0.2">
      <c r="A5" s="284" t="s">
        <v>98</v>
      </c>
      <c r="B5" s="285"/>
    </row>
    <row r="6" spans="1:2" ht="18" x14ac:dyDescent="0.2">
      <c r="A6" s="96"/>
      <c r="B6" s="92"/>
    </row>
    <row r="7" spans="1:2" ht="185.25" customHeight="1" x14ac:dyDescent="0.2">
      <c r="A7" s="280" t="s">
        <v>2</v>
      </c>
      <c r="B7" s="281"/>
    </row>
    <row r="8" spans="1:2" ht="18.75" customHeight="1" x14ac:dyDescent="0.2">
      <c r="A8" s="91"/>
      <c r="B8" s="92"/>
    </row>
    <row r="9" spans="1:2" ht="15.5" x14ac:dyDescent="0.2">
      <c r="A9" s="93" t="s">
        <v>3</v>
      </c>
      <c r="B9" s="92"/>
    </row>
    <row r="10" spans="1:2" ht="84" customHeight="1" x14ac:dyDescent="0.2">
      <c r="A10" s="280" t="s">
        <v>4</v>
      </c>
      <c r="B10" s="281"/>
    </row>
    <row r="11" spans="1:2" ht="16.5" customHeight="1" x14ac:dyDescent="0.2">
      <c r="A11" s="91"/>
      <c r="B11" s="92"/>
    </row>
    <row r="12" spans="1:2" ht="17.25" customHeight="1" x14ac:dyDescent="0.25">
      <c r="A12" s="286" t="s">
        <v>5</v>
      </c>
      <c r="B12" s="287"/>
    </row>
    <row r="13" spans="1:2" ht="127.5" customHeight="1" x14ac:dyDescent="0.2">
      <c r="A13" s="280" t="s">
        <v>99</v>
      </c>
      <c r="B13" s="281"/>
    </row>
    <row r="14" spans="1:2" ht="17.25" customHeight="1" x14ac:dyDescent="0.2">
      <c r="A14" s="91"/>
      <c r="B14" s="92"/>
    </row>
    <row r="15" spans="1:2" ht="15.5" x14ac:dyDescent="0.2">
      <c r="A15" s="93" t="s">
        <v>6</v>
      </c>
      <c r="B15" s="92"/>
    </row>
    <row r="16" spans="1:2" ht="46.5" customHeight="1" x14ac:dyDescent="0.2">
      <c r="A16" s="288" t="s">
        <v>7</v>
      </c>
      <c r="B16" s="289"/>
    </row>
    <row r="17" spans="1:2" ht="15.75" customHeight="1" x14ac:dyDescent="0.2">
      <c r="A17" s="94"/>
      <c r="B17" s="95"/>
    </row>
    <row r="18" spans="1:2" ht="24.75" customHeight="1" x14ac:dyDescent="0.2">
      <c r="A18" s="80" t="s">
        <v>8</v>
      </c>
      <c r="B18" s="92"/>
    </row>
    <row r="19" spans="1:2" s="83" customFormat="1" ht="23.25" customHeight="1" x14ac:dyDescent="0.25">
      <c r="A19" s="81" t="s">
        <v>100</v>
      </c>
      <c r="B19" s="82">
        <v>45110</v>
      </c>
    </row>
    <row r="20" spans="1:2" s="84" customFormat="1" ht="23.25" customHeight="1" x14ac:dyDescent="0.25">
      <c r="A20" s="81" t="s">
        <v>101</v>
      </c>
      <c r="B20" s="82">
        <v>45138</v>
      </c>
    </row>
    <row r="21" spans="1:2" ht="33.75" customHeight="1" thickBot="1" x14ac:dyDescent="0.4">
      <c r="A21" s="290" t="s">
        <v>102</v>
      </c>
      <c r="B21" s="29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codeName="Sheet9">
    <pageSetUpPr fitToPage="1"/>
  </sheetPr>
  <dimension ref="B1:AC98"/>
  <sheetViews>
    <sheetView zoomScaleNormal="100" workbookViewId="0">
      <selection activeCell="N17" sqref="N17"/>
    </sheetView>
  </sheetViews>
  <sheetFormatPr defaultColWidth="9.33203125" defaultRowHeight="16.5" customHeight="1" x14ac:dyDescent="0.35"/>
  <cols>
    <col min="1" max="1" width="5" style="85" customWidth="1"/>
    <col min="2" max="2" width="26" style="88" customWidth="1"/>
    <col min="3" max="3" width="24.88671875" style="88" customWidth="1"/>
    <col min="4" max="4" width="15.44140625" style="85" customWidth="1"/>
    <col min="5" max="19" width="15.6640625" style="85" customWidth="1"/>
    <col min="20" max="23" width="9.33203125" style="85"/>
    <col min="24" max="24" width="10.44140625" style="85" bestFit="1" customWidth="1"/>
    <col min="25" max="16384" width="9.33203125" style="85"/>
  </cols>
  <sheetData>
    <row r="1" spans="2:29" ht="16.5" customHeight="1" x14ac:dyDescent="0.35">
      <c r="B1" s="332" t="s">
        <v>87</v>
      </c>
      <c r="C1" s="332"/>
      <c r="D1" s="332"/>
      <c r="E1" s="332"/>
      <c r="F1" s="332"/>
      <c r="G1" s="332"/>
      <c r="H1" s="332"/>
      <c r="I1" s="332"/>
      <c r="J1" s="332"/>
      <c r="K1" s="332"/>
      <c r="L1" s="332"/>
      <c r="M1" s="332"/>
      <c r="N1" s="332"/>
      <c r="O1" s="332"/>
      <c r="P1" s="332"/>
      <c r="Q1" s="332"/>
      <c r="R1" s="332"/>
      <c r="S1" s="332"/>
    </row>
    <row r="2" spans="2:29" ht="16.5" customHeight="1" x14ac:dyDescent="0.35">
      <c r="B2" s="333" t="str">
        <f>'FormsList&amp;FilerInfo'!B2</f>
        <v>Los Angeles Department of Water and Power</v>
      </c>
      <c r="C2" s="333"/>
      <c r="D2" s="333"/>
      <c r="E2" s="333"/>
      <c r="F2" s="333"/>
      <c r="G2" s="333"/>
      <c r="H2" s="333"/>
      <c r="I2" s="333"/>
      <c r="J2" s="333"/>
      <c r="K2" s="333"/>
      <c r="L2" s="333"/>
      <c r="M2" s="333"/>
      <c r="N2" s="333"/>
      <c r="O2" s="333"/>
      <c r="P2" s="333"/>
      <c r="Q2" s="333"/>
      <c r="R2" s="333"/>
      <c r="S2" s="333"/>
    </row>
    <row r="3" spans="2:29" ht="16.5" customHeight="1" x14ac:dyDescent="0.35">
      <c r="B3" s="86"/>
      <c r="C3" s="86"/>
      <c r="D3" s="86"/>
      <c r="E3" s="86"/>
      <c r="F3" s="86"/>
      <c r="G3" s="86"/>
      <c r="H3" s="86"/>
      <c r="I3" s="86"/>
      <c r="J3" s="86"/>
      <c r="K3" s="87"/>
    </row>
    <row r="4" spans="2:29" ht="16.5" customHeight="1" x14ac:dyDescent="0.35">
      <c r="B4" s="334" t="s">
        <v>88</v>
      </c>
      <c r="C4" s="334"/>
      <c r="D4" s="334"/>
      <c r="E4" s="334"/>
      <c r="F4" s="334"/>
      <c r="G4" s="334"/>
      <c r="H4" s="334"/>
      <c r="I4" s="334"/>
      <c r="J4" s="334"/>
      <c r="K4" s="334"/>
      <c r="L4" s="334"/>
      <c r="M4" s="334"/>
      <c r="N4" s="334"/>
      <c r="O4" s="334"/>
      <c r="P4" s="334"/>
      <c r="Q4" s="334"/>
      <c r="R4" s="334"/>
      <c r="S4" s="334"/>
    </row>
    <row r="6" spans="2:29" ht="33.75" customHeight="1" x14ac:dyDescent="0.35">
      <c r="B6" s="155"/>
      <c r="C6" s="155"/>
      <c r="D6" s="153"/>
      <c r="E6" s="335" t="s">
        <v>89</v>
      </c>
      <c r="F6" s="335"/>
      <c r="G6" s="335"/>
      <c r="H6" s="335"/>
      <c r="I6" s="335"/>
      <c r="J6" s="336" t="s">
        <v>127</v>
      </c>
      <c r="K6" s="336"/>
      <c r="L6" s="336"/>
      <c r="M6" s="336"/>
      <c r="N6" s="336"/>
      <c r="O6" s="336" t="s">
        <v>124</v>
      </c>
      <c r="P6" s="336"/>
      <c r="Q6" s="336"/>
      <c r="R6" s="336"/>
      <c r="S6" s="336"/>
    </row>
    <row r="7" spans="2:29" ht="16.5" customHeight="1" x14ac:dyDescent="0.35">
      <c r="B7" s="89" t="s">
        <v>90</v>
      </c>
      <c r="C7" s="89" t="s">
        <v>91</v>
      </c>
      <c r="D7" s="161" t="s">
        <v>92</v>
      </c>
      <c r="E7" s="164" t="s">
        <v>78</v>
      </c>
      <c r="F7" s="164" t="s">
        <v>79</v>
      </c>
      <c r="G7" s="164" t="s">
        <v>80</v>
      </c>
      <c r="H7" s="164" t="s">
        <v>93</v>
      </c>
      <c r="I7" s="164" t="s">
        <v>42</v>
      </c>
      <c r="J7" s="162" t="s">
        <v>78</v>
      </c>
      <c r="K7" s="162" t="s">
        <v>79</v>
      </c>
      <c r="L7" s="162" t="s">
        <v>80</v>
      </c>
      <c r="M7" s="162" t="s">
        <v>93</v>
      </c>
      <c r="N7" s="162" t="s">
        <v>42</v>
      </c>
      <c r="O7" s="162" t="s">
        <v>78</v>
      </c>
      <c r="P7" s="162" t="s">
        <v>79</v>
      </c>
      <c r="Q7" s="162" t="s">
        <v>80</v>
      </c>
      <c r="R7" s="162" t="s">
        <v>93</v>
      </c>
      <c r="S7" s="162" t="s">
        <v>42</v>
      </c>
    </row>
    <row r="8" spans="2:29" ht="16.5" customHeight="1" x14ac:dyDescent="0.35">
      <c r="B8" s="90"/>
      <c r="C8" s="90" t="s">
        <v>94</v>
      </c>
      <c r="D8" s="154">
        <v>2023</v>
      </c>
      <c r="E8" s="168">
        <v>10116.000000000015</v>
      </c>
      <c r="F8" s="168">
        <v>84</v>
      </c>
      <c r="G8" s="168">
        <v>6.0241758241758134</v>
      </c>
      <c r="H8" s="168">
        <v>46</v>
      </c>
      <c r="I8" s="168">
        <v>10252.02417582419</v>
      </c>
      <c r="J8" s="170">
        <v>136719.3687075715</v>
      </c>
      <c r="K8" s="170">
        <v>1987.7291242423623</v>
      </c>
      <c r="L8" s="170">
        <v>153.97901666666189</v>
      </c>
      <c r="M8" s="171">
        <v>1119.8473939393591</v>
      </c>
      <c r="N8" s="170">
        <v>139980.92424241989</v>
      </c>
      <c r="O8" s="172">
        <v>-24.388154604545999</v>
      </c>
      <c r="P8" s="172">
        <v>-0.35457335454545902</v>
      </c>
      <c r="Q8" s="172">
        <v>-2.746695E-2</v>
      </c>
      <c r="R8" s="172">
        <v>-0.19975963636364</v>
      </c>
      <c r="S8" s="172">
        <v>-24.969954545455099</v>
      </c>
      <c r="X8" s="163"/>
      <c r="Y8" s="163"/>
      <c r="Z8" s="163"/>
      <c r="AA8" s="163"/>
      <c r="AB8" s="163"/>
      <c r="AC8" s="163"/>
    </row>
    <row r="9" spans="2:29" ht="16.5" customHeight="1" x14ac:dyDescent="0.35">
      <c r="B9" s="90"/>
      <c r="C9" s="90" t="s">
        <v>94</v>
      </c>
      <c r="D9" s="154">
        <v>2024</v>
      </c>
      <c r="E9" s="168">
        <v>20232.000000000015</v>
      </c>
      <c r="F9" s="168">
        <v>168</v>
      </c>
      <c r="G9" s="168">
        <v>12.048351648351613</v>
      </c>
      <c r="H9" s="168">
        <v>92</v>
      </c>
      <c r="I9" s="168">
        <v>20504.048351648365</v>
      </c>
      <c r="J9" s="170">
        <v>312095.62070757151</v>
      </c>
      <c r="K9" s="170">
        <v>4537.4811242423621</v>
      </c>
      <c r="L9" s="170">
        <v>351.49501666666191</v>
      </c>
      <c r="M9" s="171">
        <v>2556.3273939393594</v>
      </c>
      <c r="N9" s="170">
        <v>319540.92424241989</v>
      </c>
      <c r="O9" s="172">
        <v>-55.671660264545999</v>
      </c>
      <c r="P9" s="172">
        <v>-0.80939651454546002</v>
      </c>
      <c r="Q9" s="172">
        <v>-6.2699730000000106E-2</v>
      </c>
      <c r="R9" s="172">
        <v>-0.45599803636364</v>
      </c>
      <c r="S9" s="172">
        <v>-56.999754545455097</v>
      </c>
      <c r="X9" s="163"/>
      <c r="Y9" s="163"/>
      <c r="Z9" s="163"/>
      <c r="AA9" s="163"/>
      <c r="AB9" s="163"/>
      <c r="AC9" s="163"/>
    </row>
    <row r="10" spans="2:29" ht="16.5" customHeight="1" x14ac:dyDescent="0.35">
      <c r="B10" s="90"/>
      <c r="C10" s="90" t="s">
        <v>94</v>
      </c>
      <c r="D10" s="154">
        <v>2025</v>
      </c>
      <c r="E10" s="168">
        <v>30348.000000000015</v>
      </c>
      <c r="F10" s="168">
        <v>252</v>
      </c>
      <c r="G10" s="168">
        <v>18.072527472527511</v>
      </c>
      <c r="H10" s="168">
        <v>138</v>
      </c>
      <c r="I10" s="168">
        <v>30756.072527472541</v>
      </c>
      <c r="J10" s="170">
        <v>498566.20800757152</v>
      </c>
      <c r="K10" s="170">
        <v>7248.5309242423618</v>
      </c>
      <c r="L10" s="170">
        <v>561.50591666666196</v>
      </c>
      <c r="M10" s="171">
        <v>4083.6793939393592</v>
      </c>
      <c r="N10" s="170">
        <v>510459.92424241989</v>
      </c>
      <c r="O10" s="172">
        <v>-88.933862454546002</v>
      </c>
      <c r="P10" s="172">
        <v>-1.29298745454546</v>
      </c>
      <c r="Q10" s="172">
        <v>-0.100161</v>
      </c>
      <c r="R10" s="172">
        <v>-0.72844363636363996</v>
      </c>
      <c r="S10" s="172">
        <v>-91.055454545455092</v>
      </c>
      <c r="X10" s="163"/>
      <c r="Y10" s="163"/>
      <c r="Z10" s="163"/>
      <c r="AA10" s="163"/>
      <c r="AB10" s="163"/>
      <c r="AC10" s="163"/>
    </row>
    <row r="11" spans="2:29" ht="16.5" customHeight="1" x14ac:dyDescent="0.35">
      <c r="B11" s="90"/>
      <c r="C11" s="90" t="s">
        <v>94</v>
      </c>
      <c r="D11" s="154">
        <v>2026</v>
      </c>
      <c r="E11" s="168">
        <v>40464.000000000015</v>
      </c>
      <c r="F11" s="168">
        <v>336</v>
      </c>
      <c r="G11" s="168">
        <v>24.096703296702913</v>
      </c>
      <c r="H11" s="168">
        <v>184</v>
      </c>
      <c r="I11" s="168">
        <v>41008.096703296716</v>
      </c>
      <c r="J11" s="170">
        <v>695242.33360757155</v>
      </c>
      <c r="K11" s="170">
        <v>10107.956524242361</v>
      </c>
      <c r="L11" s="170">
        <v>783.01071666666189</v>
      </c>
      <c r="M11" s="171">
        <v>5694.6233939393596</v>
      </c>
      <c r="N11" s="170">
        <v>711827.92424241989</v>
      </c>
      <c r="O11" s="172">
        <v>-124.01682878454599</v>
      </c>
      <c r="P11" s="172">
        <v>-1.8030500345454601</v>
      </c>
      <c r="Q11" s="172">
        <v>-0.13967288999999999</v>
      </c>
      <c r="R11" s="172">
        <v>-1.01580283636364</v>
      </c>
      <c r="S11" s="172">
        <v>-126.97535454545509</v>
      </c>
      <c r="X11" s="163"/>
      <c r="Y11" s="163"/>
      <c r="Z11" s="163"/>
      <c r="AA11" s="163"/>
      <c r="AB11" s="163"/>
      <c r="AC11" s="163"/>
    </row>
    <row r="12" spans="2:29" ht="16.5" customHeight="1" x14ac:dyDescent="0.35">
      <c r="B12" s="90"/>
      <c r="C12" s="90" t="s">
        <v>94</v>
      </c>
      <c r="D12" s="154">
        <v>2027</v>
      </c>
      <c r="E12" s="168">
        <v>50580.000000000015</v>
      </c>
      <c r="F12" s="168">
        <v>420</v>
      </c>
      <c r="G12" s="168">
        <v>30.120879120878911</v>
      </c>
      <c r="H12" s="168">
        <v>230</v>
      </c>
      <c r="I12" s="168">
        <v>51260.120879120892</v>
      </c>
      <c r="J12" s="170">
        <v>903137.81210757152</v>
      </c>
      <c r="K12" s="170">
        <v>13130.497524242361</v>
      </c>
      <c r="L12" s="170">
        <v>1017.151216666662</v>
      </c>
      <c r="M12" s="171">
        <v>7397.4633939393589</v>
      </c>
      <c r="N12" s="170">
        <v>924682.92424241989</v>
      </c>
      <c r="O12" s="172">
        <v>-161.10105341454599</v>
      </c>
      <c r="P12" s="172">
        <v>-2.34220841454546</v>
      </c>
      <c r="Q12" s="172">
        <v>-0.18143867999999999</v>
      </c>
      <c r="R12" s="172">
        <v>-1.31955403636364</v>
      </c>
      <c r="S12" s="172">
        <v>-164.9442545454551</v>
      </c>
      <c r="X12" s="163"/>
      <c r="Y12" s="163"/>
      <c r="Z12" s="163"/>
      <c r="AA12" s="163"/>
      <c r="AB12" s="163"/>
      <c r="AC12" s="163"/>
    </row>
    <row r="13" spans="2:29" ht="16.5" customHeight="1" x14ac:dyDescent="0.35">
      <c r="B13" s="90"/>
      <c r="C13" s="90" t="s">
        <v>94</v>
      </c>
      <c r="D13" s="154">
        <v>2028</v>
      </c>
      <c r="E13" s="168">
        <v>60696.000000000015</v>
      </c>
      <c r="F13" s="168">
        <v>504</v>
      </c>
      <c r="G13" s="168">
        <v>36.145054945054909</v>
      </c>
      <c r="H13" s="168">
        <v>276</v>
      </c>
      <c r="I13" s="168">
        <v>61512.145054945067</v>
      </c>
      <c r="J13" s="170">
        <v>1103674.8328075716</v>
      </c>
      <c r="K13" s="170">
        <v>16046.055724242362</v>
      </c>
      <c r="L13" s="170">
        <v>1243.0043166666619</v>
      </c>
      <c r="M13" s="171">
        <v>9040.03139393936</v>
      </c>
      <c r="N13" s="170">
        <v>1130003.9242424199</v>
      </c>
      <c r="O13" s="172">
        <v>-196.87259324454601</v>
      </c>
      <c r="P13" s="172">
        <v>-2.8622819945454601</v>
      </c>
      <c r="Q13" s="172">
        <v>-0.22172607</v>
      </c>
      <c r="R13" s="172">
        <v>-1.6125532363636399</v>
      </c>
      <c r="S13" s="172">
        <v>-201.56915454545512</v>
      </c>
      <c r="X13" s="163"/>
      <c r="Y13" s="163"/>
      <c r="Z13" s="163"/>
      <c r="AA13" s="163"/>
      <c r="AB13" s="163"/>
      <c r="AC13" s="163"/>
    </row>
    <row r="14" spans="2:29" ht="16.5" customHeight="1" x14ac:dyDescent="0.35">
      <c r="B14" s="90"/>
      <c r="C14" s="90" t="s">
        <v>94</v>
      </c>
      <c r="D14" s="154">
        <v>2029</v>
      </c>
      <c r="E14" s="168">
        <v>70812.000000000015</v>
      </c>
      <c r="F14" s="168">
        <v>588</v>
      </c>
      <c r="G14" s="168">
        <v>42.169230769229912</v>
      </c>
      <c r="H14" s="168">
        <v>322</v>
      </c>
      <c r="I14" s="168">
        <v>71764.169230769243</v>
      </c>
      <c r="J14" s="170">
        <v>1295407.8797075716</v>
      </c>
      <c r="K14" s="170">
        <v>18833.615124242362</v>
      </c>
      <c r="L14" s="170">
        <v>1458.9420166666619</v>
      </c>
      <c r="M14" s="171">
        <v>10610.48739393936</v>
      </c>
      <c r="N14" s="170">
        <v>1326310.9242424199</v>
      </c>
      <c r="O14" s="172">
        <v>-231.07389248454601</v>
      </c>
      <c r="P14" s="172">
        <v>-3.3595262345454602</v>
      </c>
      <c r="Q14" s="172">
        <v>-0.26024499000000001</v>
      </c>
      <c r="R14" s="172">
        <v>-1.8926908363636401</v>
      </c>
      <c r="S14" s="172">
        <v>-236.58635454545509</v>
      </c>
      <c r="X14" s="163"/>
      <c r="Y14" s="163"/>
      <c r="Z14" s="163"/>
      <c r="AA14" s="163"/>
      <c r="AB14" s="163"/>
      <c r="AC14" s="163"/>
    </row>
    <row r="15" spans="2:29" ht="16.5" customHeight="1" x14ac:dyDescent="0.35">
      <c r="B15" s="90"/>
      <c r="C15" s="90" t="s">
        <v>94</v>
      </c>
      <c r="D15" s="154">
        <v>2030</v>
      </c>
      <c r="E15" s="168">
        <v>80928.000000000015</v>
      </c>
      <c r="F15" s="168">
        <v>672</v>
      </c>
      <c r="G15" s="168">
        <v>48.193406593405911</v>
      </c>
      <c r="H15" s="168">
        <v>368</v>
      </c>
      <c r="I15" s="168">
        <v>82016.193406593418</v>
      </c>
      <c r="J15" s="170">
        <v>1473858.7833075714</v>
      </c>
      <c r="K15" s="170">
        <v>21428.068724242363</v>
      </c>
      <c r="L15" s="170">
        <v>1659.9208166666619</v>
      </c>
      <c r="M15" s="171">
        <v>12072.151393939359</v>
      </c>
      <c r="N15" s="170">
        <v>1509018.9242424199</v>
      </c>
      <c r="O15" s="172">
        <v>-262.905912864546</v>
      </c>
      <c r="P15" s="172">
        <v>-3.8223241145454598</v>
      </c>
      <c r="Q15" s="172">
        <v>-0.29609553</v>
      </c>
      <c r="R15" s="172">
        <v>-2.15342203636364</v>
      </c>
      <c r="S15" s="172">
        <v>-269.17775454545506</v>
      </c>
      <c r="X15" s="163"/>
      <c r="Y15" s="163"/>
      <c r="Z15" s="163"/>
      <c r="AA15" s="163"/>
      <c r="AB15" s="163"/>
      <c r="AC15" s="163"/>
    </row>
    <row r="16" spans="2:29" ht="16.5" customHeight="1" x14ac:dyDescent="0.35">
      <c r="B16" s="90"/>
      <c r="C16" s="90" t="s">
        <v>94</v>
      </c>
      <c r="D16" s="154">
        <v>2031</v>
      </c>
      <c r="E16" s="168">
        <v>91044.000000000015</v>
      </c>
      <c r="F16" s="168">
        <v>756</v>
      </c>
      <c r="G16" s="168">
        <v>54.217582417581895</v>
      </c>
      <c r="H16" s="168">
        <v>414</v>
      </c>
      <c r="I16" s="168">
        <v>92268.217582417594</v>
      </c>
      <c r="J16" s="170">
        <v>1633876.4278075716</v>
      </c>
      <c r="K16" s="170">
        <v>23754.525724242361</v>
      </c>
      <c r="L16" s="170">
        <v>1840.1393166666619</v>
      </c>
      <c r="M16" s="171">
        <v>13382.831393939359</v>
      </c>
      <c r="N16" s="170">
        <v>1672853.9242424199</v>
      </c>
      <c r="O16" s="172">
        <v>-291.45006803454601</v>
      </c>
      <c r="P16" s="172">
        <v>-4.2373205345454599</v>
      </c>
      <c r="Q16" s="172">
        <v>-0.32824313999999999</v>
      </c>
      <c r="R16" s="172">
        <v>-2.3872228363636401</v>
      </c>
      <c r="S16" s="172">
        <v>-298.40285454545511</v>
      </c>
      <c r="X16" s="163"/>
      <c r="Y16" s="163"/>
      <c r="Z16" s="163"/>
      <c r="AA16" s="163"/>
      <c r="AB16" s="163"/>
      <c r="AC16" s="163"/>
    </row>
    <row r="17" spans="2:29" ht="16.5" customHeight="1" x14ac:dyDescent="0.35">
      <c r="B17" s="90"/>
      <c r="C17" s="90" t="s">
        <v>94</v>
      </c>
      <c r="D17" s="154">
        <v>2032</v>
      </c>
      <c r="E17" s="168">
        <v>101160.00000000001</v>
      </c>
      <c r="F17" s="168">
        <v>840</v>
      </c>
      <c r="G17" s="168">
        <v>60.241758241757907</v>
      </c>
      <c r="H17" s="168">
        <v>460</v>
      </c>
      <c r="I17" s="168">
        <v>102520.24175824177</v>
      </c>
      <c r="J17" s="170">
        <v>1774409.8840075715</v>
      </c>
      <c r="K17" s="170">
        <v>25797.70692424236</v>
      </c>
      <c r="L17" s="170">
        <v>1998.4139166666621</v>
      </c>
      <c r="M17" s="171">
        <v>14533.919393939359</v>
      </c>
      <c r="N17" s="170">
        <v>1816739.9242424199</v>
      </c>
      <c r="O17" s="172">
        <v>-316.51824557454597</v>
      </c>
      <c r="P17" s="172">
        <v>-4.6017805745454599</v>
      </c>
      <c r="Q17" s="172">
        <v>-0.35647595999999998</v>
      </c>
      <c r="R17" s="172">
        <v>-2.5925524363636399</v>
      </c>
      <c r="S17" s="172">
        <v>-324.06905454545506</v>
      </c>
      <c r="X17" s="163"/>
      <c r="Y17" s="163"/>
      <c r="Z17" s="163"/>
      <c r="AA17" s="163"/>
      <c r="AB17" s="163"/>
      <c r="AC17" s="163"/>
    </row>
    <row r="18" spans="2:29" ht="16.5" customHeight="1" x14ac:dyDescent="0.35">
      <c r="B18" s="90"/>
      <c r="C18" s="90" t="s">
        <v>94</v>
      </c>
      <c r="D18" s="154">
        <v>2033</v>
      </c>
      <c r="E18" s="168">
        <v>111276.00000000001</v>
      </c>
      <c r="F18" s="168">
        <v>924</v>
      </c>
      <c r="G18" s="168">
        <v>66.265934065933919</v>
      </c>
      <c r="H18" s="168">
        <v>506</v>
      </c>
      <c r="I18" s="168">
        <v>112772.26593406594</v>
      </c>
      <c r="J18" s="170">
        <v>1896663.4230075716</v>
      </c>
      <c r="K18" s="170">
        <v>27575.120924242361</v>
      </c>
      <c r="L18" s="170">
        <v>2136.1009166666622</v>
      </c>
      <c r="M18" s="171">
        <v>15535.27939393936</v>
      </c>
      <c r="N18" s="170">
        <v>1941909.9242424199</v>
      </c>
      <c r="O18" s="172">
        <v>-338.32580783454603</v>
      </c>
      <c r="P18" s="172">
        <v>-4.9188353345454603</v>
      </c>
      <c r="Q18" s="172">
        <v>-0.38103653999999998</v>
      </c>
      <c r="R18" s="172">
        <v>-2.7711748363636399</v>
      </c>
      <c r="S18" s="172">
        <v>-346.39685454545514</v>
      </c>
      <c r="X18" s="163"/>
      <c r="Y18" s="163"/>
      <c r="Z18" s="163"/>
      <c r="AA18" s="163"/>
      <c r="AB18" s="163"/>
      <c r="AC18" s="163"/>
    </row>
    <row r="19" spans="2:29" ht="16.5" customHeight="1" x14ac:dyDescent="0.35">
      <c r="B19" s="90"/>
      <c r="C19" s="90" t="s">
        <v>94</v>
      </c>
      <c r="D19" s="154">
        <v>2034</v>
      </c>
      <c r="E19" s="168">
        <v>121392.00000000001</v>
      </c>
      <c r="F19" s="168">
        <v>1008</v>
      </c>
      <c r="G19" s="168">
        <v>72.290109890109903</v>
      </c>
      <c r="H19" s="168">
        <v>552</v>
      </c>
      <c r="I19" s="168">
        <v>123024.29010989012</v>
      </c>
      <c r="J19" s="170">
        <v>2004757.7421075716</v>
      </c>
      <c r="K19" s="170">
        <v>29146.677524242361</v>
      </c>
      <c r="L19" s="170">
        <v>2257.8412166666621</v>
      </c>
      <c r="M19" s="171">
        <v>16420.663393939358</v>
      </c>
      <c r="N19" s="170">
        <v>2052582.9242424199</v>
      </c>
      <c r="O19" s="172">
        <v>-357.60762389454601</v>
      </c>
      <c r="P19" s="172">
        <v>-5.1991688945454602</v>
      </c>
      <c r="Q19" s="172">
        <v>-0.40275252</v>
      </c>
      <c r="R19" s="172">
        <v>-2.9291092363636402</v>
      </c>
      <c r="S19" s="172">
        <v>-366.13865454545504</v>
      </c>
      <c r="X19" s="163"/>
      <c r="Y19" s="163"/>
      <c r="Z19" s="163"/>
      <c r="AA19" s="163"/>
      <c r="AB19" s="163"/>
      <c r="AC19" s="163"/>
    </row>
    <row r="20" spans="2:29" ht="16.5" customHeight="1" x14ac:dyDescent="0.35">
      <c r="B20" s="90"/>
      <c r="C20" s="90" t="s">
        <v>95</v>
      </c>
      <c r="D20" s="154">
        <v>2023</v>
      </c>
      <c r="E20" s="169">
        <v>765.0937100000001</v>
      </c>
      <c r="F20" s="168">
        <v>2.8597300000000008</v>
      </c>
      <c r="G20" s="168"/>
      <c r="H20" s="168">
        <v>4.9465600000000016</v>
      </c>
      <c r="I20" s="168">
        <v>772.90000000000009</v>
      </c>
      <c r="J20" s="170">
        <v>15.084128530134002</v>
      </c>
      <c r="K20" s="170">
        <v>0.18689164871700006</v>
      </c>
      <c r="L20" s="170"/>
      <c r="M20" s="170">
        <v>0.15049908800000006</v>
      </c>
      <c r="N20" s="170">
        <v>15.421519266851002</v>
      </c>
      <c r="O20" s="172">
        <v>-8.7381352619100003E-2</v>
      </c>
      <c r="P20" s="172">
        <v>-1.0826508820500004E-3</v>
      </c>
      <c r="Q20" s="172"/>
      <c r="R20" s="172">
        <v>-8.7183120000000028E-4</v>
      </c>
      <c r="S20" s="170">
        <v>-8.9335834701150016E-2</v>
      </c>
      <c r="X20" s="163"/>
      <c r="Y20" s="163"/>
      <c r="Z20" s="163"/>
      <c r="AA20" s="163"/>
      <c r="AB20" s="163"/>
      <c r="AC20" s="163"/>
    </row>
    <row r="21" spans="2:29" ht="16.5" customHeight="1" x14ac:dyDescent="0.35">
      <c r="B21" s="90"/>
      <c r="C21" s="90" t="s">
        <v>95</v>
      </c>
      <c r="D21" s="154">
        <v>2024</v>
      </c>
      <c r="E21" s="169">
        <v>1530.1874199999993</v>
      </c>
      <c r="F21" s="168">
        <v>5.7194599999999998</v>
      </c>
      <c r="G21" s="168"/>
      <c r="H21" s="168">
        <v>9.8931199999999997</v>
      </c>
      <c r="I21" s="168">
        <v>1545.7999999999997</v>
      </c>
      <c r="J21" s="170">
        <v>30.168257060267987</v>
      </c>
      <c r="K21" s="170">
        <v>0.37378329743400002</v>
      </c>
      <c r="L21" s="170"/>
      <c r="M21" s="170">
        <v>0.30099817600000001</v>
      </c>
      <c r="N21" s="170">
        <v>30.843038533701986</v>
      </c>
      <c r="O21" s="172">
        <v>-1.933544823911999</v>
      </c>
      <c r="P21" s="172">
        <v>-2.3956530155999998E-2</v>
      </c>
      <c r="Q21" s="172"/>
      <c r="R21" s="172">
        <v>-1.9291584000000001E-2</v>
      </c>
      <c r="S21" s="170">
        <v>-1.9767929380679992</v>
      </c>
      <c r="X21" s="163"/>
      <c r="Y21" s="163"/>
      <c r="Z21" s="163"/>
      <c r="AA21" s="163"/>
      <c r="AB21" s="163"/>
      <c r="AC21" s="163"/>
    </row>
    <row r="22" spans="2:29" ht="16.5" customHeight="1" x14ac:dyDescent="0.35">
      <c r="B22" s="90"/>
      <c r="C22" s="90" t="s">
        <v>95</v>
      </c>
      <c r="D22" s="154">
        <v>2025</v>
      </c>
      <c r="E22" s="169">
        <v>2295.2811300000003</v>
      </c>
      <c r="F22" s="168">
        <v>8.5791900000000023</v>
      </c>
      <c r="G22" s="168"/>
      <c r="H22" s="168">
        <v>14.839680000000001</v>
      </c>
      <c r="I22" s="168">
        <v>2318.7000000000003</v>
      </c>
      <c r="J22" s="170">
        <v>45.252385590402007</v>
      </c>
      <c r="K22" s="170">
        <v>0.56067494615100022</v>
      </c>
      <c r="L22" s="170"/>
      <c r="M22" s="170">
        <v>0.45149726400000001</v>
      </c>
      <c r="N22" s="170">
        <v>46.264557800553007</v>
      </c>
      <c r="O22" s="172">
        <v>-4.4062511852610005</v>
      </c>
      <c r="P22" s="172">
        <v>-5.4593246605500016E-2</v>
      </c>
      <c r="Q22" s="172"/>
      <c r="R22" s="172">
        <v>-4.3962552000000002E-2</v>
      </c>
      <c r="S22" s="170">
        <v>-4.5048069838665006</v>
      </c>
      <c r="X22" s="163"/>
      <c r="Y22" s="163"/>
      <c r="Z22" s="163"/>
      <c r="AA22" s="163"/>
      <c r="AB22" s="163"/>
      <c r="AC22" s="163"/>
    </row>
    <row r="23" spans="2:29" ht="16.5" customHeight="1" x14ac:dyDescent="0.35">
      <c r="B23" s="90"/>
      <c r="C23" s="90" t="s">
        <v>95</v>
      </c>
      <c r="D23" s="154">
        <v>2026</v>
      </c>
      <c r="E23" s="169">
        <v>3060.3748399999995</v>
      </c>
      <c r="F23" s="168">
        <v>11.438920000000001</v>
      </c>
      <c r="G23" s="168"/>
      <c r="H23" s="168">
        <v>19.786239999999999</v>
      </c>
      <c r="I23" s="168">
        <v>3091.6</v>
      </c>
      <c r="J23" s="170">
        <v>60.336514120535995</v>
      </c>
      <c r="K23" s="170">
        <v>0.74756659486800014</v>
      </c>
      <c r="L23" s="170"/>
      <c r="M23" s="170">
        <v>0.60199635200000001</v>
      </c>
      <c r="N23" s="170">
        <v>61.686077067403993</v>
      </c>
      <c r="O23" s="172">
        <v>-7.1144533905479976</v>
      </c>
      <c r="P23" s="172">
        <v>-8.8147745574E-2</v>
      </c>
      <c r="Q23" s="172"/>
      <c r="R23" s="172">
        <v>-7.0983135999999988E-2</v>
      </c>
      <c r="S23" s="170">
        <v>-7.2735842721219974</v>
      </c>
      <c r="X23" s="163"/>
      <c r="Y23" s="163"/>
      <c r="Z23" s="163"/>
      <c r="AA23" s="163"/>
      <c r="AB23" s="163"/>
      <c r="AC23" s="163"/>
    </row>
    <row r="24" spans="2:29" ht="16.5" customHeight="1" x14ac:dyDescent="0.35">
      <c r="B24" s="90"/>
      <c r="C24" s="90" t="s">
        <v>95</v>
      </c>
      <c r="D24" s="154">
        <v>2027</v>
      </c>
      <c r="E24" s="169">
        <v>3825.4685499999996</v>
      </c>
      <c r="F24" s="168">
        <v>14.298649999999997</v>
      </c>
      <c r="G24" s="168"/>
      <c r="H24" s="168">
        <v>24.732799999999997</v>
      </c>
      <c r="I24" s="168">
        <v>3864.4999999999995</v>
      </c>
      <c r="J24" s="170">
        <v>75.42064265066999</v>
      </c>
      <c r="K24" s="170">
        <v>0.93445824358499985</v>
      </c>
      <c r="L24" s="170"/>
      <c r="M24" s="170">
        <v>0.7524954399999999</v>
      </c>
      <c r="N24" s="170">
        <v>77.107596334254993</v>
      </c>
      <c r="O24" s="172">
        <v>-9.9466007768549982</v>
      </c>
      <c r="P24" s="172">
        <v>-0.12323791955249998</v>
      </c>
      <c r="Q24" s="172"/>
      <c r="R24" s="172">
        <v>-9.924036E-2</v>
      </c>
      <c r="S24" s="170">
        <v>-10.169079056407497</v>
      </c>
      <c r="X24" s="163"/>
      <c r="Y24" s="163"/>
      <c r="Z24" s="163"/>
      <c r="AA24" s="163"/>
      <c r="AB24" s="163"/>
      <c r="AC24" s="163"/>
    </row>
    <row r="25" spans="2:29" ht="16.5" customHeight="1" x14ac:dyDescent="0.35">
      <c r="B25" s="90"/>
      <c r="C25" s="90" t="s">
        <v>95</v>
      </c>
      <c r="D25" s="154">
        <v>2028</v>
      </c>
      <c r="E25" s="169">
        <v>4590.5622599999997</v>
      </c>
      <c r="F25" s="168">
        <v>17.158380000000001</v>
      </c>
      <c r="G25" s="168"/>
      <c r="H25" s="168">
        <v>29.679360000000003</v>
      </c>
      <c r="I25" s="168">
        <v>4637.3999999999996</v>
      </c>
      <c r="J25" s="170">
        <v>90.504771180803999</v>
      </c>
      <c r="K25" s="170">
        <v>1.1213498923020002</v>
      </c>
      <c r="L25" s="170"/>
      <c r="M25" s="170">
        <v>0.90299452800000002</v>
      </c>
      <c r="N25" s="170">
        <v>92.529115601106</v>
      </c>
      <c r="O25" s="172">
        <v>-14.8734217224</v>
      </c>
      <c r="P25" s="172">
        <v>-0.18428100120000002</v>
      </c>
      <c r="Q25" s="172"/>
      <c r="R25" s="172">
        <v>-0.14839680000000002</v>
      </c>
      <c r="S25" s="170">
        <v>-15.206099523600001</v>
      </c>
      <c r="X25" s="163"/>
      <c r="Y25" s="163"/>
      <c r="Z25" s="163"/>
      <c r="AA25" s="163"/>
      <c r="AB25" s="163"/>
      <c r="AC25" s="163"/>
    </row>
    <row r="26" spans="2:29" ht="16.5" customHeight="1" x14ac:dyDescent="0.35">
      <c r="B26" s="90"/>
      <c r="C26" s="90" t="s">
        <v>95</v>
      </c>
      <c r="D26" s="154">
        <v>2029</v>
      </c>
      <c r="E26" s="169">
        <v>5355.6559699999998</v>
      </c>
      <c r="F26" s="168">
        <v>20.01811</v>
      </c>
      <c r="G26" s="168"/>
      <c r="H26" s="168">
        <v>34.625920000000008</v>
      </c>
      <c r="I26" s="168">
        <v>5410.3000000000011</v>
      </c>
      <c r="J26" s="170">
        <v>105.58889971093799</v>
      </c>
      <c r="K26" s="170">
        <v>1.308241541019</v>
      </c>
      <c r="L26" s="170"/>
      <c r="M26" s="170">
        <v>1.0534936160000001</v>
      </c>
      <c r="N26" s="170">
        <v>107.95063486795699</v>
      </c>
      <c r="O26" s="172">
        <v>-19.521366010650002</v>
      </c>
      <c r="P26" s="172">
        <v>-0.24186881407500002</v>
      </c>
      <c r="Q26" s="172"/>
      <c r="R26" s="172">
        <v>-0.19477080000000002</v>
      </c>
      <c r="S26" s="170">
        <v>-19.958005624725004</v>
      </c>
      <c r="X26" s="163"/>
      <c r="Y26" s="163"/>
      <c r="Z26" s="163"/>
      <c r="AA26" s="163"/>
      <c r="AB26" s="163"/>
      <c r="AC26" s="163"/>
    </row>
    <row r="27" spans="2:29" ht="16.5" customHeight="1" x14ac:dyDescent="0.35">
      <c r="B27" s="90"/>
      <c r="C27" s="90" t="s">
        <v>95</v>
      </c>
      <c r="D27" s="154">
        <v>2030</v>
      </c>
      <c r="E27" s="169">
        <v>6120.7496800000008</v>
      </c>
      <c r="F27" s="168">
        <v>22.877839999999999</v>
      </c>
      <c r="G27" s="168"/>
      <c r="H27" s="168">
        <v>39.572480000000006</v>
      </c>
      <c r="I27" s="168">
        <v>6183.2000000000007</v>
      </c>
      <c r="J27" s="170">
        <v>120.67302824107202</v>
      </c>
      <c r="K27" s="170">
        <v>1.4951331897360001</v>
      </c>
      <c r="L27" s="170"/>
      <c r="M27" s="170">
        <v>1.2039927040000002</v>
      </c>
      <c r="N27" s="170">
        <v>123.37215413480801</v>
      </c>
      <c r="O27" s="172">
        <v>-24.789036204000002</v>
      </c>
      <c r="P27" s="172">
        <v>-0.30713500199999999</v>
      </c>
      <c r="Q27" s="172"/>
      <c r="R27" s="172">
        <v>-0.24732800000000002</v>
      </c>
      <c r="S27" s="170">
        <v>-25.343499206000001</v>
      </c>
      <c r="X27" s="163"/>
      <c r="Y27" s="163"/>
      <c r="Z27" s="163"/>
      <c r="AA27" s="163"/>
      <c r="AB27" s="163"/>
      <c r="AC27" s="163"/>
    </row>
    <row r="28" spans="2:29" ht="16.5" customHeight="1" x14ac:dyDescent="0.35">
      <c r="B28" s="90"/>
      <c r="C28" s="90" t="s">
        <v>95</v>
      </c>
      <c r="D28" s="154">
        <v>2031</v>
      </c>
      <c r="E28" s="169">
        <v>6885.84339</v>
      </c>
      <c r="F28" s="168">
        <v>25.737569999999998</v>
      </c>
      <c r="G28" s="168"/>
      <c r="H28" s="168">
        <v>44.519040000000004</v>
      </c>
      <c r="I28" s="168">
        <v>6956.1</v>
      </c>
      <c r="J28" s="170">
        <v>135.75715677120601</v>
      </c>
      <c r="K28" s="170">
        <v>1.6820248384530001</v>
      </c>
      <c r="L28" s="170"/>
      <c r="M28" s="170">
        <v>1.3544917920000004</v>
      </c>
      <c r="N28" s="170">
        <v>138.79367340165902</v>
      </c>
      <c r="O28" s="172">
        <v>-27.8876657295</v>
      </c>
      <c r="P28" s="172">
        <v>-0.34552687724999998</v>
      </c>
      <c r="Q28" s="172"/>
      <c r="R28" s="172">
        <v>-0.27824400000000005</v>
      </c>
      <c r="S28" s="170">
        <v>-28.511436606749999</v>
      </c>
      <c r="X28" s="163"/>
      <c r="Y28" s="163"/>
      <c r="Z28" s="163"/>
      <c r="AA28" s="163"/>
      <c r="AB28" s="163"/>
      <c r="AC28" s="163"/>
    </row>
    <row r="29" spans="2:29" ht="16.5" customHeight="1" x14ac:dyDescent="0.35">
      <c r="B29" s="90"/>
      <c r="C29" s="90" t="s">
        <v>95</v>
      </c>
      <c r="D29" s="154">
        <v>2032</v>
      </c>
      <c r="E29" s="169">
        <v>7650.9370999999992</v>
      </c>
      <c r="F29" s="168">
        <v>28.597299999999997</v>
      </c>
      <c r="G29" s="168"/>
      <c r="H29" s="168">
        <v>49.465599999999995</v>
      </c>
      <c r="I29" s="168">
        <v>7729</v>
      </c>
      <c r="J29" s="170">
        <v>150.84128530133998</v>
      </c>
      <c r="K29" s="170">
        <v>1.8689164871699999</v>
      </c>
      <c r="L29" s="170"/>
      <c r="M29" s="170">
        <v>1.5049908799999998</v>
      </c>
      <c r="N29" s="170">
        <v>154.21519266850999</v>
      </c>
      <c r="O29" s="172">
        <v>-30.986295254999995</v>
      </c>
      <c r="P29" s="172">
        <v>-0.38391875249999996</v>
      </c>
      <c r="Q29" s="172"/>
      <c r="R29" s="172">
        <v>-0.30915999999999999</v>
      </c>
      <c r="S29" s="170">
        <v>-31.679374007499995</v>
      </c>
      <c r="X29" s="163"/>
      <c r="Y29" s="163"/>
      <c r="Z29" s="163"/>
      <c r="AA29" s="163"/>
      <c r="AB29" s="163"/>
      <c r="AC29" s="163"/>
    </row>
    <row r="30" spans="2:29" ht="16.5" customHeight="1" x14ac:dyDescent="0.35">
      <c r="B30" s="90"/>
      <c r="C30" s="90" t="s">
        <v>95</v>
      </c>
      <c r="D30" s="154">
        <v>2033</v>
      </c>
      <c r="E30" s="169">
        <v>8416.0308099999984</v>
      </c>
      <c r="F30" s="168">
        <v>31.457029999999996</v>
      </c>
      <c r="G30" s="168"/>
      <c r="H30" s="168">
        <v>54.41216</v>
      </c>
      <c r="I30" s="168">
        <v>8501.9</v>
      </c>
      <c r="J30" s="170">
        <v>165.92541383147397</v>
      </c>
      <c r="K30" s="170">
        <v>2.0558081358869997</v>
      </c>
      <c r="L30" s="170"/>
      <c r="M30" s="170">
        <v>1.6554899680000004</v>
      </c>
      <c r="N30" s="170">
        <v>169.63671193536098</v>
      </c>
      <c r="O30" s="172">
        <v>-34.084924780499989</v>
      </c>
      <c r="P30" s="172">
        <v>-0.42231062775</v>
      </c>
      <c r="Q30" s="172"/>
      <c r="R30" s="172">
        <v>-0.34007600000000004</v>
      </c>
      <c r="S30" s="170">
        <v>-34.847311408249993</v>
      </c>
      <c r="X30" s="163"/>
      <c r="Y30" s="163"/>
      <c r="Z30" s="163"/>
      <c r="AA30" s="163"/>
      <c r="AB30" s="163"/>
      <c r="AC30" s="163"/>
    </row>
    <row r="31" spans="2:29" ht="16.5" customHeight="1" x14ac:dyDescent="0.35">
      <c r="B31" s="90"/>
      <c r="C31" s="90" t="s">
        <v>95</v>
      </c>
      <c r="D31" s="154">
        <v>2034</v>
      </c>
      <c r="E31" s="169">
        <v>9181.1245200000012</v>
      </c>
      <c r="F31" s="168">
        <v>34.316760000000002</v>
      </c>
      <c r="G31" s="168"/>
      <c r="H31" s="168">
        <v>59.358720000000005</v>
      </c>
      <c r="I31" s="168">
        <v>9274.8000000000011</v>
      </c>
      <c r="J31" s="170">
        <v>181.00954236160803</v>
      </c>
      <c r="K31" s="170">
        <v>2.2426997846040004</v>
      </c>
      <c r="L31" s="170"/>
      <c r="M31" s="170">
        <v>1.805989056</v>
      </c>
      <c r="N31" s="170">
        <v>185.05823120221203</v>
      </c>
      <c r="O31" s="172">
        <v>-37.183554306000005</v>
      </c>
      <c r="P31" s="172">
        <v>-0.46070250300000004</v>
      </c>
      <c r="Q31" s="172"/>
      <c r="R31" s="172">
        <v>-0.37099200000000004</v>
      </c>
      <c r="S31" s="170">
        <v>-38.015248809000006</v>
      </c>
      <c r="X31" s="163"/>
      <c r="Y31" s="163"/>
      <c r="Z31" s="163"/>
      <c r="AA31" s="163"/>
      <c r="AB31" s="163"/>
      <c r="AC31" s="163"/>
    </row>
    <row r="32" spans="2:29" ht="16.5" customHeight="1" x14ac:dyDescent="0.35">
      <c r="B32" s="90"/>
      <c r="C32" s="151" t="s">
        <v>126</v>
      </c>
      <c r="D32" s="154">
        <v>2023</v>
      </c>
      <c r="E32" s="165"/>
      <c r="F32" s="165"/>
      <c r="G32" s="165"/>
      <c r="H32" s="165"/>
      <c r="I32" s="165"/>
      <c r="J32" s="275">
        <v>-139452.11612595039</v>
      </c>
      <c r="K32" s="275">
        <v>-216192.86173681758</v>
      </c>
      <c r="L32" s="275">
        <v>-2661.2081664364737</v>
      </c>
      <c r="M32" s="275"/>
      <c r="N32" s="275">
        <f t="shared" ref="N32:N33" si="0">SUM(J32:L32)</f>
        <v>-358306.18602920446</v>
      </c>
      <c r="O32" s="276">
        <v>-26.75</v>
      </c>
      <c r="P32" s="276">
        <v>-37.333000000000006</v>
      </c>
      <c r="Q32" s="277">
        <v>-0.60499999999999998</v>
      </c>
      <c r="R32" s="276"/>
      <c r="S32" s="275">
        <f>SUM(O32:R32)</f>
        <v>-64.688000000000002</v>
      </c>
    </row>
    <row r="33" spans="2:19" ht="16.5" customHeight="1" x14ac:dyDescent="0.35">
      <c r="B33" s="90"/>
      <c r="C33" s="151" t="s">
        <v>126</v>
      </c>
      <c r="D33" s="154">
        <v>2024</v>
      </c>
      <c r="E33" s="165"/>
      <c r="F33" s="165"/>
      <c r="G33" s="165"/>
      <c r="H33" s="165"/>
      <c r="I33" s="165"/>
      <c r="J33" s="275">
        <v>-272402.22115642775</v>
      </c>
      <c r="K33" s="275">
        <v>-436800.71492829657</v>
      </c>
      <c r="L33" s="275">
        <v>-5226.5950437721749</v>
      </c>
      <c r="M33" s="275"/>
      <c r="N33" s="275">
        <f t="shared" si="0"/>
        <v>-714429.5311284964</v>
      </c>
      <c r="O33" s="276">
        <v>-60.31</v>
      </c>
      <c r="P33" s="276">
        <v>-73.12299999999999</v>
      </c>
      <c r="Q33" s="276">
        <v>-1.2550000000000001</v>
      </c>
      <c r="R33" s="276"/>
      <c r="S33" s="275">
        <f t="shared" ref="S33:S43" si="1">SUM(O33:R33)</f>
        <v>-134.68799999999999</v>
      </c>
    </row>
    <row r="34" spans="2:19" ht="16.5" customHeight="1" x14ac:dyDescent="0.35">
      <c r="B34" s="90"/>
      <c r="C34" s="151" t="s">
        <v>126</v>
      </c>
      <c r="D34" s="154">
        <v>2025</v>
      </c>
      <c r="E34" s="165"/>
      <c r="F34" s="165"/>
      <c r="G34" s="165"/>
      <c r="H34" s="165"/>
      <c r="I34" s="165"/>
      <c r="J34" s="275">
        <v>-402756.50887091504</v>
      </c>
      <c r="K34" s="275">
        <v>-669169.67575875437</v>
      </c>
      <c r="L34" s="275">
        <v>-9259.1450051901265</v>
      </c>
      <c r="M34" s="275"/>
      <c r="N34" s="275">
        <f>SUM(J34:L34)</f>
        <v>-1081185.3296348595</v>
      </c>
      <c r="O34" s="276">
        <v>-92.699999999999989</v>
      </c>
      <c r="P34" s="276">
        <v>-110.41299999999998</v>
      </c>
      <c r="Q34" s="276">
        <v>-1.6850000000000001</v>
      </c>
      <c r="R34" s="276"/>
      <c r="S34" s="275">
        <f t="shared" si="1"/>
        <v>-204.79799999999997</v>
      </c>
    </row>
    <row r="35" spans="2:19" ht="16.5" customHeight="1" x14ac:dyDescent="0.35">
      <c r="B35" s="90"/>
      <c r="C35" s="151" t="s">
        <v>126</v>
      </c>
      <c r="D35" s="154">
        <v>2026</v>
      </c>
      <c r="E35" s="165"/>
      <c r="F35" s="165"/>
      <c r="G35" s="165"/>
      <c r="H35" s="165"/>
      <c r="I35" s="165"/>
      <c r="J35" s="275">
        <v>-514803.63519419183</v>
      </c>
      <c r="K35" s="275">
        <v>-889944.96454226517</v>
      </c>
      <c r="L35" s="275">
        <v>-13416.485329328752</v>
      </c>
      <c r="M35" s="275"/>
      <c r="N35" s="275">
        <f>SUM(J35:L35)</f>
        <v>-1418165.0850657858</v>
      </c>
      <c r="O35" s="276">
        <v>-123.65</v>
      </c>
      <c r="P35" s="276">
        <v>-144.31299999999999</v>
      </c>
      <c r="Q35" s="276">
        <v>-2.165</v>
      </c>
      <c r="R35" s="276"/>
      <c r="S35" s="275">
        <f t="shared" si="1"/>
        <v>-270.12799999999999</v>
      </c>
    </row>
    <row r="36" spans="2:19" ht="16.5" customHeight="1" x14ac:dyDescent="0.35">
      <c r="B36" s="90"/>
      <c r="C36" s="151" t="s">
        <v>126</v>
      </c>
      <c r="D36" s="154">
        <v>2027</v>
      </c>
      <c r="E36" s="165"/>
      <c r="F36" s="165"/>
      <c r="G36" s="165"/>
      <c r="H36" s="165"/>
      <c r="I36" s="165"/>
      <c r="J36" s="275">
        <v>-610536.44921136415</v>
      </c>
      <c r="K36" s="275">
        <v>-1095845.4198977367</v>
      </c>
      <c r="L36" s="275">
        <v>-17942.379653923501</v>
      </c>
      <c r="M36" s="275"/>
      <c r="N36" s="275">
        <f t="shared" ref="N36:N43" si="2">SUM(J36:L36)</f>
        <v>-1724324.2487630243</v>
      </c>
      <c r="O36" s="276">
        <v>-152.21</v>
      </c>
      <c r="P36" s="276">
        <v>-180.483</v>
      </c>
      <c r="Q36" s="276">
        <v>-2.7234114999999992</v>
      </c>
      <c r="R36" s="276"/>
      <c r="S36" s="275">
        <f t="shared" si="1"/>
        <v>-335.41641149999998</v>
      </c>
    </row>
    <row r="37" spans="2:19" ht="16.5" customHeight="1" x14ac:dyDescent="0.35">
      <c r="B37" s="90"/>
      <c r="C37" s="151" t="s">
        <v>126</v>
      </c>
      <c r="D37" s="154">
        <v>2028</v>
      </c>
      <c r="E37" s="165"/>
      <c r="F37" s="165"/>
      <c r="G37" s="165"/>
      <c r="H37" s="165"/>
      <c r="I37" s="165"/>
      <c r="J37" s="275">
        <v>-707507.1239699272</v>
      </c>
      <c r="K37" s="275">
        <v>-1273940.3746530998</v>
      </c>
      <c r="L37" s="275">
        <v>-22829.343068712842</v>
      </c>
      <c r="M37" s="275"/>
      <c r="N37" s="275">
        <f t="shared" si="2"/>
        <v>-2004276.8416917399</v>
      </c>
      <c r="O37" s="276">
        <v>-179.55</v>
      </c>
      <c r="P37" s="276">
        <v>-208.03094029999997</v>
      </c>
      <c r="Q37" s="276">
        <v>-3.2349999999999999</v>
      </c>
      <c r="R37" s="276"/>
      <c r="S37" s="275">
        <f t="shared" si="1"/>
        <v>-390.81594029999997</v>
      </c>
    </row>
    <row r="38" spans="2:19" ht="16.5" customHeight="1" x14ac:dyDescent="0.35">
      <c r="B38" s="90"/>
      <c r="C38" s="151" t="s">
        <v>126</v>
      </c>
      <c r="D38" s="154">
        <v>2029</v>
      </c>
      <c r="E38" s="165"/>
      <c r="F38" s="165"/>
      <c r="G38" s="165"/>
      <c r="H38" s="165"/>
      <c r="I38" s="165"/>
      <c r="J38" s="275">
        <v>-796661.03862391005</v>
      </c>
      <c r="K38" s="275">
        <v>-1436867.873281321</v>
      </c>
      <c r="L38" s="275">
        <v>-28384.351261281856</v>
      </c>
      <c r="M38" s="275"/>
      <c r="N38" s="275">
        <f t="shared" si="2"/>
        <v>-2261913.2631665128</v>
      </c>
      <c r="O38" s="276">
        <v>-206.11742870000012</v>
      </c>
      <c r="P38" s="276">
        <v>-236.93300000000002</v>
      </c>
      <c r="Q38" s="276">
        <v>-3.855</v>
      </c>
      <c r="R38" s="276"/>
      <c r="S38" s="275">
        <f t="shared" si="1"/>
        <v>-446.90542870000013</v>
      </c>
    </row>
    <row r="39" spans="2:19" ht="16.5" customHeight="1" x14ac:dyDescent="0.35">
      <c r="B39" s="90"/>
      <c r="C39" s="151" t="s">
        <v>126</v>
      </c>
      <c r="D39" s="154">
        <v>2030</v>
      </c>
      <c r="E39" s="165"/>
      <c r="F39" s="165"/>
      <c r="G39" s="165"/>
      <c r="H39" s="165"/>
      <c r="I39" s="165"/>
      <c r="J39" s="275">
        <v>-882642.46635621786</v>
      </c>
      <c r="K39" s="275">
        <v>-1586155.0487451446</v>
      </c>
      <c r="L39" s="275">
        <v>-34514.282179979193</v>
      </c>
      <c r="M39" s="275"/>
      <c r="N39" s="275">
        <f t="shared" si="2"/>
        <v>-2503311.7972813416</v>
      </c>
      <c r="O39" s="276">
        <v>-231.05</v>
      </c>
      <c r="P39" s="276">
        <v>-261.45300000000003</v>
      </c>
      <c r="Q39" s="276">
        <v>-4.5750000000000002</v>
      </c>
      <c r="R39" s="276"/>
      <c r="S39" s="275">
        <f t="shared" si="1"/>
        <v>-497.07800000000003</v>
      </c>
    </row>
    <row r="40" spans="2:19" ht="16.5" customHeight="1" x14ac:dyDescent="0.35">
      <c r="B40" s="90"/>
      <c r="C40" s="151" t="s">
        <v>126</v>
      </c>
      <c r="D40" s="154">
        <v>2031</v>
      </c>
      <c r="E40" s="165"/>
      <c r="F40" s="165"/>
      <c r="G40" s="165"/>
      <c r="H40" s="165"/>
      <c r="I40" s="165"/>
      <c r="J40" s="275">
        <v>-961675.46216333658</v>
      </c>
      <c r="K40" s="275">
        <v>-1756479.4349847378</v>
      </c>
      <c r="L40" s="275">
        <v>-42929.615104760182</v>
      </c>
      <c r="M40" s="275"/>
      <c r="N40" s="275">
        <f t="shared" si="2"/>
        <v>-2761084.5122528346</v>
      </c>
      <c r="O40" s="276">
        <v>-253.39999999999998</v>
      </c>
      <c r="P40" s="276">
        <v>-288.49299999999999</v>
      </c>
      <c r="Q40" s="276">
        <v>-5.3521178999999997</v>
      </c>
      <c r="R40" s="276"/>
      <c r="S40" s="275">
        <f t="shared" si="1"/>
        <v>-547.24511790000008</v>
      </c>
    </row>
    <row r="41" spans="2:19" ht="16.5" customHeight="1" x14ac:dyDescent="0.35">
      <c r="B41" s="90"/>
      <c r="C41" s="151" t="s">
        <v>126</v>
      </c>
      <c r="D41" s="154">
        <v>2032</v>
      </c>
      <c r="E41" s="165"/>
      <c r="F41" s="165"/>
      <c r="G41" s="165"/>
      <c r="H41" s="165"/>
      <c r="I41" s="165"/>
      <c r="J41" s="275">
        <v>-1030655.8665343397</v>
      </c>
      <c r="K41" s="275">
        <v>-1914808.1137605375</v>
      </c>
      <c r="L41" s="275">
        <v>-51750.87623139791</v>
      </c>
      <c r="M41" s="275"/>
      <c r="N41" s="275">
        <f>SUM(J41:L41)</f>
        <v>-2997214.8565262752</v>
      </c>
      <c r="O41" s="276">
        <v>-270.66000000000003</v>
      </c>
      <c r="P41" s="276">
        <v>-300.91300000000007</v>
      </c>
      <c r="Q41" s="276">
        <v>-6.165</v>
      </c>
      <c r="R41" s="276"/>
      <c r="S41" s="275">
        <f t="shared" si="1"/>
        <v>-577.73800000000006</v>
      </c>
    </row>
    <row r="42" spans="2:19" ht="16.5" customHeight="1" x14ac:dyDescent="0.35">
      <c r="B42" s="90"/>
      <c r="C42" s="151" t="s">
        <v>126</v>
      </c>
      <c r="D42" s="154">
        <v>2033</v>
      </c>
      <c r="E42" s="165"/>
      <c r="F42" s="165"/>
      <c r="G42" s="165"/>
      <c r="H42" s="165"/>
      <c r="I42" s="165"/>
      <c r="J42" s="275">
        <v>-1092482.2921408594</v>
      </c>
      <c r="K42" s="275">
        <v>-2068136.0050793369</v>
      </c>
      <c r="L42" s="275">
        <v>-60776.769965393745</v>
      </c>
      <c r="M42" s="275"/>
      <c r="N42" s="275">
        <f t="shared" si="2"/>
        <v>-3221395.0671855905</v>
      </c>
      <c r="O42" s="276">
        <v>-285.51449399999962</v>
      </c>
      <c r="P42" s="276">
        <v>-318.16537210000007</v>
      </c>
      <c r="Q42" s="276">
        <v>-7.0049999999999999</v>
      </c>
      <c r="R42" s="276"/>
      <c r="S42" s="275">
        <f t="shared" si="1"/>
        <v>-610.68486609999968</v>
      </c>
    </row>
    <row r="43" spans="2:19" ht="16.5" customHeight="1" x14ac:dyDescent="0.35">
      <c r="B43" s="90"/>
      <c r="C43" s="151" t="s">
        <v>126</v>
      </c>
      <c r="D43" s="154">
        <v>2034</v>
      </c>
      <c r="E43" s="165"/>
      <c r="F43" s="165"/>
      <c r="G43" s="165"/>
      <c r="H43" s="165"/>
      <c r="I43" s="165"/>
      <c r="J43" s="275">
        <v>-1155026.9574059991</v>
      </c>
      <c r="K43" s="275">
        <v>-2209212.1719476138</v>
      </c>
      <c r="L43" s="275">
        <v>-69677.632277069963</v>
      </c>
      <c r="M43" s="275"/>
      <c r="N43" s="275">
        <f t="shared" si="2"/>
        <v>-3433916.7616306827</v>
      </c>
      <c r="O43" s="276">
        <v>-300.13</v>
      </c>
      <c r="P43" s="276">
        <v>-334.72945919999984</v>
      </c>
      <c r="Q43" s="276">
        <v>-7.8273838000000007</v>
      </c>
      <c r="R43" s="276"/>
      <c r="S43" s="275">
        <f t="shared" si="1"/>
        <v>-642.68684299999984</v>
      </c>
    </row>
    <row r="44" spans="2:19" ht="16.5" customHeight="1" x14ac:dyDescent="0.35">
      <c r="B44" s="90"/>
      <c r="C44" s="151" t="s">
        <v>123</v>
      </c>
      <c r="D44" s="154">
        <v>2023</v>
      </c>
      <c r="E44" s="165">
        <v>31463.906669999997</v>
      </c>
      <c r="F44" s="165">
        <v>9784.9919800000007</v>
      </c>
      <c r="G44" s="165">
        <v>1692.81306</v>
      </c>
      <c r="H44" s="165">
        <v>1.2882899999999999</v>
      </c>
      <c r="I44" s="165">
        <v>42943</v>
      </c>
      <c r="J44" s="173">
        <v>67290</v>
      </c>
      <c r="K44" s="173">
        <v>43500</v>
      </c>
      <c r="L44" s="173"/>
      <c r="M44" s="173"/>
      <c r="N44" s="173">
        <v>110790</v>
      </c>
      <c r="O44" s="174">
        <v>18.45</v>
      </c>
      <c r="P44" s="174">
        <v>11.93</v>
      </c>
      <c r="Q44" s="174"/>
      <c r="R44" s="174"/>
      <c r="S44" s="173">
        <v>30.38</v>
      </c>
    </row>
    <row r="45" spans="2:19" ht="16.5" customHeight="1" x14ac:dyDescent="0.35">
      <c r="B45" s="90"/>
      <c r="C45" s="151" t="s">
        <v>123</v>
      </c>
      <c r="D45" s="154">
        <v>2024</v>
      </c>
      <c r="E45" s="165">
        <v>62864.069309999999</v>
      </c>
      <c r="F45" s="165">
        <v>19550.16014</v>
      </c>
      <c r="G45" s="165">
        <v>3382.1965799999998</v>
      </c>
      <c r="H45" s="165">
        <v>2.5739700000000001</v>
      </c>
      <c r="I45" s="165">
        <v>85799</v>
      </c>
      <c r="J45" s="173">
        <v>144880</v>
      </c>
      <c r="K45" s="173">
        <v>93660</v>
      </c>
      <c r="L45" s="173"/>
      <c r="M45" s="173"/>
      <c r="N45" s="173">
        <v>238540</v>
      </c>
      <c r="O45" s="174">
        <v>38.380000000000003</v>
      </c>
      <c r="P45" s="174">
        <v>24.81</v>
      </c>
      <c r="Q45" s="174"/>
      <c r="R45" s="174"/>
      <c r="S45" s="173">
        <v>63.19</v>
      </c>
    </row>
    <row r="46" spans="2:19" ht="16.5" customHeight="1" x14ac:dyDescent="0.35">
      <c r="B46" s="90"/>
      <c r="C46" s="151" t="s">
        <v>123</v>
      </c>
      <c r="D46" s="154">
        <v>2025</v>
      </c>
      <c r="E46" s="165">
        <v>94326.510599999994</v>
      </c>
      <c r="F46" s="165">
        <v>29334.696400000001</v>
      </c>
      <c r="G46" s="165">
        <v>5074.9307999999992</v>
      </c>
      <c r="H46" s="165">
        <v>3.8622000000000001</v>
      </c>
      <c r="I46" s="165">
        <v>128740</v>
      </c>
      <c r="J46" s="173">
        <v>219700</v>
      </c>
      <c r="K46" s="173">
        <v>142040</v>
      </c>
      <c r="L46" s="173"/>
      <c r="M46" s="173"/>
      <c r="N46" s="173">
        <v>361740</v>
      </c>
      <c r="O46" s="174">
        <v>56.13</v>
      </c>
      <c r="P46" s="174">
        <v>36.29</v>
      </c>
      <c r="Q46" s="174"/>
      <c r="R46" s="174"/>
      <c r="S46" s="173">
        <v>92.42</v>
      </c>
    </row>
    <row r="47" spans="2:19" ht="16.5" customHeight="1" x14ac:dyDescent="0.35">
      <c r="B47" s="90"/>
      <c r="C47" s="151" t="s">
        <v>123</v>
      </c>
      <c r="D47" s="154">
        <v>2026</v>
      </c>
      <c r="E47" s="165">
        <v>167383.76319</v>
      </c>
      <c r="F47" s="165">
        <v>52054.844860000005</v>
      </c>
      <c r="G47" s="165">
        <v>9005.538419999999</v>
      </c>
      <c r="H47" s="165">
        <v>6.8535300000000001</v>
      </c>
      <c r="I47" s="165">
        <v>228451</v>
      </c>
      <c r="J47" s="173">
        <v>378240</v>
      </c>
      <c r="K47" s="173">
        <v>244540</v>
      </c>
      <c r="L47" s="173"/>
      <c r="M47" s="173"/>
      <c r="N47" s="173">
        <v>622780</v>
      </c>
      <c r="O47" s="174">
        <v>93.11</v>
      </c>
      <c r="P47" s="174">
        <v>60.2</v>
      </c>
      <c r="Q47" s="174"/>
      <c r="R47" s="174"/>
      <c r="S47" s="173">
        <v>153.31</v>
      </c>
    </row>
    <row r="48" spans="2:19" ht="16.5" customHeight="1" x14ac:dyDescent="0.35">
      <c r="B48" s="90"/>
      <c r="C48" s="151" t="s">
        <v>123</v>
      </c>
      <c r="D48" s="154">
        <v>2027</v>
      </c>
      <c r="E48" s="165">
        <v>239242.33493999997</v>
      </c>
      <c r="F48" s="165">
        <v>74402.214359999998</v>
      </c>
      <c r="G48" s="165">
        <v>12871.654919999999</v>
      </c>
      <c r="H48" s="165">
        <v>9.7957800000000006</v>
      </c>
      <c r="I48" s="165">
        <v>326526</v>
      </c>
      <c r="J48" s="173">
        <v>536260</v>
      </c>
      <c r="K48" s="173">
        <v>346700</v>
      </c>
      <c r="L48" s="173"/>
      <c r="M48" s="173"/>
      <c r="N48" s="173">
        <v>882960</v>
      </c>
      <c r="O48" s="174">
        <v>126.98</v>
      </c>
      <c r="P48" s="174">
        <v>82.09</v>
      </c>
      <c r="Q48" s="174"/>
      <c r="R48" s="174"/>
      <c r="S48" s="173">
        <v>209.07</v>
      </c>
    </row>
    <row r="49" spans="2:19" ht="16.5" customHeight="1" x14ac:dyDescent="0.35">
      <c r="B49" s="90"/>
      <c r="C49" s="151" t="s">
        <v>123</v>
      </c>
      <c r="D49" s="154">
        <v>2028</v>
      </c>
      <c r="E49" s="166">
        <v>305424.75725999998</v>
      </c>
      <c r="F49" s="166">
        <v>94984.352440000002</v>
      </c>
      <c r="G49" s="166">
        <v>16432.384679999999</v>
      </c>
      <c r="H49" s="166">
        <v>12.50562</v>
      </c>
      <c r="I49" s="166">
        <v>416854</v>
      </c>
      <c r="J49" s="173">
        <v>682550</v>
      </c>
      <c r="K49" s="173">
        <v>441280</v>
      </c>
      <c r="L49" s="173"/>
      <c r="M49" s="173"/>
      <c r="N49" s="173">
        <v>1123830</v>
      </c>
      <c r="O49" s="174">
        <v>100.19</v>
      </c>
      <c r="P49" s="174">
        <v>154.97999999999999</v>
      </c>
      <c r="Q49" s="174"/>
      <c r="R49" s="174"/>
      <c r="S49" s="173">
        <v>255.17</v>
      </c>
    </row>
    <row r="50" spans="2:19" ht="16.5" customHeight="1" x14ac:dyDescent="0.35">
      <c r="B50" s="90"/>
      <c r="C50" s="151" t="s">
        <v>123</v>
      </c>
      <c r="D50" s="154">
        <v>2029</v>
      </c>
      <c r="E50" s="166">
        <v>367235.95103999996</v>
      </c>
      <c r="F50" s="166">
        <v>114207.07776</v>
      </c>
      <c r="G50" s="166">
        <v>19757.934719999997</v>
      </c>
      <c r="H50" s="166">
        <v>15.036480000000001</v>
      </c>
      <c r="I50" s="166">
        <v>501216</v>
      </c>
      <c r="J50" s="173">
        <v>820640</v>
      </c>
      <c r="K50" s="173">
        <v>530560</v>
      </c>
      <c r="L50" s="173"/>
      <c r="M50" s="173"/>
      <c r="N50" s="173">
        <v>1351200</v>
      </c>
      <c r="O50" s="174">
        <v>178.32</v>
      </c>
      <c r="P50" s="174">
        <v>115.29</v>
      </c>
      <c r="Q50" s="174"/>
      <c r="R50" s="174"/>
      <c r="S50" s="173">
        <v>293.61</v>
      </c>
    </row>
    <row r="51" spans="2:19" ht="16.5" customHeight="1" x14ac:dyDescent="0.35">
      <c r="B51" s="90"/>
      <c r="C51" s="151" t="s">
        <v>123</v>
      </c>
      <c r="D51" s="154">
        <v>2030</v>
      </c>
      <c r="E51" s="166">
        <v>424259.01566999999</v>
      </c>
      <c r="F51" s="166">
        <v>131940.73798000001</v>
      </c>
      <c r="G51" s="166">
        <v>22825.875059999998</v>
      </c>
      <c r="H51" s="166">
        <v>17.371290000000002</v>
      </c>
      <c r="I51" s="166">
        <v>579043</v>
      </c>
      <c r="J51" s="173">
        <v>949380</v>
      </c>
      <c r="K51" s="173">
        <v>613790</v>
      </c>
      <c r="L51" s="173"/>
      <c r="M51" s="173"/>
      <c r="N51" s="173">
        <v>1563170</v>
      </c>
      <c r="O51" s="174">
        <v>197.15</v>
      </c>
      <c r="P51" s="174">
        <v>127.46</v>
      </c>
      <c r="Q51" s="174"/>
      <c r="R51" s="174"/>
      <c r="S51" s="173">
        <v>324.61</v>
      </c>
    </row>
    <row r="52" spans="2:19" ht="16.5" customHeight="1" x14ac:dyDescent="0.35">
      <c r="B52" s="90"/>
      <c r="C52" s="151" t="s">
        <v>123</v>
      </c>
      <c r="D52" s="154">
        <v>2031</v>
      </c>
      <c r="E52" s="166">
        <v>513736.58385</v>
      </c>
      <c r="F52" s="166">
        <v>159767.45690000002</v>
      </c>
      <c r="G52" s="166">
        <v>27639.924299999999</v>
      </c>
      <c r="H52" s="166">
        <v>21.034950000000002</v>
      </c>
      <c r="I52" s="166">
        <v>701165</v>
      </c>
      <c r="J52" s="173">
        <v>1147150</v>
      </c>
      <c r="K52" s="173">
        <v>741650</v>
      </c>
      <c r="L52" s="173"/>
      <c r="M52" s="173"/>
      <c r="N52" s="173">
        <v>1888800</v>
      </c>
      <c r="O52" s="174">
        <v>227.22</v>
      </c>
      <c r="P52" s="174">
        <v>146.9</v>
      </c>
      <c r="Q52" s="174"/>
      <c r="R52" s="174"/>
      <c r="S52" s="173">
        <v>374.12</v>
      </c>
    </row>
    <row r="53" spans="2:19" ht="16.5" customHeight="1" x14ac:dyDescent="0.35">
      <c r="B53" s="90"/>
      <c r="C53" s="151" t="s">
        <v>123</v>
      </c>
      <c r="D53" s="154">
        <v>2032</v>
      </c>
      <c r="E53" s="166">
        <v>589812.51923999994</v>
      </c>
      <c r="F53" s="166">
        <v>183426.38855999999</v>
      </c>
      <c r="G53" s="166">
        <v>31732.942319999998</v>
      </c>
      <c r="H53" s="166">
        <v>24.14988</v>
      </c>
      <c r="I53" s="166">
        <v>804996</v>
      </c>
      <c r="J53" s="173">
        <v>1317460</v>
      </c>
      <c r="K53" s="173">
        <v>851760</v>
      </c>
      <c r="L53" s="173"/>
      <c r="M53" s="173"/>
      <c r="N53" s="173">
        <v>2169220</v>
      </c>
      <c r="O53" s="174">
        <v>248.39</v>
      </c>
      <c r="P53" s="174">
        <v>160.59</v>
      </c>
      <c r="Q53" s="174"/>
      <c r="R53" s="174"/>
      <c r="S53" s="173">
        <v>408.98</v>
      </c>
    </row>
    <row r="54" spans="2:19" ht="16.5" customHeight="1" x14ac:dyDescent="0.35">
      <c r="B54" s="90"/>
      <c r="C54" s="151" t="s">
        <v>123</v>
      </c>
      <c r="D54" s="154">
        <v>2033</v>
      </c>
      <c r="E54" s="166">
        <v>655352.37242999999</v>
      </c>
      <c r="F54" s="166">
        <v>203808.69342</v>
      </c>
      <c r="G54" s="166">
        <v>35259.100739999994</v>
      </c>
      <c r="H54" s="166">
        <v>26.833410000000001</v>
      </c>
      <c r="I54" s="166">
        <v>894447</v>
      </c>
      <c r="J54" s="173">
        <v>1466030</v>
      </c>
      <c r="K54" s="173">
        <v>947810</v>
      </c>
      <c r="L54" s="173"/>
      <c r="M54" s="173"/>
      <c r="N54" s="173">
        <v>2413840</v>
      </c>
      <c r="O54" s="174">
        <v>262.49</v>
      </c>
      <c r="P54" s="174">
        <v>169.71</v>
      </c>
      <c r="Q54" s="174"/>
      <c r="R54" s="174"/>
      <c r="S54" s="173">
        <v>432.20000000000005</v>
      </c>
    </row>
    <row r="55" spans="2:19" ht="16.5" customHeight="1" x14ac:dyDescent="0.35">
      <c r="B55" s="90"/>
      <c r="C55" s="151" t="s">
        <v>123</v>
      </c>
      <c r="D55" s="154">
        <v>2034</v>
      </c>
      <c r="E55" s="166">
        <v>712782.08000999992</v>
      </c>
      <c r="F55" s="166">
        <v>221668.81594</v>
      </c>
      <c r="G55" s="166">
        <v>38348.919179999997</v>
      </c>
      <c r="H55" s="166">
        <v>29.18487</v>
      </c>
      <c r="I55" s="166">
        <v>972829</v>
      </c>
      <c r="J55" s="173">
        <v>1596410</v>
      </c>
      <c r="K55" s="173">
        <v>1032099.9999999999</v>
      </c>
      <c r="L55" s="173"/>
      <c r="M55" s="173"/>
      <c r="N55" s="173">
        <v>2628510</v>
      </c>
      <c r="O55" s="174">
        <v>270.68</v>
      </c>
      <c r="P55" s="174">
        <v>175</v>
      </c>
      <c r="Q55" s="174"/>
      <c r="R55" s="174"/>
      <c r="S55" s="173">
        <v>445.68</v>
      </c>
    </row>
    <row r="56" spans="2:19" ht="16.5" customHeight="1" x14ac:dyDescent="0.35">
      <c r="B56" s="90"/>
      <c r="C56" s="151" t="s">
        <v>131</v>
      </c>
      <c r="D56" s="154">
        <v>2023</v>
      </c>
      <c r="E56" s="165"/>
      <c r="F56" s="165"/>
      <c r="G56" s="165"/>
      <c r="H56" s="165"/>
      <c r="I56" s="167">
        <v>92</v>
      </c>
      <c r="J56" s="175"/>
      <c r="K56" s="175"/>
      <c r="L56" s="175"/>
      <c r="M56" s="175"/>
      <c r="N56" s="176">
        <v>3810</v>
      </c>
      <c r="O56" s="174"/>
      <c r="P56" s="174"/>
      <c r="Q56" s="174"/>
      <c r="R56" s="174"/>
      <c r="S56" s="175">
        <v>0.67376270004934469</v>
      </c>
    </row>
    <row r="57" spans="2:19" ht="16.5" customHeight="1" x14ac:dyDescent="0.35">
      <c r="B57" s="90"/>
      <c r="C57" s="151" t="s">
        <v>131</v>
      </c>
      <c r="D57" s="154">
        <v>2024</v>
      </c>
      <c r="E57" s="165"/>
      <c r="F57" s="165"/>
      <c r="G57" s="165"/>
      <c r="H57" s="165"/>
      <c r="I57" s="167">
        <v>380</v>
      </c>
      <c r="J57" s="175"/>
      <c r="K57" s="175"/>
      <c r="L57" s="175"/>
      <c r="M57" s="175"/>
      <c r="N57" s="176">
        <v>12488</v>
      </c>
      <c r="O57" s="174"/>
      <c r="P57" s="174"/>
      <c r="Q57" s="174"/>
      <c r="R57" s="174"/>
      <c r="S57" s="175">
        <v>2.2314298277731779</v>
      </c>
    </row>
    <row r="58" spans="2:19" ht="16.5" customHeight="1" x14ac:dyDescent="0.35">
      <c r="B58" s="90"/>
      <c r="C58" s="151" t="s">
        <v>131</v>
      </c>
      <c r="D58" s="154">
        <v>2025</v>
      </c>
      <c r="E58" s="165"/>
      <c r="F58" s="165"/>
      <c r="G58" s="165"/>
      <c r="H58" s="165"/>
      <c r="I58" s="167">
        <v>865</v>
      </c>
      <c r="J58" s="175"/>
      <c r="K58" s="175"/>
      <c r="L58" s="175"/>
      <c r="M58" s="175"/>
      <c r="N58" s="176">
        <v>27623</v>
      </c>
      <c r="O58" s="174"/>
      <c r="P58" s="174"/>
      <c r="Q58" s="174"/>
      <c r="R58" s="174"/>
      <c r="S58" s="175">
        <v>4.9982047468938307</v>
      </c>
    </row>
    <row r="59" spans="2:19" ht="16.5" customHeight="1" x14ac:dyDescent="0.35">
      <c r="B59" s="90"/>
      <c r="C59" s="151" t="s">
        <v>131</v>
      </c>
      <c r="D59" s="154">
        <v>2026</v>
      </c>
      <c r="E59" s="165"/>
      <c r="F59" s="165"/>
      <c r="G59" s="165"/>
      <c r="H59" s="165"/>
      <c r="I59" s="167">
        <v>1572</v>
      </c>
      <c r="J59" s="175"/>
      <c r="K59" s="175"/>
      <c r="L59" s="175"/>
      <c r="M59" s="175"/>
      <c r="N59" s="176">
        <v>50464</v>
      </c>
      <c r="O59" s="174"/>
      <c r="P59" s="174"/>
      <c r="Q59" s="174"/>
      <c r="R59" s="174"/>
      <c r="S59" s="175">
        <v>9.3727536863974574</v>
      </c>
    </row>
    <row r="60" spans="2:19" ht="16.5" customHeight="1" x14ac:dyDescent="0.35">
      <c r="B60" s="90"/>
      <c r="C60" s="151" t="s">
        <v>131</v>
      </c>
      <c r="D60" s="154">
        <v>2027</v>
      </c>
      <c r="E60" s="165"/>
      <c r="F60" s="165"/>
      <c r="G60" s="165"/>
      <c r="H60" s="165"/>
      <c r="I60" s="167">
        <v>2554</v>
      </c>
      <c r="J60" s="175"/>
      <c r="K60" s="175"/>
      <c r="L60" s="175"/>
      <c r="M60" s="175"/>
      <c r="N60" s="176">
        <v>81940</v>
      </c>
      <c r="O60" s="174"/>
      <c r="P60" s="174"/>
      <c r="Q60" s="174"/>
      <c r="R60" s="174"/>
      <c r="S60" s="175">
        <v>15.614443712238257</v>
      </c>
    </row>
    <row r="61" spans="2:19" ht="16.5" customHeight="1" x14ac:dyDescent="0.35">
      <c r="B61" s="90"/>
      <c r="C61" s="151" t="s">
        <v>131</v>
      </c>
      <c r="D61" s="154">
        <v>2028</v>
      </c>
      <c r="E61" s="166"/>
      <c r="F61" s="166"/>
      <c r="G61" s="166"/>
      <c r="H61" s="166"/>
      <c r="I61" s="167">
        <v>3763</v>
      </c>
      <c r="J61" s="175"/>
      <c r="K61" s="175"/>
      <c r="L61" s="175"/>
      <c r="M61" s="175"/>
      <c r="N61" s="176">
        <v>121118</v>
      </c>
      <c r="O61" s="174"/>
      <c r="P61" s="174"/>
      <c r="Q61" s="174"/>
      <c r="R61" s="174"/>
      <c r="S61" s="175">
        <v>23.639503495486306</v>
      </c>
    </row>
    <row r="62" spans="2:19" ht="16.5" customHeight="1" x14ac:dyDescent="0.35">
      <c r="B62" s="90"/>
      <c r="C62" s="151" t="s">
        <v>131</v>
      </c>
      <c r="D62" s="154">
        <v>2029</v>
      </c>
      <c r="E62" s="166"/>
      <c r="F62" s="166"/>
      <c r="G62" s="166"/>
      <c r="H62" s="166"/>
      <c r="I62" s="167">
        <v>5179</v>
      </c>
      <c r="J62" s="175"/>
      <c r="K62" s="175"/>
      <c r="L62" s="175"/>
      <c r="M62" s="175"/>
      <c r="N62" s="176">
        <v>165644</v>
      </c>
      <c r="O62" s="174"/>
      <c r="P62" s="174"/>
      <c r="Q62" s="174"/>
      <c r="R62" s="174"/>
      <c r="S62" s="175">
        <v>33.057604928708372</v>
      </c>
    </row>
    <row r="63" spans="2:19" ht="16.5" customHeight="1" x14ac:dyDescent="0.35">
      <c r="B63" s="90"/>
      <c r="C63" s="151" t="s">
        <v>131</v>
      </c>
      <c r="D63" s="154">
        <v>2030</v>
      </c>
      <c r="E63" s="166"/>
      <c r="F63" s="166"/>
      <c r="G63" s="166"/>
      <c r="H63" s="166"/>
      <c r="I63" s="167">
        <v>6813</v>
      </c>
      <c r="J63" s="175"/>
      <c r="K63" s="175"/>
      <c r="L63" s="175"/>
      <c r="M63" s="175"/>
      <c r="N63" s="176">
        <v>216172</v>
      </c>
      <c r="O63" s="174"/>
      <c r="P63" s="174"/>
      <c r="Q63" s="174"/>
      <c r="R63" s="174"/>
      <c r="S63" s="175">
        <v>44.02293593053308</v>
      </c>
    </row>
    <row r="64" spans="2:19" ht="16.5" customHeight="1" x14ac:dyDescent="0.35">
      <c r="B64" s="90"/>
      <c r="C64" s="151" t="s">
        <v>131</v>
      </c>
      <c r="D64" s="154">
        <v>2031</v>
      </c>
      <c r="E64" s="166"/>
      <c r="F64" s="166"/>
      <c r="G64" s="166"/>
      <c r="H64" s="166"/>
      <c r="I64" s="167">
        <v>8653</v>
      </c>
      <c r="J64" s="175"/>
      <c r="K64" s="175"/>
      <c r="L64" s="175"/>
      <c r="M64" s="175"/>
      <c r="N64" s="176">
        <v>271884</v>
      </c>
      <c r="O64" s="174"/>
      <c r="P64" s="174"/>
      <c r="Q64" s="174"/>
      <c r="R64" s="174"/>
      <c r="S64" s="175">
        <v>56.485306263454142</v>
      </c>
    </row>
    <row r="65" spans="2:19" ht="16.5" customHeight="1" x14ac:dyDescent="0.35">
      <c r="B65" s="90"/>
      <c r="C65" s="151" t="s">
        <v>131</v>
      </c>
      <c r="D65" s="154">
        <v>2032</v>
      </c>
      <c r="E65" s="166"/>
      <c r="F65" s="166"/>
      <c r="G65" s="166"/>
      <c r="H65" s="166"/>
      <c r="I65" s="167">
        <v>10719</v>
      </c>
      <c r="J65" s="175"/>
      <c r="K65" s="175"/>
      <c r="L65" s="175"/>
      <c r="M65" s="175"/>
      <c r="N65" s="176">
        <v>334176</v>
      </c>
      <c r="O65" s="174"/>
      <c r="P65" s="174"/>
      <c r="Q65" s="174"/>
      <c r="R65" s="174"/>
      <c r="S65" s="175">
        <v>70.895853661731721</v>
      </c>
    </row>
    <row r="66" spans="2:19" ht="16.5" customHeight="1" x14ac:dyDescent="0.35">
      <c r="B66" s="90"/>
      <c r="C66" s="151" t="s">
        <v>131</v>
      </c>
      <c r="D66" s="154">
        <v>2033</v>
      </c>
      <c r="E66" s="166"/>
      <c r="F66" s="166"/>
      <c r="G66" s="166"/>
      <c r="H66" s="166"/>
      <c r="I66" s="167">
        <v>13015</v>
      </c>
      <c r="J66" s="175"/>
      <c r="K66" s="175"/>
      <c r="L66" s="175"/>
      <c r="M66" s="177"/>
      <c r="N66" s="176">
        <v>403898</v>
      </c>
      <c r="O66" s="174"/>
      <c r="P66" s="174"/>
      <c r="Q66" s="174"/>
      <c r="R66" s="174"/>
      <c r="S66" s="175">
        <v>87.315158904487987</v>
      </c>
    </row>
    <row r="67" spans="2:19" ht="16.5" customHeight="1" x14ac:dyDescent="0.35">
      <c r="B67" s="90"/>
      <c r="C67" s="151" t="s">
        <v>131</v>
      </c>
      <c r="D67" s="154">
        <v>2034</v>
      </c>
      <c r="E67" s="166"/>
      <c r="F67" s="166"/>
      <c r="G67" s="166"/>
      <c r="H67" s="166"/>
      <c r="I67" s="167">
        <v>15529</v>
      </c>
      <c r="J67" s="175"/>
      <c r="K67" s="175"/>
      <c r="L67" s="175"/>
      <c r="M67" s="175"/>
      <c r="N67" s="176">
        <v>481605</v>
      </c>
      <c r="O67" s="174"/>
      <c r="P67" s="174"/>
      <c r="Q67" s="174"/>
      <c r="R67" s="174"/>
      <c r="S67" s="175">
        <v>105.79269765028512</v>
      </c>
    </row>
    <row r="68" spans="2:19" ht="16.5" customHeight="1" x14ac:dyDescent="0.35">
      <c r="B68" s="90"/>
      <c r="C68" s="151" t="s">
        <v>132</v>
      </c>
      <c r="D68" s="154">
        <v>2023</v>
      </c>
      <c r="E68" s="165"/>
      <c r="F68" s="165"/>
      <c r="G68" s="165"/>
      <c r="H68" s="165"/>
      <c r="I68" s="165"/>
      <c r="J68" s="178">
        <v>-1918</v>
      </c>
      <c r="K68" s="178">
        <v>-982</v>
      </c>
      <c r="L68" s="178"/>
      <c r="M68" s="178"/>
      <c r="N68" s="178">
        <v>-2900</v>
      </c>
      <c r="O68" s="179">
        <v>-15</v>
      </c>
      <c r="P68" s="179">
        <v>-10</v>
      </c>
      <c r="Q68" s="179"/>
      <c r="R68" s="179"/>
      <c r="S68" s="180">
        <v>-25</v>
      </c>
    </row>
    <row r="69" spans="2:19" ht="16.5" customHeight="1" x14ac:dyDescent="0.35">
      <c r="B69" s="90"/>
      <c r="C69" s="151" t="s">
        <v>132</v>
      </c>
      <c r="D69" s="154">
        <v>2024</v>
      </c>
      <c r="E69" s="165"/>
      <c r="F69" s="165"/>
      <c r="G69" s="165"/>
      <c r="H69" s="165"/>
      <c r="I69" s="165"/>
      <c r="J69" s="178">
        <v>-2548</v>
      </c>
      <c r="K69" s="178">
        <v>-1702</v>
      </c>
      <c r="L69" s="178"/>
      <c r="M69" s="178"/>
      <c r="N69" s="178">
        <v>-4250</v>
      </c>
      <c r="O69" s="179">
        <v>-25.5</v>
      </c>
      <c r="P69" s="179">
        <v>-25</v>
      </c>
      <c r="Q69" s="179"/>
      <c r="R69" s="179"/>
      <c r="S69" s="180">
        <v>-50.5</v>
      </c>
    </row>
    <row r="70" spans="2:19" ht="16.5" customHeight="1" x14ac:dyDescent="0.35">
      <c r="B70" s="90"/>
      <c r="C70" s="151" t="s">
        <v>132</v>
      </c>
      <c r="D70" s="154">
        <v>2025</v>
      </c>
      <c r="E70" s="165"/>
      <c r="F70" s="165"/>
      <c r="G70" s="165"/>
      <c r="H70" s="165"/>
      <c r="I70" s="165"/>
      <c r="J70" s="178">
        <v>-3208</v>
      </c>
      <c r="K70" s="178">
        <v>-3142</v>
      </c>
      <c r="L70" s="178"/>
      <c r="M70" s="178"/>
      <c r="N70" s="178">
        <v>-6350</v>
      </c>
      <c r="O70" s="179">
        <v>-36.5</v>
      </c>
      <c r="P70" s="179">
        <v>-55</v>
      </c>
      <c r="Q70" s="179"/>
      <c r="R70" s="181"/>
      <c r="S70" s="180">
        <v>-91.5</v>
      </c>
    </row>
    <row r="71" spans="2:19" ht="16.5" customHeight="1" x14ac:dyDescent="0.35">
      <c r="B71" s="90"/>
      <c r="C71" s="151" t="s">
        <v>132</v>
      </c>
      <c r="D71" s="154">
        <v>2026</v>
      </c>
      <c r="E71" s="165"/>
      <c r="F71" s="165"/>
      <c r="G71" s="165"/>
      <c r="H71" s="165"/>
      <c r="I71" s="165"/>
      <c r="J71" s="178">
        <v>-4018</v>
      </c>
      <c r="K71" s="178">
        <v>-4582</v>
      </c>
      <c r="L71" s="178"/>
      <c r="M71" s="178"/>
      <c r="N71" s="178">
        <v>-8600</v>
      </c>
      <c r="O71" s="179">
        <v>-50</v>
      </c>
      <c r="P71" s="179">
        <v>-85</v>
      </c>
      <c r="Q71" s="179"/>
      <c r="R71" s="179"/>
      <c r="S71" s="180">
        <v>-135</v>
      </c>
    </row>
    <row r="72" spans="2:19" ht="16.5" customHeight="1" x14ac:dyDescent="0.35">
      <c r="B72" s="90"/>
      <c r="C72" s="151" t="s">
        <v>132</v>
      </c>
      <c r="D72" s="154">
        <v>2027</v>
      </c>
      <c r="E72" s="165"/>
      <c r="F72" s="165"/>
      <c r="G72" s="165"/>
      <c r="H72" s="165"/>
      <c r="I72" s="165"/>
      <c r="J72" s="178">
        <v>-4828</v>
      </c>
      <c r="K72" s="178">
        <v>-6334</v>
      </c>
      <c r="L72" s="178"/>
      <c r="M72" s="178"/>
      <c r="N72" s="178">
        <v>-11162</v>
      </c>
      <c r="O72" s="179">
        <v>-63.5</v>
      </c>
      <c r="P72" s="179">
        <v>-121.5</v>
      </c>
      <c r="Q72" s="179"/>
      <c r="R72" s="179"/>
      <c r="S72" s="180">
        <v>-185</v>
      </c>
    </row>
    <row r="73" spans="2:19" ht="16.5" customHeight="1" x14ac:dyDescent="0.35">
      <c r="B73" s="90"/>
      <c r="C73" s="151" t="s">
        <v>132</v>
      </c>
      <c r="D73" s="154">
        <v>2028</v>
      </c>
      <c r="E73" s="166"/>
      <c r="F73" s="166"/>
      <c r="G73" s="166"/>
      <c r="H73" s="166"/>
      <c r="I73" s="166"/>
      <c r="J73" s="178">
        <v>-5638</v>
      </c>
      <c r="K73" s="178">
        <v>-8086</v>
      </c>
      <c r="L73" s="178"/>
      <c r="M73" s="178"/>
      <c r="N73" s="178">
        <v>-13724</v>
      </c>
      <c r="O73" s="179">
        <v>-77</v>
      </c>
      <c r="P73" s="179">
        <v>-158</v>
      </c>
      <c r="Q73" s="179"/>
      <c r="R73" s="179"/>
      <c r="S73" s="180">
        <v>-235</v>
      </c>
    </row>
    <row r="74" spans="2:19" ht="16.5" customHeight="1" x14ac:dyDescent="0.35">
      <c r="B74" s="90"/>
      <c r="C74" s="151" t="s">
        <v>132</v>
      </c>
      <c r="D74" s="154">
        <v>2029</v>
      </c>
      <c r="E74" s="166"/>
      <c r="F74" s="166"/>
      <c r="G74" s="166"/>
      <c r="H74" s="166"/>
      <c r="I74" s="166"/>
      <c r="J74" s="178">
        <v>-6568</v>
      </c>
      <c r="K74" s="178">
        <v>-10942</v>
      </c>
      <c r="L74" s="178"/>
      <c r="M74" s="178"/>
      <c r="N74" s="178">
        <v>-17510</v>
      </c>
      <c r="O74" s="179">
        <v>-92.5</v>
      </c>
      <c r="P74" s="179">
        <v>-217.5</v>
      </c>
      <c r="Q74" s="179"/>
      <c r="R74" s="179"/>
      <c r="S74" s="180">
        <v>-310</v>
      </c>
    </row>
    <row r="75" spans="2:19" ht="16.5" customHeight="1" x14ac:dyDescent="0.35">
      <c r="B75" s="90"/>
      <c r="C75" s="151" t="s">
        <v>132</v>
      </c>
      <c r="D75" s="154">
        <v>2030</v>
      </c>
      <c r="E75" s="166"/>
      <c r="F75" s="166"/>
      <c r="G75" s="166"/>
      <c r="H75" s="166"/>
      <c r="I75" s="166"/>
      <c r="J75" s="178">
        <v>-9118</v>
      </c>
      <c r="K75" s="178">
        <v>-12502</v>
      </c>
      <c r="L75" s="178"/>
      <c r="M75" s="178"/>
      <c r="N75" s="178">
        <v>-21620</v>
      </c>
      <c r="O75" s="179">
        <v>-135</v>
      </c>
      <c r="P75" s="179">
        <v>-250</v>
      </c>
      <c r="Q75" s="179"/>
      <c r="R75" s="179"/>
      <c r="S75" s="180">
        <v>-385</v>
      </c>
    </row>
    <row r="76" spans="2:19" ht="16.5" customHeight="1" x14ac:dyDescent="0.35">
      <c r="B76" s="90"/>
      <c r="C76" s="151" t="s">
        <v>132</v>
      </c>
      <c r="D76" s="154">
        <v>2031</v>
      </c>
      <c r="E76" s="166"/>
      <c r="F76" s="166"/>
      <c r="G76" s="166"/>
      <c r="H76" s="166"/>
      <c r="I76" s="166"/>
      <c r="J76" s="178">
        <v>-12118</v>
      </c>
      <c r="K76" s="178">
        <v>-12502</v>
      </c>
      <c r="L76" s="178"/>
      <c r="M76" s="178"/>
      <c r="N76" s="178">
        <v>-24620</v>
      </c>
      <c r="O76" s="179">
        <v>-185</v>
      </c>
      <c r="P76" s="179">
        <v>-250</v>
      </c>
      <c r="Q76" s="179"/>
      <c r="R76" s="179"/>
      <c r="S76" s="180">
        <v>-435</v>
      </c>
    </row>
    <row r="77" spans="2:19" ht="16.5" customHeight="1" x14ac:dyDescent="0.35">
      <c r="B77" s="90"/>
      <c r="C77" s="151" t="s">
        <v>132</v>
      </c>
      <c r="D77" s="154">
        <v>2032</v>
      </c>
      <c r="E77" s="166"/>
      <c r="F77" s="166"/>
      <c r="G77" s="166"/>
      <c r="H77" s="166"/>
      <c r="I77" s="166"/>
      <c r="J77" s="178">
        <v>-13618</v>
      </c>
      <c r="K77" s="178">
        <v>-12502</v>
      </c>
      <c r="L77" s="178"/>
      <c r="M77" s="178"/>
      <c r="N77" s="178">
        <v>-26120</v>
      </c>
      <c r="O77" s="179">
        <v>-210</v>
      </c>
      <c r="P77" s="179">
        <v>-250</v>
      </c>
      <c r="Q77" s="179"/>
      <c r="R77" s="179"/>
      <c r="S77" s="180">
        <v>-460</v>
      </c>
    </row>
    <row r="78" spans="2:19" ht="16.5" customHeight="1" x14ac:dyDescent="0.35">
      <c r="B78" s="90"/>
      <c r="C78" s="151" t="s">
        <v>132</v>
      </c>
      <c r="D78" s="154">
        <v>2033</v>
      </c>
      <c r="E78" s="166"/>
      <c r="F78" s="166"/>
      <c r="G78" s="166"/>
      <c r="H78" s="166"/>
      <c r="I78" s="166"/>
      <c r="J78" s="178">
        <v>-15118</v>
      </c>
      <c r="K78" s="178">
        <v>-12502</v>
      </c>
      <c r="L78" s="178"/>
      <c r="M78" s="178"/>
      <c r="N78" s="178">
        <v>-27620</v>
      </c>
      <c r="O78" s="179">
        <v>-235</v>
      </c>
      <c r="P78" s="179">
        <v>-250</v>
      </c>
      <c r="Q78" s="179"/>
      <c r="R78" s="179"/>
      <c r="S78" s="180">
        <v>-485</v>
      </c>
    </row>
    <row r="79" spans="2:19" ht="16.5" customHeight="1" x14ac:dyDescent="0.35">
      <c r="B79" s="90"/>
      <c r="C79" s="151" t="s">
        <v>132</v>
      </c>
      <c r="D79" s="154">
        <v>2034</v>
      </c>
      <c r="E79" s="166"/>
      <c r="F79" s="166"/>
      <c r="G79" s="166"/>
      <c r="H79" s="166"/>
      <c r="I79" s="166"/>
      <c r="J79" s="178">
        <v>-16618</v>
      </c>
      <c r="K79" s="178">
        <v>-12502</v>
      </c>
      <c r="L79" s="178"/>
      <c r="M79" s="178"/>
      <c r="N79" s="178">
        <v>-29120</v>
      </c>
      <c r="O79" s="179">
        <v>-260</v>
      </c>
      <c r="P79" s="179">
        <v>-250</v>
      </c>
      <c r="Q79" s="179"/>
      <c r="R79" s="179"/>
      <c r="S79" s="180">
        <v>-510</v>
      </c>
    </row>
    <row r="80" spans="2:19" ht="16.5" customHeight="1" x14ac:dyDescent="0.35">
      <c r="B80" s="156" t="s">
        <v>133</v>
      </c>
      <c r="C80" s="90"/>
      <c r="D80" s="154">
        <v>2023</v>
      </c>
      <c r="E80" s="165"/>
      <c r="F80" s="165"/>
      <c r="G80" s="165"/>
      <c r="H80" s="165"/>
      <c r="I80" s="165"/>
      <c r="J80" s="275">
        <v>5375.1717364193773</v>
      </c>
      <c r="K80" s="275">
        <v>2384.116938407391</v>
      </c>
      <c r="L80" s="275"/>
      <c r="M80" s="275"/>
      <c r="N80" s="278">
        <f>SUM(J80:M80)</f>
        <v>7759.2886748267683</v>
      </c>
      <c r="O80" s="174">
        <v>-1.6018300000000034E-2</v>
      </c>
      <c r="P80" s="276">
        <v>-1.1450393000000001</v>
      </c>
      <c r="Q80" s="276"/>
      <c r="R80" s="276"/>
      <c r="S80" s="279">
        <f>SUM(O80:R80)</f>
        <v>-1.1610576000000001</v>
      </c>
    </row>
    <row r="81" spans="2:23" ht="16.5" customHeight="1" x14ac:dyDescent="0.35">
      <c r="B81" s="156" t="s">
        <v>133</v>
      </c>
      <c r="C81" s="90"/>
      <c r="D81" s="154">
        <v>2024</v>
      </c>
      <c r="E81" s="165"/>
      <c r="F81" s="165"/>
      <c r="G81" s="165"/>
      <c r="H81" s="165"/>
      <c r="I81" s="165"/>
      <c r="J81" s="275">
        <v>14490.8739343339</v>
      </c>
      <c r="K81" s="275">
        <v>4921.0944308458756</v>
      </c>
      <c r="L81" s="275"/>
      <c r="M81" s="275"/>
      <c r="N81" s="278">
        <f t="shared" ref="N81:N91" si="3">SUM(J81:M81)</f>
        <v>19411.968365179775</v>
      </c>
      <c r="O81" s="174">
        <v>-3.5899399999999977E-2</v>
      </c>
      <c r="P81" s="276">
        <v>-1.8000391999999998</v>
      </c>
      <c r="Q81" s="276"/>
      <c r="R81" s="276"/>
      <c r="S81" s="279">
        <f t="shared" ref="S81:S91" si="4">SUM(O81:R81)</f>
        <v>-1.8359385999999998</v>
      </c>
    </row>
    <row r="82" spans="2:23" ht="16.5" customHeight="1" x14ac:dyDescent="0.35">
      <c r="B82" s="156" t="s">
        <v>133</v>
      </c>
      <c r="C82" s="90"/>
      <c r="D82" s="154">
        <v>2025</v>
      </c>
      <c r="E82" s="165"/>
      <c r="F82" s="165"/>
      <c r="G82" s="165"/>
      <c r="H82" s="165"/>
      <c r="I82" s="165"/>
      <c r="J82" s="275">
        <v>28662.651651363482</v>
      </c>
      <c r="K82" s="275">
        <v>7633.73073919737</v>
      </c>
      <c r="L82" s="275"/>
      <c r="M82" s="275"/>
      <c r="N82" s="278">
        <f t="shared" si="3"/>
        <v>36296.382390560851</v>
      </c>
      <c r="O82" s="174">
        <v>-6.513549999999993E-2</v>
      </c>
      <c r="P82" s="276">
        <v>-2.8346382999999999</v>
      </c>
      <c r="Q82" s="276"/>
      <c r="R82" s="276"/>
      <c r="S82" s="279">
        <f t="shared" si="4"/>
        <v>-2.8997737999999997</v>
      </c>
    </row>
    <row r="83" spans="2:23" ht="16.5" customHeight="1" x14ac:dyDescent="0.35">
      <c r="B83" s="156" t="s">
        <v>133</v>
      </c>
      <c r="C83" s="90"/>
      <c r="D83" s="154">
        <v>2026</v>
      </c>
      <c r="E83" s="165"/>
      <c r="F83" s="165"/>
      <c r="G83" s="165"/>
      <c r="H83" s="165"/>
      <c r="I83" s="165"/>
      <c r="J83" s="275">
        <v>49410.42690483269</v>
      </c>
      <c r="K83" s="275">
        <v>10662.705293392208</v>
      </c>
      <c r="L83" s="275"/>
      <c r="M83" s="275"/>
      <c r="N83" s="278">
        <f t="shared" si="3"/>
        <v>60073.132198224899</v>
      </c>
      <c r="O83" s="174">
        <v>-0.11125720000000007</v>
      </c>
      <c r="P83" s="276">
        <v>-3.9898885999999996</v>
      </c>
      <c r="Q83" s="276"/>
      <c r="R83" s="276"/>
      <c r="S83" s="279">
        <f t="shared" si="4"/>
        <v>-4.1011457999999994</v>
      </c>
    </row>
    <row r="84" spans="2:23" ht="16.5" customHeight="1" x14ac:dyDescent="0.35">
      <c r="B84" s="156" t="s">
        <v>133</v>
      </c>
      <c r="C84" s="90"/>
      <c r="D84" s="154">
        <v>2027</v>
      </c>
      <c r="E84" s="165"/>
      <c r="F84" s="165"/>
      <c r="G84" s="165"/>
      <c r="H84" s="165"/>
      <c r="I84" s="165"/>
      <c r="J84" s="275">
        <v>77632.124723632267</v>
      </c>
      <c r="K84" s="275">
        <v>14096.479313286429</v>
      </c>
      <c r="L84" s="275"/>
      <c r="M84" s="275"/>
      <c r="N84" s="278">
        <f t="shared" si="3"/>
        <v>91728.604036918696</v>
      </c>
      <c r="O84" s="174">
        <v>-0.17567560000000018</v>
      </c>
      <c r="P84" s="276">
        <v>-5.2995296999999999</v>
      </c>
      <c r="Q84" s="276"/>
      <c r="R84" s="276"/>
      <c r="S84" s="279">
        <f t="shared" si="4"/>
        <v>-5.4752052999999998</v>
      </c>
    </row>
    <row r="85" spans="2:23" ht="16.5" customHeight="1" x14ac:dyDescent="0.35">
      <c r="B85" s="156" t="s">
        <v>133</v>
      </c>
      <c r="C85" s="90"/>
      <c r="D85" s="154">
        <v>2028</v>
      </c>
      <c r="E85" s="166"/>
      <c r="F85" s="166"/>
      <c r="G85" s="166"/>
      <c r="H85" s="166"/>
      <c r="I85" s="166"/>
      <c r="J85" s="275">
        <v>114630.93964273325</v>
      </c>
      <c r="K85" s="275">
        <v>17825.328548308571</v>
      </c>
      <c r="L85" s="275"/>
      <c r="M85" s="275"/>
      <c r="N85" s="278">
        <f t="shared" si="3"/>
        <v>132456.26819104183</v>
      </c>
      <c r="O85" s="174">
        <v>-0.26552779999999998</v>
      </c>
      <c r="P85" s="276">
        <v>-6.7217123999999977</v>
      </c>
      <c r="Q85" s="276"/>
      <c r="R85" s="276"/>
      <c r="S85" s="279">
        <f t="shared" si="4"/>
        <v>-6.9872401999999978</v>
      </c>
    </row>
    <row r="86" spans="2:23" ht="16.5" customHeight="1" x14ac:dyDescent="0.35">
      <c r="B86" s="156" t="s">
        <v>133</v>
      </c>
      <c r="C86" s="90"/>
      <c r="D86" s="154">
        <v>2029</v>
      </c>
      <c r="E86" s="166"/>
      <c r="F86" s="166"/>
      <c r="G86" s="166"/>
      <c r="H86" s="166"/>
      <c r="I86" s="166"/>
      <c r="J86" s="275">
        <v>165584.00321159523</v>
      </c>
      <c r="K86" s="275">
        <v>21938.467211697902</v>
      </c>
      <c r="L86" s="275"/>
      <c r="M86" s="275"/>
      <c r="N86" s="278">
        <f t="shared" si="3"/>
        <v>187522.47042329313</v>
      </c>
      <c r="O86" s="174">
        <v>-0.39834330000000023</v>
      </c>
      <c r="P86" s="276">
        <v>-8.2904631000000002</v>
      </c>
      <c r="Q86" s="276"/>
      <c r="R86" s="276"/>
      <c r="S86" s="279">
        <f t="shared" si="4"/>
        <v>-8.6888064000000007</v>
      </c>
    </row>
    <row r="87" spans="2:23" ht="16.5" customHeight="1" x14ac:dyDescent="0.35">
      <c r="B87" s="156" t="s">
        <v>133</v>
      </c>
      <c r="C87" s="90"/>
      <c r="D87" s="154">
        <v>2030</v>
      </c>
      <c r="E87" s="166"/>
      <c r="F87" s="166"/>
      <c r="G87" s="166"/>
      <c r="H87" s="166"/>
      <c r="I87" s="166"/>
      <c r="J87" s="275">
        <v>235235.96013679996</v>
      </c>
      <c r="K87" s="275">
        <v>26352.246915924792</v>
      </c>
      <c r="L87" s="275"/>
      <c r="M87" s="275"/>
      <c r="N87" s="278">
        <f t="shared" si="3"/>
        <v>261588.20705272476</v>
      </c>
      <c r="O87" s="174">
        <v>-0.6003795999999999</v>
      </c>
      <c r="P87" s="276">
        <v>-9.9738777999999968</v>
      </c>
      <c r="Q87" s="276"/>
      <c r="R87" s="276"/>
      <c r="S87" s="279">
        <f t="shared" si="4"/>
        <v>-10.574257399999997</v>
      </c>
    </row>
    <row r="88" spans="2:23" ht="16.5" customHeight="1" x14ac:dyDescent="0.35">
      <c r="B88" s="156" t="s">
        <v>133</v>
      </c>
      <c r="C88" s="90"/>
      <c r="D88" s="154">
        <v>2031</v>
      </c>
      <c r="E88" s="166"/>
      <c r="F88" s="166"/>
      <c r="G88" s="166"/>
      <c r="H88" s="166"/>
      <c r="I88" s="166"/>
      <c r="J88" s="275">
        <v>323786.7191701862</v>
      </c>
      <c r="K88" s="275">
        <v>31247.822384772109</v>
      </c>
      <c r="L88" s="275"/>
      <c r="M88" s="275"/>
      <c r="N88" s="278">
        <f t="shared" si="3"/>
        <v>355034.54155495833</v>
      </c>
      <c r="O88" s="174">
        <v>-0.86236000000000079</v>
      </c>
      <c r="P88" s="276">
        <v>-11.841050000000003</v>
      </c>
      <c r="Q88" s="276"/>
      <c r="R88" s="276"/>
      <c r="S88" s="279">
        <f t="shared" si="4"/>
        <v>-12.703410000000003</v>
      </c>
    </row>
    <row r="89" spans="2:23" ht="16.5" customHeight="1" x14ac:dyDescent="0.35">
      <c r="B89" s="156" t="s">
        <v>133</v>
      </c>
      <c r="C89" s="90"/>
      <c r="D89" s="154">
        <v>2032</v>
      </c>
      <c r="E89" s="166"/>
      <c r="F89" s="166"/>
      <c r="G89" s="166"/>
      <c r="H89" s="166"/>
      <c r="I89" s="166"/>
      <c r="J89" s="275">
        <v>431640.48378059239</v>
      </c>
      <c r="K89" s="275">
        <v>37865.562102008218</v>
      </c>
      <c r="L89" s="275"/>
      <c r="M89" s="275"/>
      <c r="N89" s="278">
        <f t="shared" si="3"/>
        <v>469506.04588260059</v>
      </c>
      <c r="O89" s="174">
        <v>-1.1741902000000002</v>
      </c>
      <c r="P89" s="276">
        <v>-14.044866600000004</v>
      </c>
      <c r="Q89" s="276"/>
      <c r="R89" s="276"/>
      <c r="S89" s="279">
        <f t="shared" si="4"/>
        <v>-15.219056800000004</v>
      </c>
    </row>
    <row r="90" spans="2:23" ht="16.5" customHeight="1" x14ac:dyDescent="0.35">
      <c r="B90" s="156" t="s">
        <v>133</v>
      </c>
      <c r="C90" s="90"/>
      <c r="D90" s="154">
        <v>2033</v>
      </c>
      <c r="E90" s="166"/>
      <c r="F90" s="166"/>
      <c r="G90" s="166"/>
      <c r="H90" s="166"/>
      <c r="I90" s="166"/>
      <c r="J90" s="275">
        <v>559126.08185478894</v>
      </c>
      <c r="K90" s="275">
        <v>46419.613565726337</v>
      </c>
      <c r="L90" s="275"/>
      <c r="M90" s="275"/>
      <c r="N90" s="278">
        <f t="shared" si="3"/>
        <v>605545.69542051526</v>
      </c>
      <c r="O90" s="174">
        <v>-1.5269441999999998</v>
      </c>
      <c r="P90" s="276">
        <v>-16.611468299999999</v>
      </c>
      <c r="Q90" s="276"/>
      <c r="R90" s="276"/>
      <c r="S90" s="279">
        <f t="shared" si="4"/>
        <v>-18.138412499999998</v>
      </c>
    </row>
    <row r="91" spans="2:23" ht="16.5" customHeight="1" x14ac:dyDescent="0.35">
      <c r="B91" s="156" t="s">
        <v>133</v>
      </c>
      <c r="C91" s="90"/>
      <c r="D91" s="154">
        <v>2034</v>
      </c>
      <c r="E91" s="166"/>
      <c r="F91" s="166"/>
      <c r="G91" s="166"/>
      <c r="H91" s="166"/>
      <c r="I91" s="166"/>
      <c r="J91" s="275">
        <v>706512.58797637012</v>
      </c>
      <c r="K91" s="275">
        <v>57036.689439667418</v>
      </c>
      <c r="L91" s="275"/>
      <c r="M91" s="275"/>
      <c r="N91" s="278">
        <f t="shared" si="3"/>
        <v>763549.27741603751</v>
      </c>
      <c r="O91" s="174">
        <v>-1.9140578000000024</v>
      </c>
      <c r="P91" s="276">
        <v>-19.543198600000004</v>
      </c>
      <c r="Q91" s="276"/>
      <c r="R91" s="276"/>
      <c r="S91" s="279">
        <f t="shared" si="4"/>
        <v>-21.457256400000006</v>
      </c>
    </row>
    <row r="93" spans="2:23" ht="16.5" customHeight="1" x14ac:dyDescent="0.35">
      <c r="B93" s="152" t="s">
        <v>104</v>
      </c>
    </row>
    <row r="94" spans="2:23" ht="16.5" customHeight="1" x14ac:dyDescent="0.35">
      <c r="B94" s="328" t="s">
        <v>129</v>
      </c>
      <c r="C94" s="327"/>
      <c r="D94" s="327"/>
      <c r="E94" s="327"/>
      <c r="F94" s="327"/>
      <c r="G94" s="327"/>
      <c r="H94" s="327"/>
      <c r="I94" s="327"/>
      <c r="J94" s="327"/>
      <c r="K94" s="327"/>
      <c r="L94" s="327"/>
      <c r="M94" s="327"/>
      <c r="N94" s="327"/>
      <c r="O94" s="327"/>
      <c r="P94" s="327"/>
      <c r="Q94" s="327"/>
      <c r="R94" s="327"/>
      <c r="S94" s="327"/>
      <c r="T94" s="327"/>
      <c r="U94" s="327"/>
      <c r="V94" s="327"/>
      <c r="W94" s="327"/>
    </row>
    <row r="95" spans="2:23" ht="16.5" customHeight="1" x14ac:dyDescent="0.35">
      <c r="B95" s="331" t="s">
        <v>128</v>
      </c>
      <c r="C95" s="327"/>
      <c r="D95" s="327"/>
      <c r="E95" s="327"/>
      <c r="F95" s="327"/>
      <c r="G95" s="327"/>
      <c r="H95" s="327"/>
      <c r="I95" s="327"/>
      <c r="J95" s="327"/>
      <c r="K95" s="327"/>
      <c r="L95" s="327"/>
      <c r="M95" s="327"/>
      <c r="N95" s="327"/>
      <c r="O95" s="327"/>
      <c r="P95" s="327"/>
      <c r="Q95" s="327"/>
      <c r="R95" s="327"/>
      <c r="S95" s="327"/>
      <c r="T95" s="327"/>
      <c r="U95" s="327"/>
      <c r="V95" s="327"/>
      <c r="W95" s="327"/>
    </row>
    <row r="96" spans="2:23" ht="48" customHeight="1" x14ac:dyDescent="0.35">
      <c r="B96" s="328" t="s">
        <v>125</v>
      </c>
      <c r="C96" s="330"/>
      <c r="D96" s="330"/>
      <c r="E96" s="330"/>
      <c r="F96" s="330"/>
      <c r="G96" s="330"/>
      <c r="H96" s="330"/>
      <c r="I96" s="330"/>
      <c r="J96" s="330"/>
      <c r="K96" s="330"/>
      <c r="L96" s="330"/>
      <c r="M96" s="330"/>
      <c r="N96" s="330"/>
      <c r="O96" s="330"/>
      <c r="P96" s="330"/>
      <c r="Q96" s="330"/>
      <c r="R96" s="330"/>
      <c r="S96" s="330"/>
      <c r="T96" s="330"/>
      <c r="U96" s="330"/>
      <c r="V96" s="330"/>
      <c r="W96" s="330"/>
    </row>
    <row r="97" spans="2:23" ht="16.5" customHeight="1" x14ac:dyDescent="0.35">
      <c r="B97" s="326" t="s">
        <v>130</v>
      </c>
      <c r="C97" s="327"/>
      <c r="D97" s="327"/>
      <c r="E97" s="327"/>
      <c r="F97" s="327"/>
      <c r="G97" s="327"/>
      <c r="H97" s="327"/>
      <c r="I97" s="327"/>
      <c r="J97" s="327"/>
      <c r="K97" s="327"/>
      <c r="L97" s="327"/>
      <c r="M97" s="327"/>
      <c r="N97" s="327"/>
      <c r="O97" s="327"/>
      <c r="P97" s="327"/>
      <c r="Q97" s="327"/>
      <c r="R97" s="327"/>
      <c r="S97" s="327"/>
      <c r="T97" s="327"/>
      <c r="U97" s="327"/>
      <c r="V97" s="327"/>
      <c r="W97" s="327"/>
    </row>
    <row r="98" spans="2:23" ht="16.5" customHeight="1" x14ac:dyDescent="0.35">
      <c r="B98" s="329" t="s">
        <v>204</v>
      </c>
      <c r="C98" s="327"/>
      <c r="D98" s="327"/>
      <c r="E98" s="327"/>
      <c r="F98" s="327"/>
      <c r="G98" s="327"/>
      <c r="H98" s="327"/>
      <c r="I98" s="327"/>
      <c r="J98" s="327"/>
      <c r="K98" s="327"/>
      <c r="L98" s="327"/>
      <c r="M98" s="327"/>
      <c r="N98" s="327"/>
      <c r="O98" s="327"/>
      <c r="P98" s="327"/>
      <c r="Q98" s="327"/>
      <c r="R98" s="327"/>
      <c r="S98" s="327"/>
      <c r="T98" s="327"/>
      <c r="U98" s="327"/>
      <c r="V98" s="327"/>
      <c r="W98" s="327"/>
    </row>
  </sheetData>
  <mergeCells count="11">
    <mergeCell ref="B1:S1"/>
    <mergeCell ref="B2:S2"/>
    <mergeCell ref="B4:S4"/>
    <mergeCell ref="E6:I6"/>
    <mergeCell ref="J6:N6"/>
    <mergeCell ref="O6:S6"/>
    <mergeCell ref="B97:W97"/>
    <mergeCell ref="B94:W94"/>
    <mergeCell ref="B98:W98"/>
    <mergeCell ref="B96:W96"/>
    <mergeCell ref="B95:W95"/>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R1"/>
  <sheetViews>
    <sheetView topLeftCell="B1" workbookViewId="0">
      <selection activeCell="Q41" sqref="Q41"/>
    </sheetView>
  </sheetViews>
  <sheetFormatPr defaultRowHeight="10" x14ac:dyDescent="0.2"/>
  <sheetData>
    <row r="1" spans="1:18" ht="15.5" x14ac:dyDescent="0.35">
      <c r="A1" s="304" t="s">
        <v>96</v>
      </c>
      <c r="B1" s="304"/>
      <c r="C1" s="304"/>
      <c r="D1" s="304"/>
      <c r="E1" s="304"/>
      <c r="F1" s="304"/>
      <c r="G1" s="304"/>
      <c r="H1" s="304"/>
      <c r="I1" s="304"/>
      <c r="J1" s="304"/>
      <c r="K1" s="304"/>
      <c r="L1" s="304"/>
      <c r="M1" s="304"/>
      <c r="N1" s="304"/>
      <c r="O1" s="304"/>
      <c r="P1" s="304"/>
      <c r="Q1" s="304"/>
      <c r="R1" s="30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093DC-AD28-49CA-80F8-E7F8FCB3D84F}">
  <sheetPr>
    <pageSetUpPr fitToPage="1"/>
  </sheetPr>
  <dimension ref="A1:Q71"/>
  <sheetViews>
    <sheetView topLeftCell="A49" zoomScaleNormal="100" workbookViewId="0">
      <selection activeCell="J80" sqref="J80"/>
    </sheetView>
  </sheetViews>
  <sheetFormatPr defaultColWidth="8.44140625" defaultRowHeight="12.5" x14ac:dyDescent="0.25"/>
  <cols>
    <col min="1" max="1" width="8.44140625" style="182"/>
    <col min="2" max="2" width="11.88671875" style="182" customWidth="1"/>
    <col min="3" max="3" width="100.6640625" style="182" customWidth="1"/>
    <col min="4" max="4" width="12.109375" style="182" customWidth="1"/>
    <col min="5" max="12" width="11.33203125" style="182" customWidth="1"/>
    <col min="13" max="17" width="11" style="182" customWidth="1"/>
    <col min="18" max="16384" width="8.44140625" style="182"/>
  </cols>
  <sheetData>
    <row r="1" spans="1:17" ht="15.5" x14ac:dyDescent="0.35">
      <c r="C1" s="341" t="s">
        <v>134</v>
      </c>
      <c r="D1" s="341"/>
      <c r="E1" s="341"/>
      <c r="F1" s="341"/>
      <c r="G1" s="341"/>
      <c r="H1" s="341"/>
      <c r="I1" s="341"/>
      <c r="J1" s="341"/>
      <c r="K1" s="341"/>
      <c r="L1" s="341"/>
      <c r="M1" s="341"/>
      <c r="N1" s="341"/>
      <c r="O1" s="341"/>
      <c r="P1" s="341"/>
      <c r="Q1" s="341"/>
    </row>
    <row r="2" spans="1:17" ht="15.5" x14ac:dyDescent="0.35">
      <c r="C2" s="342" t="str">
        <f>'FormsList&amp;FilerInfo'!B2</f>
        <v>Los Angeles Department of Water and Power</v>
      </c>
      <c r="D2" s="343"/>
      <c r="E2" s="343"/>
      <c r="F2" s="343"/>
      <c r="G2" s="343"/>
      <c r="H2" s="343"/>
      <c r="I2" s="343"/>
      <c r="J2" s="343"/>
      <c r="K2" s="343"/>
      <c r="L2" s="343"/>
      <c r="M2" s="343"/>
      <c r="N2" s="343"/>
      <c r="O2" s="343"/>
      <c r="P2" s="343"/>
      <c r="Q2" s="343"/>
    </row>
    <row r="3" spans="1:17" ht="15.5" x14ac:dyDescent="0.35">
      <c r="C3" s="343"/>
      <c r="D3" s="343"/>
      <c r="E3" s="343"/>
      <c r="F3" s="343"/>
      <c r="G3" s="343"/>
      <c r="H3" s="343"/>
      <c r="I3" s="343"/>
      <c r="J3" s="343"/>
      <c r="K3" s="343"/>
      <c r="L3" s="343"/>
      <c r="M3" s="343"/>
      <c r="N3" s="343"/>
      <c r="O3" s="343"/>
      <c r="P3" s="343"/>
      <c r="Q3" s="343"/>
    </row>
    <row r="4" spans="1:17" ht="18" x14ac:dyDescent="0.4">
      <c r="C4" s="344" t="s">
        <v>135</v>
      </c>
      <c r="D4" s="344"/>
      <c r="E4" s="344"/>
      <c r="F4" s="344"/>
      <c r="G4" s="344"/>
      <c r="H4" s="344"/>
      <c r="I4" s="344"/>
      <c r="J4" s="344"/>
      <c r="K4" s="344"/>
      <c r="L4" s="344"/>
      <c r="M4" s="344"/>
      <c r="N4" s="344"/>
      <c r="O4" s="344"/>
      <c r="P4" s="344"/>
      <c r="Q4" s="344"/>
    </row>
    <row r="5" spans="1:17" ht="13" x14ac:dyDescent="0.3">
      <c r="C5" s="345" t="s">
        <v>136</v>
      </c>
      <c r="D5" s="345"/>
      <c r="E5" s="345"/>
      <c r="F5" s="345"/>
      <c r="G5" s="345"/>
      <c r="H5" s="345"/>
      <c r="I5" s="345"/>
      <c r="J5" s="345"/>
      <c r="K5" s="345"/>
      <c r="L5" s="345"/>
      <c r="M5" s="345"/>
      <c r="N5" s="345"/>
      <c r="O5" s="345"/>
      <c r="P5" s="345"/>
      <c r="Q5" s="345"/>
    </row>
    <row r="6" spans="1:17" ht="13.5" thickBot="1" x14ac:dyDescent="0.35">
      <c r="C6" s="183"/>
      <c r="D6" s="183"/>
      <c r="E6" s="183"/>
      <c r="F6" s="183"/>
      <c r="G6" s="183"/>
      <c r="H6" s="183"/>
      <c r="I6" s="183"/>
      <c r="J6" s="183"/>
      <c r="K6" s="183"/>
      <c r="L6" s="183"/>
      <c r="M6" s="183"/>
      <c r="N6" s="183"/>
      <c r="O6" s="183"/>
      <c r="P6" s="183"/>
      <c r="Q6" s="183"/>
    </row>
    <row r="7" spans="1:17" ht="30.65" customHeight="1" thickBot="1" x14ac:dyDescent="0.3">
      <c r="B7" s="193" t="s">
        <v>137</v>
      </c>
      <c r="C7" s="193" t="s">
        <v>138</v>
      </c>
      <c r="D7" s="194">
        <v>2021</v>
      </c>
      <c r="E7" s="194">
        <v>2022</v>
      </c>
      <c r="F7" s="194">
        <v>2023</v>
      </c>
      <c r="G7" s="194">
        <v>2024</v>
      </c>
      <c r="H7" s="194">
        <v>2025</v>
      </c>
      <c r="I7" s="194">
        <v>2026</v>
      </c>
      <c r="J7" s="194">
        <v>2027</v>
      </c>
      <c r="K7" s="194">
        <v>2028</v>
      </c>
      <c r="L7" s="194">
        <v>2029</v>
      </c>
      <c r="M7" s="194">
        <v>2030</v>
      </c>
      <c r="N7" s="194">
        <v>2031</v>
      </c>
      <c r="O7" s="194">
        <v>2032</v>
      </c>
      <c r="P7" s="194">
        <v>2033</v>
      </c>
      <c r="Q7" s="194">
        <v>2034</v>
      </c>
    </row>
    <row r="8" spans="1:17" ht="17.25" customHeight="1" thickBot="1" x14ac:dyDescent="0.35">
      <c r="B8" s="192"/>
      <c r="C8" s="195" t="s">
        <v>139</v>
      </c>
      <c r="D8" s="196"/>
      <c r="E8" s="196"/>
      <c r="F8" s="196"/>
      <c r="G8" s="196"/>
      <c r="H8" s="196"/>
      <c r="I8" s="197"/>
      <c r="J8" s="197"/>
      <c r="K8" s="197"/>
      <c r="L8" s="197"/>
      <c r="M8" s="197"/>
      <c r="N8" s="197"/>
      <c r="O8" s="197"/>
      <c r="P8" s="197"/>
      <c r="Q8" s="197"/>
    </row>
    <row r="9" spans="1:17" s="184" customFormat="1" ht="18" customHeight="1" thickBot="1" x14ac:dyDescent="0.35">
      <c r="A9" s="182"/>
      <c r="B9" s="192"/>
      <c r="C9" s="198" t="s">
        <v>140</v>
      </c>
      <c r="D9" s="199"/>
      <c r="E9" s="199"/>
      <c r="F9" s="199"/>
      <c r="G9" s="199"/>
      <c r="H9" s="199"/>
      <c r="I9" s="200"/>
      <c r="J9" s="200"/>
      <c r="K9" s="200"/>
      <c r="L9" s="200"/>
      <c r="M9" s="200"/>
      <c r="N9" s="200"/>
      <c r="O9" s="200"/>
      <c r="P9" s="200"/>
      <c r="Q9" s="200"/>
    </row>
    <row r="10" spans="1:17" ht="18" customHeight="1" thickBot="1" x14ac:dyDescent="0.35">
      <c r="B10" s="192"/>
      <c r="C10" s="201" t="s">
        <v>141</v>
      </c>
      <c r="D10" s="202"/>
      <c r="E10" s="202"/>
      <c r="F10" s="202"/>
      <c r="G10" s="202"/>
      <c r="H10" s="202"/>
      <c r="I10" s="203"/>
      <c r="J10" s="203"/>
      <c r="K10" s="203"/>
      <c r="L10" s="203"/>
      <c r="M10" s="203"/>
      <c r="N10" s="203"/>
      <c r="O10" s="203"/>
      <c r="P10" s="203"/>
      <c r="Q10" s="203"/>
    </row>
    <row r="11" spans="1:17" ht="18" customHeight="1" thickBot="1" x14ac:dyDescent="0.35">
      <c r="B11" s="192"/>
      <c r="C11" s="337" t="s">
        <v>142</v>
      </c>
      <c r="D11" s="338"/>
      <c r="E11" s="338"/>
      <c r="F11" s="339"/>
      <c r="G11" s="340"/>
      <c r="H11" s="204"/>
      <c r="I11" s="204"/>
      <c r="J11" s="204"/>
      <c r="K11" s="204"/>
      <c r="L11" s="204"/>
      <c r="M11" s="204"/>
      <c r="N11" s="204"/>
      <c r="O11" s="204"/>
      <c r="P11" s="204"/>
      <c r="Q11" s="204"/>
    </row>
    <row r="12" spans="1:17" ht="18" customHeight="1" thickBot="1" x14ac:dyDescent="0.35">
      <c r="B12" s="192">
        <v>1</v>
      </c>
      <c r="C12" s="205" t="s">
        <v>143</v>
      </c>
      <c r="D12" s="206">
        <v>13267.996309999999</v>
      </c>
      <c r="E12" s="206">
        <v>10809.85608</v>
      </c>
      <c r="F12" s="206">
        <v>10541</v>
      </c>
      <c r="G12" s="206">
        <v>11562</v>
      </c>
      <c r="H12" s="206">
        <v>12000</v>
      </c>
      <c r="I12" s="206">
        <v>11595</v>
      </c>
      <c r="J12" s="206">
        <v>10912</v>
      </c>
      <c r="K12" s="206">
        <v>10808</v>
      </c>
      <c r="L12" s="206">
        <v>11940</v>
      </c>
      <c r="M12" s="206">
        <v>12944</v>
      </c>
      <c r="N12" s="206">
        <v>12712</v>
      </c>
      <c r="O12" s="206">
        <v>13124</v>
      </c>
      <c r="P12" s="206">
        <v>13236</v>
      </c>
      <c r="Q12" s="206">
        <v>13193</v>
      </c>
    </row>
    <row r="13" spans="1:17" ht="18" customHeight="1" thickBot="1" x14ac:dyDescent="0.35">
      <c r="B13" s="192">
        <v>2</v>
      </c>
      <c r="C13" s="207" t="s">
        <v>144</v>
      </c>
      <c r="D13" s="208">
        <v>33144.400000000001</v>
      </c>
      <c r="E13" s="208">
        <v>30955.299999999996</v>
      </c>
      <c r="F13" s="208">
        <v>32183.599999999999</v>
      </c>
      <c r="G13" s="208">
        <v>36651.699999999997</v>
      </c>
      <c r="H13" s="208">
        <v>43179.8</v>
      </c>
      <c r="I13" s="208">
        <v>44386.400000000001</v>
      </c>
      <c r="J13" s="208">
        <v>45497.80000000001</v>
      </c>
      <c r="K13" s="208">
        <v>46590.8</v>
      </c>
      <c r="L13" s="208">
        <v>47710.3</v>
      </c>
      <c r="M13" s="208">
        <v>48808.9</v>
      </c>
      <c r="N13" s="208">
        <v>49933.2</v>
      </c>
      <c r="O13" s="208">
        <v>51031.80000000001</v>
      </c>
      <c r="P13" s="208">
        <v>52307.595000000001</v>
      </c>
      <c r="Q13" s="208">
        <v>53615.28487499999</v>
      </c>
    </row>
    <row r="14" spans="1:17" ht="18" customHeight="1" thickBot="1" x14ac:dyDescent="0.35">
      <c r="B14" s="192"/>
      <c r="C14" s="198" t="s">
        <v>145</v>
      </c>
      <c r="D14" s="199"/>
      <c r="E14" s="199"/>
      <c r="F14" s="199"/>
      <c r="G14" s="199"/>
      <c r="H14" s="199"/>
      <c r="I14" s="199"/>
      <c r="J14" s="199"/>
      <c r="K14" s="199"/>
      <c r="L14" s="199"/>
      <c r="M14" s="199"/>
      <c r="N14" s="199"/>
      <c r="O14" s="199"/>
      <c r="P14" s="199"/>
      <c r="Q14" s="199"/>
    </row>
    <row r="15" spans="1:17" ht="18" customHeight="1" thickBot="1" x14ac:dyDescent="0.35">
      <c r="B15" s="192">
        <v>3</v>
      </c>
      <c r="C15" s="209" t="s">
        <v>143</v>
      </c>
      <c r="D15" s="210"/>
      <c r="E15" s="210"/>
      <c r="F15" s="210"/>
      <c r="G15" s="210"/>
      <c r="H15" s="210"/>
      <c r="I15" s="210"/>
      <c r="J15" s="210"/>
      <c r="K15" s="210"/>
      <c r="L15" s="210"/>
      <c r="M15" s="210"/>
      <c r="N15" s="210"/>
      <c r="O15" s="210"/>
      <c r="P15" s="210"/>
      <c r="Q15" s="210"/>
    </row>
    <row r="16" spans="1:17" ht="18" customHeight="1" thickBot="1" x14ac:dyDescent="0.35">
      <c r="B16" s="192">
        <v>4</v>
      </c>
      <c r="C16" s="211" t="s">
        <v>144</v>
      </c>
      <c r="D16" s="212"/>
      <c r="E16" s="212"/>
      <c r="F16" s="212"/>
      <c r="G16" s="212"/>
      <c r="H16" s="212"/>
      <c r="I16" s="212"/>
      <c r="J16" s="212"/>
      <c r="K16" s="212"/>
      <c r="L16" s="212"/>
      <c r="M16" s="212"/>
      <c r="N16" s="212"/>
      <c r="O16" s="212"/>
      <c r="P16" s="212"/>
      <c r="Q16" s="212"/>
    </row>
    <row r="17" spans="2:17" ht="18" customHeight="1" thickBot="1" x14ac:dyDescent="0.35">
      <c r="B17" s="192"/>
      <c r="C17" s="198" t="s">
        <v>146</v>
      </c>
      <c r="D17" s="199"/>
      <c r="E17" s="199"/>
      <c r="F17" s="199"/>
      <c r="G17" s="199"/>
      <c r="H17" s="199"/>
      <c r="I17" s="199"/>
      <c r="J17" s="199"/>
      <c r="K17" s="199"/>
      <c r="L17" s="199"/>
      <c r="M17" s="199"/>
      <c r="N17" s="199"/>
      <c r="O17" s="199"/>
      <c r="P17" s="199"/>
      <c r="Q17" s="199"/>
    </row>
    <row r="18" spans="2:17" ht="18" customHeight="1" thickBot="1" x14ac:dyDescent="0.35">
      <c r="B18" s="192">
        <v>5</v>
      </c>
      <c r="C18" s="209" t="s">
        <v>143</v>
      </c>
      <c r="D18" s="213">
        <v>0</v>
      </c>
      <c r="E18" s="213">
        <v>0</v>
      </c>
      <c r="F18" s="213">
        <v>0</v>
      </c>
      <c r="G18" s="213">
        <v>0</v>
      </c>
      <c r="H18" s="213">
        <v>0</v>
      </c>
      <c r="I18" s="213">
        <v>0</v>
      </c>
      <c r="J18" s="213">
        <v>0</v>
      </c>
      <c r="K18" s="213">
        <v>0</v>
      </c>
      <c r="L18" s="213">
        <v>0</v>
      </c>
      <c r="M18" s="213">
        <v>0</v>
      </c>
      <c r="N18" s="213">
        <v>0</v>
      </c>
      <c r="O18" s="213">
        <v>0</v>
      </c>
      <c r="P18" s="213">
        <v>0</v>
      </c>
      <c r="Q18" s="213">
        <v>0</v>
      </c>
    </row>
    <row r="19" spans="2:17" ht="18" customHeight="1" thickBot="1" x14ac:dyDescent="0.35">
      <c r="B19" s="192">
        <v>6</v>
      </c>
      <c r="C19" s="211" t="s">
        <v>144</v>
      </c>
      <c r="D19" s="208">
        <v>24939.599999999999</v>
      </c>
      <c r="E19" s="208">
        <v>27224.600000000002</v>
      </c>
      <c r="F19" s="208">
        <v>32785.200000000004</v>
      </c>
      <c r="G19" s="208">
        <v>36322.5</v>
      </c>
      <c r="H19" s="208">
        <v>35717.1</v>
      </c>
      <c r="I19" s="208">
        <v>48460.1</v>
      </c>
      <c r="J19" s="208">
        <v>52421.299999999996</v>
      </c>
      <c r="K19" s="208">
        <v>43910.6</v>
      </c>
      <c r="L19" s="208">
        <v>45535.1</v>
      </c>
      <c r="M19" s="208">
        <v>46878</v>
      </c>
      <c r="N19" s="208">
        <v>48597.100000000006</v>
      </c>
      <c r="O19" s="208">
        <v>49740.6</v>
      </c>
      <c r="P19" s="208">
        <v>50984.114999999991</v>
      </c>
      <c r="Q19" s="208">
        <v>52258.717874999988</v>
      </c>
    </row>
    <row r="20" spans="2:17" ht="18" customHeight="1" thickBot="1" x14ac:dyDescent="0.35">
      <c r="B20" s="192"/>
      <c r="C20" s="198" t="s">
        <v>147</v>
      </c>
      <c r="D20" s="199"/>
      <c r="E20" s="199"/>
      <c r="F20" s="199"/>
      <c r="G20" s="199"/>
      <c r="H20" s="199"/>
      <c r="I20" s="199"/>
      <c r="J20" s="199"/>
      <c r="K20" s="199"/>
      <c r="L20" s="199"/>
      <c r="M20" s="199"/>
      <c r="N20" s="199"/>
      <c r="O20" s="199"/>
      <c r="P20" s="199"/>
      <c r="Q20" s="199"/>
    </row>
    <row r="21" spans="2:17" ht="18" customHeight="1" thickBot="1" x14ac:dyDescent="0.35">
      <c r="B21" s="192">
        <v>7</v>
      </c>
      <c r="C21" s="209" t="s">
        <v>143</v>
      </c>
      <c r="D21" s="206">
        <v>186833.06437000001</v>
      </c>
      <c r="E21" s="206">
        <v>271776.71413000004</v>
      </c>
      <c r="F21" s="206">
        <v>548432</v>
      </c>
      <c r="G21" s="206">
        <v>276732</v>
      </c>
      <c r="H21" s="206">
        <v>280318</v>
      </c>
      <c r="I21" s="206">
        <v>245947</v>
      </c>
      <c r="J21" s="206">
        <v>197471</v>
      </c>
      <c r="K21" s="206">
        <v>192580</v>
      </c>
      <c r="L21" s="206">
        <v>173987</v>
      </c>
      <c r="M21" s="206">
        <v>153588</v>
      </c>
      <c r="N21" s="206">
        <v>111118</v>
      </c>
      <c r="O21" s="206">
        <v>94905</v>
      </c>
      <c r="P21" s="206">
        <v>83431</v>
      </c>
      <c r="Q21" s="206">
        <v>81701</v>
      </c>
    </row>
    <row r="22" spans="2:17" ht="18" customHeight="1" thickBot="1" x14ac:dyDescent="0.35">
      <c r="B22" s="192">
        <v>8</v>
      </c>
      <c r="C22" s="211" t="s">
        <v>144</v>
      </c>
      <c r="D22" s="208">
        <v>154236.00000000003</v>
      </c>
      <c r="E22" s="208">
        <v>152893.09999999998</v>
      </c>
      <c r="F22" s="208">
        <v>155054.9</v>
      </c>
      <c r="G22" s="208">
        <v>173750.50000000003</v>
      </c>
      <c r="H22" s="208">
        <v>180647.80000000002</v>
      </c>
      <c r="I22" s="208">
        <v>180262.9</v>
      </c>
      <c r="J22" s="208">
        <v>188826.80000000002</v>
      </c>
      <c r="K22" s="208">
        <v>193009.10000000003</v>
      </c>
      <c r="L22" s="208">
        <v>201463.5</v>
      </c>
      <c r="M22" s="208">
        <v>209424.7</v>
      </c>
      <c r="N22" s="208">
        <v>219135.5</v>
      </c>
      <c r="O22" s="208">
        <v>221670.00000000003</v>
      </c>
      <c r="P22" s="208">
        <v>227211.75</v>
      </c>
      <c r="Q22" s="208">
        <v>232892.04374999998</v>
      </c>
    </row>
    <row r="23" spans="2:17" ht="18" customHeight="1" thickBot="1" x14ac:dyDescent="0.35">
      <c r="B23" s="192">
        <v>9</v>
      </c>
      <c r="C23" s="214" t="s">
        <v>200</v>
      </c>
      <c r="D23" s="215">
        <v>4.0063869627706117</v>
      </c>
      <c r="E23" s="215">
        <v>5.6363323072055262</v>
      </c>
      <c r="F23" s="215">
        <v>9.4857944333812139</v>
      </c>
      <c r="G23" s="215">
        <v>5.7699172620319361</v>
      </c>
      <c r="H23" s="215">
        <v>6.1674396115963832</v>
      </c>
      <c r="I23" s="215">
        <v>6.6552816981444556</v>
      </c>
      <c r="J23" s="215">
        <v>7.066869850224057</v>
      </c>
      <c r="K23" s="215">
        <v>7.3293913655598439</v>
      </c>
      <c r="L23" s="215">
        <v>7.4264155827060172</v>
      </c>
      <c r="M23" s="215">
        <v>7.4929228790176001</v>
      </c>
      <c r="N23" s="215">
        <v>9.0903022269023452</v>
      </c>
      <c r="O23" s="215">
        <v>10.132460258079064</v>
      </c>
      <c r="P23" s="215">
        <v>10.412225850864466</v>
      </c>
      <c r="Q23" s="215">
        <v>11.234615503084598</v>
      </c>
    </row>
    <row r="24" spans="2:17" ht="18" customHeight="1" thickBot="1" x14ac:dyDescent="0.35">
      <c r="B24" s="192">
        <v>10</v>
      </c>
      <c r="C24" s="214" t="s">
        <v>148</v>
      </c>
      <c r="D24" s="215">
        <v>18.635000000000002</v>
      </c>
      <c r="E24" s="215">
        <v>22.76</v>
      </c>
      <c r="F24" s="215">
        <v>28.925000000000001</v>
      </c>
      <c r="G24" s="215">
        <v>34.774999999999999</v>
      </c>
      <c r="H24" s="215">
        <v>39.690000000000005</v>
      </c>
      <c r="I24" s="215">
        <v>45.294999999999987</v>
      </c>
      <c r="J24" s="215">
        <v>51.690000000000005</v>
      </c>
      <c r="K24" s="215">
        <v>58.994999999999997</v>
      </c>
      <c r="L24" s="215">
        <v>67.33</v>
      </c>
      <c r="M24" s="215">
        <v>76.839999999999989</v>
      </c>
      <c r="N24" s="215">
        <v>87.694999999999993</v>
      </c>
      <c r="O24" s="215">
        <v>100.08000000000003</v>
      </c>
      <c r="P24" s="215">
        <v>114.21500000000002</v>
      </c>
      <c r="Q24" s="215">
        <v>130.35000000000002</v>
      </c>
    </row>
    <row r="25" spans="2:17" ht="18" customHeight="1" thickBot="1" x14ac:dyDescent="0.35">
      <c r="B25" s="192"/>
      <c r="C25" s="198" t="s">
        <v>149</v>
      </c>
      <c r="D25" s="199"/>
      <c r="E25" s="199"/>
      <c r="F25" s="199"/>
      <c r="G25" s="199"/>
      <c r="H25" s="199"/>
      <c r="I25" s="199"/>
      <c r="J25" s="199"/>
      <c r="K25" s="199"/>
      <c r="L25" s="199"/>
      <c r="M25" s="199"/>
      <c r="N25" s="199"/>
      <c r="O25" s="199"/>
      <c r="P25" s="199"/>
      <c r="Q25" s="199"/>
    </row>
    <row r="26" spans="2:17" ht="18" customHeight="1" thickBot="1" x14ac:dyDescent="0.35">
      <c r="B26" s="192">
        <v>11</v>
      </c>
      <c r="C26" s="209" t="s">
        <v>143</v>
      </c>
      <c r="D26" s="206">
        <v>0</v>
      </c>
      <c r="E26" s="206">
        <v>0</v>
      </c>
      <c r="F26" s="206">
        <v>0</v>
      </c>
      <c r="G26" s="206">
        <v>0</v>
      </c>
      <c r="H26" s="206">
        <v>0</v>
      </c>
      <c r="I26" s="206">
        <v>0</v>
      </c>
      <c r="J26" s="206">
        <v>0</v>
      </c>
      <c r="K26" s="206">
        <v>0</v>
      </c>
      <c r="L26" s="206">
        <v>0</v>
      </c>
      <c r="M26" s="206">
        <v>0</v>
      </c>
      <c r="N26" s="206">
        <v>0</v>
      </c>
      <c r="O26" s="206">
        <v>0</v>
      </c>
      <c r="P26" s="206">
        <v>0</v>
      </c>
      <c r="Q26" s="206">
        <v>0</v>
      </c>
    </row>
    <row r="27" spans="2:17" ht="18" customHeight="1" thickBot="1" x14ac:dyDescent="0.35">
      <c r="B27" s="192">
        <v>12</v>
      </c>
      <c r="C27" s="211" t="s">
        <v>144</v>
      </c>
      <c r="D27" s="208">
        <v>9211.4</v>
      </c>
      <c r="E27" s="208">
        <v>10376.000000000002</v>
      </c>
      <c r="F27" s="208">
        <v>9592.1</v>
      </c>
      <c r="G27" s="208">
        <v>1673.8</v>
      </c>
      <c r="H27" s="208">
        <v>1369.6000000000001</v>
      </c>
      <c r="I27" s="208">
        <v>1615</v>
      </c>
      <c r="J27" s="208">
        <v>2037.2000000000003</v>
      </c>
      <c r="K27" s="208">
        <v>2089.2999999999997</v>
      </c>
      <c r="L27" s="208">
        <v>2130.8999999999996</v>
      </c>
      <c r="M27" s="208">
        <v>2183.3000000000002</v>
      </c>
      <c r="N27" s="208">
        <v>2238.4</v>
      </c>
      <c r="O27" s="208">
        <v>2287.6</v>
      </c>
      <c r="P27" s="208">
        <v>2344.79</v>
      </c>
      <c r="Q27" s="208">
        <v>2403.4097499999998</v>
      </c>
    </row>
    <row r="28" spans="2:17" ht="18" customHeight="1" thickBot="1" x14ac:dyDescent="0.35">
      <c r="B28" s="192">
        <v>13</v>
      </c>
      <c r="C28" s="216" t="s">
        <v>150</v>
      </c>
      <c r="D28" s="215">
        <v>2.3843489693653988</v>
      </c>
      <c r="E28" s="215">
        <v>2.4405482579076367</v>
      </c>
      <c r="F28" s="215">
        <v>2.5287101964418257</v>
      </c>
      <c r="G28" s="215">
        <v>2.6129196551258098</v>
      </c>
      <c r="H28" s="215">
        <v>2.6900128625368245</v>
      </c>
      <c r="I28" s="215">
        <v>2.759953196962782</v>
      </c>
      <c r="J28" s="215">
        <v>2.8317119800838144</v>
      </c>
      <c r="K28" s="215">
        <v>2.9039024656570267</v>
      </c>
      <c r="L28" s="215">
        <f t="shared" ref="L28:Q28" si="0">K28*1.025</f>
        <v>2.9765000272984521</v>
      </c>
      <c r="M28" s="215">
        <f t="shared" si="0"/>
        <v>3.0509125279809131</v>
      </c>
      <c r="N28" s="215">
        <f t="shared" si="0"/>
        <v>3.1271853411804358</v>
      </c>
      <c r="O28" s="215">
        <f t="shared" si="0"/>
        <v>3.2053649747099464</v>
      </c>
      <c r="P28" s="215">
        <f t="shared" si="0"/>
        <v>3.2854990990776947</v>
      </c>
      <c r="Q28" s="215">
        <f t="shared" si="0"/>
        <v>3.3676365765546366</v>
      </c>
    </row>
    <row r="29" spans="2:17" ht="15.75" customHeight="1" thickBot="1" x14ac:dyDescent="0.35">
      <c r="B29" s="192">
        <v>14</v>
      </c>
      <c r="C29" s="198" t="s">
        <v>151</v>
      </c>
      <c r="D29" s="199"/>
      <c r="E29" s="199"/>
      <c r="F29" s="199"/>
      <c r="G29" s="199"/>
      <c r="H29" s="199"/>
      <c r="I29" s="199"/>
      <c r="J29" s="199"/>
      <c r="K29" s="199"/>
      <c r="L29" s="199"/>
      <c r="M29" s="199"/>
      <c r="N29" s="199"/>
      <c r="O29" s="199"/>
      <c r="P29" s="199"/>
      <c r="Q29" s="199"/>
    </row>
    <row r="30" spans="2:17" ht="15.75" customHeight="1" thickBot="1" x14ac:dyDescent="0.35">
      <c r="B30" s="192">
        <v>15</v>
      </c>
      <c r="C30" s="209" t="s">
        <v>143</v>
      </c>
      <c r="D30" s="206">
        <v>4668.9156399999993</v>
      </c>
      <c r="E30" s="206">
        <v>2722.8975300000002</v>
      </c>
      <c r="F30" s="206">
        <v>10575</v>
      </c>
      <c r="G30" s="206">
        <v>13619</v>
      </c>
      <c r="H30" s="206">
        <v>12918</v>
      </c>
      <c r="I30" s="206">
        <v>11963</v>
      </c>
      <c r="J30" s="206">
        <v>11050</v>
      </c>
      <c r="K30" s="206">
        <v>9674</v>
      </c>
      <c r="L30" s="206">
        <v>13767</v>
      </c>
      <c r="M30" s="206">
        <v>30378</v>
      </c>
      <c r="N30" s="206">
        <v>9655</v>
      </c>
      <c r="O30" s="206">
        <v>9420</v>
      </c>
      <c r="P30" s="206">
        <v>8104</v>
      </c>
      <c r="Q30" s="206">
        <v>8127</v>
      </c>
    </row>
    <row r="31" spans="2:17" ht="15.75" customHeight="1" thickBot="1" x14ac:dyDescent="0.35">
      <c r="B31" s="192">
        <v>16</v>
      </c>
      <c r="C31" s="211" t="s">
        <v>144</v>
      </c>
      <c r="D31" s="208">
        <v>52562</v>
      </c>
      <c r="E31" s="208">
        <v>52730.1</v>
      </c>
      <c r="F31" s="208">
        <v>60025.9</v>
      </c>
      <c r="G31" s="208">
        <v>86394.39999999998</v>
      </c>
      <c r="H31" s="208">
        <v>107145.3</v>
      </c>
      <c r="I31" s="208">
        <v>130708.39999999998</v>
      </c>
      <c r="J31" s="208">
        <v>107453.89999999998</v>
      </c>
      <c r="K31" s="208">
        <v>120259.6</v>
      </c>
      <c r="L31" s="208">
        <v>135494.60000000003</v>
      </c>
      <c r="M31" s="208">
        <v>85357.9</v>
      </c>
      <c r="N31" s="208">
        <v>167771.70000000001</v>
      </c>
      <c r="O31" s="208">
        <v>185050.1</v>
      </c>
      <c r="P31" s="208">
        <v>189676.35249999998</v>
      </c>
      <c r="Q31" s="208">
        <v>194418.26131249993</v>
      </c>
    </row>
    <row r="32" spans="2:17" ht="15.75" customHeight="1" thickBot="1" x14ac:dyDescent="0.35">
      <c r="B32" s="192"/>
      <c r="C32" s="217" t="s">
        <v>95</v>
      </c>
      <c r="D32" s="218">
        <v>688.6721350980124</v>
      </c>
      <c r="E32" s="218">
        <v>734.28452888001584</v>
      </c>
      <c r="F32" s="218">
        <v>6045.9850300938297</v>
      </c>
      <c r="G32" s="218">
        <v>6591.3030159881364</v>
      </c>
      <c r="H32" s="218">
        <v>8559.0425248483625</v>
      </c>
      <c r="I32" s="218">
        <v>13723.301139977913</v>
      </c>
      <c r="J32" s="218">
        <v>34027.138938612174</v>
      </c>
      <c r="K32" s="218">
        <v>108796.90321626196</v>
      </c>
      <c r="L32" s="218">
        <v>221610.93752058002</v>
      </c>
      <c r="M32" s="218">
        <v>274487.7539163045</v>
      </c>
      <c r="N32" s="218">
        <v>270387.59147663217</v>
      </c>
      <c r="O32" s="218">
        <v>266068.95041605865</v>
      </c>
      <c r="P32" s="218">
        <v>259717.45510619861</v>
      </c>
      <c r="Q32" s="218">
        <v>251341.66966298118</v>
      </c>
    </row>
    <row r="33" spans="2:17" ht="17.25" customHeight="1" thickBot="1" x14ac:dyDescent="0.35">
      <c r="B33" s="192">
        <v>17</v>
      </c>
      <c r="C33" s="201" t="s">
        <v>152</v>
      </c>
      <c r="D33" s="202"/>
      <c r="E33" s="202"/>
      <c r="F33" s="202"/>
      <c r="G33" s="202"/>
      <c r="H33" s="202"/>
      <c r="I33" s="203"/>
      <c r="J33" s="203"/>
      <c r="K33" s="203"/>
      <c r="L33" s="203"/>
      <c r="M33" s="203"/>
      <c r="N33" s="203"/>
      <c r="O33" s="203"/>
      <c r="P33" s="203"/>
      <c r="Q33" s="203"/>
    </row>
    <row r="34" spans="2:17" ht="17.25" customHeight="1" thickBot="1" x14ac:dyDescent="0.35">
      <c r="B34" s="192">
        <v>18</v>
      </c>
      <c r="C34" s="219" t="s">
        <v>153</v>
      </c>
      <c r="D34" s="206">
        <v>16073.987659999999</v>
      </c>
      <c r="E34" s="206">
        <v>16296.735640000001</v>
      </c>
      <c r="F34" s="206">
        <v>17062</v>
      </c>
      <c r="G34" s="206">
        <v>18405</v>
      </c>
      <c r="H34" s="206">
        <v>19259</v>
      </c>
      <c r="I34" s="206">
        <v>18165</v>
      </c>
      <c r="J34" s="206">
        <v>18161</v>
      </c>
      <c r="K34" s="206">
        <v>18049</v>
      </c>
      <c r="L34" s="206">
        <v>17725</v>
      </c>
      <c r="M34" s="206">
        <v>17820</v>
      </c>
      <c r="N34" s="206">
        <v>18478</v>
      </c>
      <c r="O34" s="206">
        <v>19920</v>
      </c>
      <c r="P34" s="206">
        <v>20334</v>
      </c>
      <c r="Q34" s="206">
        <v>20334</v>
      </c>
    </row>
    <row r="35" spans="2:17" ht="17.25" customHeight="1" thickBot="1" x14ac:dyDescent="0.35">
      <c r="B35" s="192">
        <v>19</v>
      </c>
      <c r="C35" s="198" t="s">
        <v>154</v>
      </c>
      <c r="D35" s="199"/>
      <c r="E35" s="199"/>
      <c r="F35" s="199"/>
      <c r="G35" s="199"/>
      <c r="H35" s="199"/>
      <c r="I35" s="199"/>
      <c r="J35" s="199"/>
      <c r="K35" s="199"/>
      <c r="L35" s="199"/>
      <c r="M35" s="199"/>
      <c r="N35" s="199"/>
      <c r="O35" s="199"/>
      <c r="P35" s="199"/>
      <c r="Q35" s="199"/>
    </row>
    <row r="36" spans="2:17" ht="17.25" customHeight="1" thickBot="1" x14ac:dyDescent="0.35">
      <c r="B36" s="192">
        <v>20</v>
      </c>
      <c r="C36" s="220" t="s">
        <v>155</v>
      </c>
      <c r="D36" s="206">
        <v>44455.249000000003</v>
      </c>
      <c r="E36" s="206">
        <v>41662.156000000003</v>
      </c>
      <c r="F36" s="206">
        <v>44015</v>
      </c>
      <c r="G36" s="206">
        <v>52050</v>
      </c>
      <c r="H36" s="206">
        <v>53617</v>
      </c>
      <c r="I36" s="206">
        <v>55336</v>
      </c>
      <c r="J36" s="206">
        <v>56923</v>
      </c>
      <c r="K36" s="206">
        <v>58552</v>
      </c>
      <c r="L36" s="206">
        <v>60425</v>
      </c>
      <c r="M36" s="206">
        <v>62219</v>
      </c>
      <c r="N36" s="206">
        <v>63390</v>
      </c>
      <c r="O36" s="206">
        <v>64992</v>
      </c>
      <c r="P36" s="206">
        <v>66222</v>
      </c>
      <c r="Q36" s="206">
        <v>67367</v>
      </c>
    </row>
    <row r="37" spans="2:17" ht="17.25" customHeight="1" thickBot="1" x14ac:dyDescent="0.35">
      <c r="B37" s="192">
        <v>21</v>
      </c>
      <c r="C37" s="221" t="s">
        <v>156</v>
      </c>
      <c r="D37" s="206">
        <v>347582.42842000001</v>
      </c>
      <c r="E37" s="206">
        <v>306504.02747000003</v>
      </c>
      <c r="F37" s="206">
        <v>260052</v>
      </c>
      <c r="G37" s="206">
        <v>233803</v>
      </c>
      <c r="H37" s="206">
        <v>255082</v>
      </c>
      <c r="I37" s="206">
        <v>0</v>
      </c>
      <c r="J37" s="206">
        <v>0</v>
      </c>
      <c r="K37" s="206">
        <v>0</v>
      </c>
      <c r="L37" s="206">
        <v>0</v>
      </c>
      <c r="M37" s="206">
        <v>0</v>
      </c>
      <c r="N37" s="206">
        <v>0</v>
      </c>
      <c r="O37" s="206">
        <v>0</v>
      </c>
      <c r="P37" s="206">
        <v>0</v>
      </c>
      <c r="Q37" s="206">
        <v>0</v>
      </c>
    </row>
    <row r="38" spans="2:17" ht="17.25" customHeight="1" thickBot="1" x14ac:dyDescent="0.35">
      <c r="B38" s="192">
        <v>22</v>
      </c>
      <c r="C38" s="221" t="s">
        <v>157</v>
      </c>
      <c r="D38" s="206">
        <v>0</v>
      </c>
      <c r="E38" s="206">
        <v>0</v>
      </c>
      <c r="F38" s="206">
        <v>0</v>
      </c>
      <c r="G38" s="206">
        <v>0</v>
      </c>
      <c r="H38" s="206">
        <v>0</v>
      </c>
      <c r="I38" s="206">
        <v>0</v>
      </c>
      <c r="J38" s="206">
        <v>0</v>
      </c>
      <c r="K38" s="206">
        <v>0</v>
      </c>
      <c r="L38" s="206">
        <v>0</v>
      </c>
      <c r="M38" s="206">
        <v>0</v>
      </c>
      <c r="N38" s="206">
        <v>0</v>
      </c>
      <c r="O38" s="206">
        <v>0</v>
      </c>
      <c r="P38" s="206">
        <v>0</v>
      </c>
      <c r="Q38" s="206">
        <v>0</v>
      </c>
    </row>
    <row r="39" spans="2:17" ht="17.25" customHeight="1" thickBot="1" x14ac:dyDescent="0.35">
      <c r="B39" s="192">
        <v>23</v>
      </c>
      <c r="C39" s="221" t="s">
        <v>158</v>
      </c>
      <c r="D39" s="206">
        <v>128452.61235000001</v>
      </c>
      <c r="E39" s="206">
        <v>181827.40042000002</v>
      </c>
      <c r="F39" s="206">
        <v>230269</v>
      </c>
      <c r="G39" s="206">
        <v>119266</v>
      </c>
      <c r="H39" s="206">
        <v>117668</v>
      </c>
      <c r="I39" s="206">
        <v>358777</v>
      </c>
      <c r="J39" s="206">
        <v>402311</v>
      </c>
      <c r="K39" s="206">
        <v>443964</v>
      </c>
      <c r="L39" s="206">
        <v>463157</v>
      </c>
      <c r="M39" s="206">
        <v>516201</v>
      </c>
      <c r="N39" s="206">
        <v>625673</v>
      </c>
      <c r="O39" s="206">
        <v>627569</v>
      </c>
      <c r="P39" s="206">
        <v>643588</v>
      </c>
      <c r="Q39" s="206">
        <v>657057</v>
      </c>
    </row>
    <row r="40" spans="2:17" ht="17.25" customHeight="1" thickBot="1" x14ac:dyDescent="0.35">
      <c r="B40" s="192">
        <v>24</v>
      </c>
      <c r="C40" s="222" t="s">
        <v>159</v>
      </c>
      <c r="D40" s="206">
        <v>0</v>
      </c>
      <c r="E40" s="206">
        <v>0</v>
      </c>
      <c r="F40" s="206">
        <v>0</v>
      </c>
      <c r="G40" s="206">
        <v>0</v>
      </c>
      <c r="H40" s="206">
        <v>0</v>
      </c>
      <c r="I40" s="206">
        <v>0</v>
      </c>
      <c r="J40" s="206">
        <v>0</v>
      </c>
      <c r="K40" s="206">
        <v>0</v>
      </c>
      <c r="L40" s="206">
        <v>0</v>
      </c>
      <c r="M40" s="206">
        <v>0</v>
      </c>
      <c r="N40" s="206">
        <v>0</v>
      </c>
      <c r="O40" s="206">
        <v>0</v>
      </c>
      <c r="P40" s="206">
        <v>0</v>
      </c>
      <c r="Q40" s="206">
        <v>0</v>
      </c>
    </row>
    <row r="41" spans="2:17" ht="17.25" customHeight="1" thickBot="1" x14ac:dyDescent="0.35">
      <c r="B41" s="192">
        <v>25</v>
      </c>
      <c r="C41" s="223" t="s">
        <v>160</v>
      </c>
      <c r="D41" s="224"/>
      <c r="E41" s="224"/>
      <c r="F41" s="224"/>
      <c r="G41" s="224"/>
      <c r="H41" s="224"/>
      <c r="I41" s="225"/>
      <c r="J41" s="225"/>
      <c r="K41" s="225"/>
      <c r="L41" s="225"/>
      <c r="M41" s="225"/>
      <c r="N41" s="225"/>
      <c r="O41" s="225"/>
      <c r="P41" s="225"/>
      <c r="Q41" s="225"/>
    </row>
    <row r="42" spans="2:17" ht="17.25" customHeight="1" thickBot="1" x14ac:dyDescent="0.35">
      <c r="B42" s="192">
        <v>26</v>
      </c>
      <c r="C42" s="226" t="s">
        <v>161</v>
      </c>
      <c r="D42" s="227"/>
      <c r="E42" s="227"/>
      <c r="F42" s="227"/>
      <c r="G42" s="227"/>
      <c r="H42" s="227"/>
      <c r="I42" s="227"/>
      <c r="J42" s="227"/>
      <c r="K42" s="227"/>
      <c r="L42" s="227"/>
      <c r="M42" s="227"/>
      <c r="N42" s="227"/>
      <c r="O42" s="227"/>
      <c r="P42" s="227"/>
      <c r="Q42" s="227"/>
    </row>
    <row r="43" spans="2:17" ht="17.25" customHeight="1" thickBot="1" x14ac:dyDescent="0.35">
      <c r="B43" s="192"/>
      <c r="C43" s="228" t="s">
        <v>162</v>
      </c>
      <c r="D43" s="206">
        <v>613326.32935000001</v>
      </c>
      <c r="E43" s="206">
        <v>621145.92009999999</v>
      </c>
      <c r="F43" s="206">
        <v>624507</v>
      </c>
      <c r="G43" s="206">
        <v>697349</v>
      </c>
      <c r="H43" s="206">
        <v>739598</v>
      </c>
      <c r="I43" s="206">
        <v>816793</v>
      </c>
      <c r="J43" s="206">
        <v>892772</v>
      </c>
      <c r="K43" s="206">
        <v>989344</v>
      </c>
      <c r="L43" s="206">
        <v>1019235</v>
      </c>
      <c r="M43" s="206">
        <v>1090563</v>
      </c>
      <c r="N43" s="206">
        <v>1239174</v>
      </c>
      <c r="O43" s="206">
        <v>1421728</v>
      </c>
      <c r="P43" s="206">
        <v>1578510</v>
      </c>
      <c r="Q43" s="206">
        <v>1739385</v>
      </c>
    </row>
    <row r="44" spans="2:17" ht="17.25" customHeight="1" thickBot="1" x14ac:dyDescent="0.35">
      <c r="B44" s="192">
        <v>27</v>
      </c>
      <c r="C44" s="229" t="s">
        <v>95</v>
      </c>
      <c r="D44" s="206">
        <v>0</v>
      </c>
      <c r="E44" s="206">
        <v>0</v>
      </c>
      <c r="F44" s="206">
        <v>0</v>
      </c>
      <c r="G44" s="206">
        <v>0</v>
      </c>
      <c r="H44" s="206">
        <v>0</v>
      </c>
      <c r="I44" s="206">
        <v>0</v>
      </c>
      <c r="J44" s="206">
        <v>0</v>
      </c>
      <c r="K44" s="206">
        <v>0</v>
      </c>
      <c r="L44" s="206">
        <v>0</v>
      </c>
      <c r="M44" s="206">
        <v>0</v>
      </c>
      <c r="N44" s="206">
        <v>0</v>
      </c>
      <c r="O44" s="206">
        <v>0</v>
      </c>
      <c r="P44" s="206">
        <v>0</v>
      </c>
      <c r="Q44" s="206">
        <v>0</v>
      </c>
    </row>
    <row r="45" spans="2:17" ht="17.25" customHeight="1" thickBot="1" x14ac:dyDescent="0.35">
      <c r="B45" s="192">
        <v>28</v>
      </c>
      <c r="C45" s="230" t="s">
        <v>163</v>
      </c>
      <c r="D45" s="208">
        <v>53006.843869999997</v>
      </c>
      <c r="E45" s="208">
        <v>44057.146109999987</v>
      </c>
      <c r="F45" s="208">
        <v>15646</v>
      </c>
      <c r="G45" s="208">
        <v>23841</v>
      </c>
      <c r="H45" s="208">
        <v>22567</v>
      </c>
      <c r="I45" s="208">
        <v>17874</v>
      </c>
      <c r="J45" s="208">
        <v>20023</v>
      </c>
      <c r="K45" s="208">
        <v>16758</v>
      </c>
      <c r="L45" s="208">
        <v>16236</v>
      </c>
      <c r="M45" s="208">
        <v>15597</v>
      </c>
      <c r="N45" s="208">
        <v>10582</v>
      </c>
      <c r="O45" s="208">
        <v>9190</v>
      </c>
      <c r="P45" s="208">
        <v>6515</v>
      </c>
      <c r="Q45" s="208">
        <v>6666</v>
      </c>
    </row>
    <row r="46" spans="2:17" ht="17.25" customHeight="1" thickBot="1" x14ac:dyDescent="0.35">
      <c r="B46" s="192">
        <v>29</v>
      </c>
      <c r="C46" s="231" t="s">
        <v>164</v>
      </c>
      <c r="D46" s="206">
        <v>8641.5947849999993</v>
      </c>
      <c r="E46" s="206">
        <v>27171.24641</v>
      </c>
      <c r="F46" s="206">
        <v>26906.9</v>
      </c>
      <c r="G46" s="206">
        <v>65494.8</v>
      </c>
      <c r="H46" s="206">
        <v>75849.400000000009</v>
      </c>
      <c r="I46" s="206">
        <v>81448.7</v>
      </c>
      <c r="J46" s="206">
        <v>87351.9</v>
      </c>
      <c r="K46" s="206">
        <v>94158.500000000015</v>
      </c>
      <c r="L46" s="206">
        <v>101235.4</v>
      </c>
      <c r="M46" s="206">
        <v>153164.29999999999</v>
      </c>
      <c r="N46" s="206">
        <v>118557.2</v>
      </c>
      <c r="O46" s="206">
        <v>123792.40000000002</v>
      </c>
      <c r="P46" s="206">
        <v>126588.00599999999</v>
      </c>
      <c r="Q46" s="206">
        <v>129447.51806999999</v>
      </c>
    </row>
    <row r="47" spans="2:17" ht="17.25" customHeight="1" thickBot="1" x14ac:dyDescent="0.35">
      <c r="B47" s="192">
        <v>30</v>
      </c>
      <c r="C47" s="231" t="s">
        <v>165</v>
      </c>
      <c r="D47" s="206">
        <v>-126924.10909000001</v>
      </c>
      <c r="E47" s="206">
        <v>-125613.92652999997</v>
      </c>
      <c r="F47" s="206">
        <v>-196648.38236343497</v>
      </c>
      <c r="G47" s="206">
        <v>-61768.999999999993</v>
      </c>
      <c r="H47" s="206">
        <v>-63756</v>
      </c>
      <c r="I47" s="206">
        <v>-64830</v>
      </c>
      <c r="J47" s="206">
        <v>-61879</v>
      </c>
      <c r="K47" s="206">
        <v>-56093</v>
      </c>
      <c r="L47" s="206">
        <v>-55001.999999999993</v>
      </c>
      <c r="M47" s="206">
        <v>-52367</v>
      </c>
      <c r="N47" s="206">
        <v>-51018</v>
      </c>
      <c r="O47" s="206">
        <v>-49559.999999999993</v>
      </c>
      <c r="P47" s="206">
        <v>-50650</v>
      </c>
      <c r="Q47" s="206">
        <v>-48704</v>
      </c>
    </row>
    <row r="48" spans="2:17" ht="16.5" customHeight="1" thickBot="1" x14ac:dyDescent="0.3">
      <c r="B48" s="190"/>
      <c r="C48" s="232" t="s">
        <v>166</v>
      </c>
      <c r="D48" s="199"/>
      <c r="E48" s="199"/>
      <c r="F48" s="199"/>
      <c r="G48" s="199"/>
      <c r="H48" s="199"/>
      <c r="I48" s="199"/>
      <c r="J48" s="199"/>
      <c r="K48" s="199"/>
      <c r="L48" s="199"/>
      <c r="M48" s="199"/>
      <c r="N48" s="199"/>
      <c r="O48" s="199"/>
      <c r="P48" s="199"/>
      <c r="Q48" s="199"/>
    </row>
    <row r="49" spans="2:17" ht="16.5" customHeight="1" thickBot="1" x14ac:dyDescent="0.35">
      <c r="B49" s="192">
        <v>31</v>
      </c>
      <c r="C49" s="233" t="s">
        <v>167</v>
      </c>
      <c r="D49" s="206">
        <v>78110.7</v>
      </c>
      <c r="E49" s="206">
        <v>91279.2</v>
      </c>
      <c r="F49" s="206">
        <v>97117.3</v>
      </c>
      <c r="G49" s="206">
        <v>107193.19999999998</v>
      </c>
      <c r="H49" s="206">
        <v>110428.1</v>
      </c>
      <c r="I49" s="206">
        <v>112010.2</v>
      </c>
      <c r="J49" s="206">
        <v>111594.10000000002</v>
      </c>
      <c r="K49" s="206">
        <v>115460.8</v>
      </c>
      <c r="L49" s="206">
        <v>120085.3</v>
      </c>
      <c r="M49" s="206">
        <v>121601.30000000002</v>
      </c>
      <c r="N49" s="206">
        <v>129796.2</v>
      </c>
      <c r="O49" s="206">
        <v>135256.29999999996</v>
      </c>
      <c r="P49" s="206">
        <v>138637.70749999996</v>
      </c>
      <c r="Q49" s="206">
        <v>142103.65018749997</v>
      </c>
    </row>
    <row r="50" spans="2:17" ht="16.5" customHeight="1" thickBot="1" x14ac:dyDescent="0.35">
      <c r="B50" s="192">
        <v>32</v>
      </c>
      <c r="C50" s="234" t="s">
        <v>168</v>
      </c>
      <c r="D50" s="235">
        <v>98496.219000000012</v>
      </c>
      <c r="E50" s="235">
        <v>98011.34500000003</v>
      </c>
      <c r="F50" s="235">
        <v>120496</v>
      </c>
      <c r="G50" s="235">
        <v>87171</v>
      </c>
      <c r="H50" s="235">
        <v>93217</v>
      </c>
      <c r="I50" s="235">
        <v>107770</v>
      </c>
      <c r="J50" s="235">
        <v>125403</v>
      </c>
      <c r="K50" s="235">
        <v>224705</v>
      </c>
      <c r="L50" s="235">
        <v>234346</v>
      </c>
      <c r="M50" s="235">
        <v>210813</v>
      </c>
      <c r="N50" s="235">
        <v>209966</v>
      </c>
      <c r="O50" s="235">
        <v>208637</v>
      </c>
      <c r="P50" s="235">
        <v>210070</v>
      </c>
      <c r="Q50" s="235">
        <v>211524</v>
      </c>
    </row>
    <row r="51" spans="2:17" ht="16.5" customHeight="1" thickBot="1" x14ac:dyDescent="0.35">
      <c r="B51" s="192">
        <v>33</v>
      </c>
      <c r="C51" s="236" t="s">
        <v>169</v>
      </c>
      <c r="D51" s="237"/>
      <c r="E51" s="237"/>
      <c r="F51" s="237"/>
      <c r="G51" s="237"/>
      <c r="H51" s="237"/>
      <c r="I51" s="237"/>
      <c r="J51" s="237"/>
      <c r="K51" s="237"/>
      <c r="L51" s="237"/>
      <c r="M51" s="237"/>
      <c r="N51" s="237"/>
      <c r="O51" s="237"/>
      <c r="P51" s="237"/>
      <c r="Q51" s="237"/>
    </row>
    <row r="52" spans="2:17" ht="18.75" customHeight="1" thickBot="1" x14ac:dyDescent="0.35">
      <c r="B52" s="192"/>
      <c r="C52" s="238" t="s">
        <v>170</v>
      </c>
      <c r="D52" s="218">
        <v>840935.40000000014</v>
      </c>
      <c r="E52" s="218">
        <v>905797.4</v>
      </c>
      <c r="F52" s="218">
        <v>966410.3</v>
      </c>
      <c r="G52" s="218">
        <v>1140177.5</v>
      </c>
      <c r="H52" s="218">
        <v>1176291.3999999997</v>
      </c>
      <c r="I52" s="218">
        <v>1192318.3000000003</v>
      </c>
      <c r="J52" s="218">
        <v>1202819</v>
      </c>
      <c r="K52" s="218">
        <v>1242656.3999999997</v>
      </c>
      <c r="L52" s="218">
        <v>1289751.5</v>
      </c>
      <c r="M52" s="218">
        <v>1295401.7</v>
      </c>
      <c r="N52" s="218">
        <v>1399038.8</v>
      </c>
      <c r="O52" s="218">
        <v>1457083</v>
      </c>
      <c r="P52" s="218">
        <v>1493510.075</v>
      </c>
      <c r="Q52" s="218">
        <v>1530847.8268749998</v>
      </c>
    </row>
    <row r="53" spans="2:17" ht="17.25" customHeight="1" thickBot="1" x14ac:dyDescent="0.35">
      <c r="B53" s="192">
        <v>34</v>
      </c>
      <c r="C53" s="238" t="s">
        <v>171</v>
      </c>
      <c r="D53" s="218"/>
      <c r="E53" s="218"/>
      <c r="F53" s="218"/>
      <c r="G53" s="218"/>
      <c r="H53" s="218"/>
      <c r="I53" s="218"/>
      <c r="J53" s="218"/>
      <c r="K53" s="218"/>
      <c r="L53" s="218"/>
      <c r="M53" s="218"/>
      <c r="N53" s="218"/>
      <c r="O53" s="218"/>
      <c r="P53" s="218"/>
      <c r="Q53" s="218"/>
    </row>
    <row r="54" spans="2:17" ht="17.25" customHeight="1" thickBot="1" x14ac:dyDescent="0.35">
      <c r="B54" s="192">
        <v>35</v>
      </c>
      <c r="C54" s="238" t="s">
        <v>172</v>
      </c>
      <c r="D54" s="218"/>
      <c r="E54" s="218"/>
      <c r="F54" s="218"/>
      <c r="G54" s="218"/>
      <c r="H54" s="218"/>
      <c r="I54" s="218"/>
      <c r="J54" s="218"/>
      <c r="K54" s="218"/>
      <c r="L54" s="218"/>
      <c r="M54" s="218"/>
      <c r="N54" s="218"/>
      <c r="O54" s="218"/>
      <c r="P54" s="218"/>
      <c r="Q54" s="218"/>
    </row>
    <row r="55" spans="2:17" ht="17.25" customHeight="1" thickBot="1" x14ac:dyDescent="0.35">
      <c r="B55" s="192"/>
      <c r="C55" s="239" t="s">
        <v>173</v>
      </c>
      <c r="D55" s="199"/>
      <c r="E55" s="199"/>
      <c r="F55" s="199"/>
      <c r="G55" s="199"/>
      <c r="H55" s="199"/>
      <c r="I55" s="199"/>
      <c r="J55" s="199"/>
      <c r="K55" s="199"/>
      <c r="L55" s="199"/>
      <c r="M55" s="199"/>
      <c r="N55" s="199"/>
      <c r="O55" s="199"/>
      <c r="P55" s="199"/>
      <c r="Q55" s="199"/>
    </row>
    <row r="56" spans="2:17" ht="17.25" customHeight="1" thickBot="1" x14ac:dyDescent="0.35">
      <c r="B56" s="192">
        <v>36</v>
      </c>
      <c r="C56" s="240" t="s">
        <v>174</v>
      </c>
      <c r="D56" s="206">
        <v>36624.400079999999</v>
      </c>
      <c r="E56" s="206">
        <v>37410.084600000002</v>
      </c>
      <c r="F56" s="206">
        <v>46173</v>
      </c>
      <c r="G56" s="206">
        <v>46173</v>
      </c>
      <c r="H56" s="206">
        <v>46173</v>
      </c>
      <c r="I56" s="206">
        <v>46173</v>
      </c>
      <c r="J56" s="206">
        <v>46173</v>
      </c>
      <c r="K56" s="206">
        <v>46173</v>
      </c>
      <c r="L56" s="206">
        <v>46173</v>
      </c>
      <c r="M56" s="206">
        <v>46173</v>
      </c>
      <c r="N56" s="206">
        <v>46173</v>
      </c>
      <c r="O56" s="206">
        <v>46173</v>
      </c>
      <c r="P56" s="206">
        <v>46173</v>
      </c>
      <c r="Q56" s="206">
        <v>46173</v>
      </c>
    </row>
    <row r="57" spans="2:17" ht="16.5" customHeight="1" thickBot="1" x14ac:dyDescent="0.35">
      <c r="B57" s="192">
        <v>37</v>
      </c>
      <c r="C57" s="220" t="s">
        <v>175</v>
      </c>
      <c r="D57" s="241">
        <v>91163.567036340464</v>
      </c>
      <c r="E57" s="241">
        <v>101547.19497276422</v>
      </c>
      <c r="F57" s="241">
        <v>111960.1639698409</v>
      </c>
      <c r="G57" s="241">
        <v>127658.00289677347</v>
      </c>
      <c r="H57" s="241">
        <v>145080.24073621578</v>
      </c>
      <c r="I57" s="241">
        <v>163415.4154198833</v>
      </c>
      <c r="J57" s="241">
        <v>182149.30531205382</v>
      </c>
      <c r="K57" s="241">
        <v>200841.11857878265</v>
      </c>
      <c r="L57" s="241">
        <v>217645.89440479243</v>
      </c>
      <c r="M57" s="241">
        <v>235068.7618485592</v>
      </c>
      <c r="N57" s="241">
        <v>253849.76752438949</v>
      </c>
      <c r="O57" s="241">
        <v>268152.78694441164</v>
      </c>
      <c r="P57" s="241">
        <v>268310.00925684802</v>
      </c>
      <c r="Q57" s="241">
        <v>270541.78671953105</v>
      </c>
    </row>
    <row r="58" spans="2:17" ht="17.25" customHeight="1" thickBot="1" x14ac:dyDescent="0.35">
      <c r="B58" s="192">
        <v>38</v>
      </c>
      <c r="C58" s="220" t="s">
        <v>176</v>
      </c>
      <c r="D58" s="241"/>
      <c r="E58" s="241"/>
      <c r="F58" s="241"/>
      <c r="G58" s="241"/>
      <c r="H58" s="241"/>
      <c r="I58" s="241"/>
      <c r="J58" s="241"/>
      <c r="K58" s="241"/>
      <c r="L58" s="241"/>
      <c r="M58" s="241"/>
      <c r="N58" s="241"/>
      <c r="O58" s="241"/>
      <c r="P58" s="241"/>
      <c r="Q58" s="241"/>
    </row>
    <row r="59" spans="2:17" ht="17.25" customHeight="1" thickBot="1" x14ac:dyDescent="0.35">
      <c r="B59" s="192">
        <v>39</v>
      </c>
      <c r="C59" s="220" t="s">
        <v>177</v>
      </c>
      <c r="D59" s="241"/>
      <c r="E59" s="241"/>
      <c r="F59" s="241"/>
      <c r="G59" s="241"/>
      <c r="H59" s="241"/>
      <c r="I59" s="241"/>
      <c r="J59" s="241"/>
      <c r="K59" s="241"/>
      <c r="L59" s="241"/>
      <c r="M59" s="241"/>
      <c r="N59" s="241"/>
      <c r="O59" s="241"/>
      <c r="P59" s="241"/>
      <c r="Q59" s="241"/>
    </row>
    <row r="60" spans="2:17" ht="17.25" customHeight="1" thickBot="1" x14ac:dyDescent="0.35">
      <c r="B60" s="192">
        <v>40</v>
      </c>
      <c r="C60" s="221" t="s">
        <v>178</v>
      </c>
      <c r="D60" s="242">
        <v>1871.4</v>
      </c>
      <c r="E60" s="242">
        <v>1087.4000000000001</v>
      </c>
      <c r="F60" s="242">
        <v>1430.8</v>
      </c>
      <c r="G60" s="242">
        <v>1778.8</v>
      </c>
      <c r="H60" s="242">
        <v>1839.2000000000003</v>
      </c>
      <c r="I60" s="242">
        <v>1872.3</v>
      </c>
      <c r="J60" s="242">
        <v>1940</v>
      </c>
      <c r="K60" s="242">
        <v>2000.9000000000003</v>
      </c>
      <c r="L60" s="242">
        <v>2063.1</v>
      </c>
      <c r="M60" s="242">
        <v>2123</v>
      </c>
      <c r="N60" s="242">
        <v>2194.1999999999998</v>
      </c>
      <c r="O60" s="242">
        <v>2247.5</v>
      </c>
      <c r="P60" s="242">
        <v>2303.6875</v>
      </c>
      <c r="Q60" s="242">
        <v>2361.2796874999999</v>
      </c>
    </row>
    <row r="61" spans="2:17" ht="18" customHeight="1" thickBot="1" x14ac:dyDescent="0.35">
      <c r="B61" s="192">
        <v>41</v>
      </c>
      <c r="C61" s="238" t="s">
        <v>179</v>
      </c>
      <c r="D61" s="241">
        <v>303098.87040356157</v>
      </c>
      <c r="E61" s="241">
        <v>361551.66298835562</v>
      </c>
      <c r="F61" s="241">
        <v>385665.05548546073</v>
      </c>
      <c r="G61" s="241">
        <v>392570.32250509621</v>
      </c>
      <c r="H61" s="241">
        <v>434522.08327714779</v>
      </c>
      <c r="I61" s="241">
        <v>414448.64740908239</v>
      </c>
      <c r="J61" s="241">
        <v>421326.67095391155</v>
      </c>
      <c r="K61" s="241">
        <v>422676.96314542246</v>
      </c>
      <c r="L61" s="241">
        <v>397275.86946921301</v>
      </c>
      <c r="M61" s="241">
        <v>445328.72304201272</v>
      </c>
      <c r="N61" s="241">
        <v>432377.88427130034</v>
      </c>
      <c r="O61" s="241">
        <v>462014.87741739652</v>
      </c>
      <c r="P61" s="241">
        <v>525817.44876222895</v>
      </c>
      <c r="Q61" s="241">
        <v>578066.74865119834</v>
      </c>
    </row>
    <row r="62" spans="2:17" ht="17.25" customHeight="1" thickBot="1" x14ac:dyDescent="0.35">
      <c r="B62" s="192"/>
      <c r="C62" s="195" t="s">
        <v>180</v>
      </c>
      <c r="D62" s="196"/>
      <c r="E62" s="196"/>
      <c r="F62" s="196"/>
      <c r="G62" s="196"/>
      <c r="H62" s="196"/>
      <c r="I62" s="197"/>
      <c r="J62" s="197"/>
      <c r="K62" s="197"/>
      <c r="L62" s="197"/>
      <c r="M62" s="197"/>
      <c r="N62" s="197"/>
      <c r="O62" s="197"/>
      <c r="P62" s="197"/>
      <c r="Q62" s="197"/>
    </row>
    <row r="63" spans="2:17" ht="16.5" customHeight="1" thickBot="1" x14ac:dyDescent="0.35">
      <c r="B63" s="192">
        <v>42</v>
      </c>
      <c r="C63" s="243" t="s">
        <v>201</v>
      </c>
      <c r="D63" s="244">
        <v>161798.70000000004</v>
      </c>
      <c r="E63" s="244">
        <v>168840</v>
      </c>
      <c r="F63" s="244">
        <v>235946.8</v>
      </c>
      <c r="G63" s="244">
        <v>327989</v>
      </c>
      <c r="H63" s="244">
        <v>385727.20000000007</v>
      </c>
      <c r="I63" s="244">
        <v>387188.2</v>
      </c>
      <c r="J63" s="244">
        <v>470233.9</v>
      </c>
      <c r="K63" s="244">
        <v>584179.69999999984</v>
      </c>
      <c r="L63" s="244">
        <v>377878.5</v>
      </c>
      <c r="M63" s="244">
        <v>246639.6</v>
      </c>
      <c r="N63" s="244">
        <v>248285</v>
      </c>
      <c r="O63" s="244">
        <v>251776.7</v>
      </c>
      <c r="P63" s="244">
        <v>258071.11749999996</v>
      </c>
      <c r="Q63" s="244">
        <v>264522.89543749992</v>
      </c>
    </row>
    <row r="64" spans="2:17" ht="17.25" customHeight="1" thickBot="1" x14ac:dyDescent="0.35">
      <c r="B64" s="192">
        <v>43</v>
      </c>
      <c r="C64" s="245" t="s">
        <v>181</v>
      </c>
      <c r="D64" s="246">
        <v>251665.5</v>
      </c>
      <c r="E64" s="246">
        <v>169390</v>
      </c>
      <c r="F64" s="246">
        <v>201149</v>
      </c>
      <c r="G64" s="246">
        <v>300772.90000000008</v>
      </c>
      <c r="H64" s="246">
        <v>492968.1</v>
      </c>
      <c r="I64" s="246">
        <v>407764.4</v>
      </c>
      <c r="J64" s="246">
        <v>474113.79999999993</v>
      </c>
      <c r="K64" s="246">
        <v>695442.9</v>
      </c>
      <c r="L64" s="246">
        <v>876993.9</v>
      </c>
      <c r="M64" s="246">
        <v>638794.30000000005</v>
      </c>
      <c r="N64" s="246">
        <v>566184.5</v>
      </c>
      <c r="O64" s="246">
        <v>584204</v>
      </c>
      <c r="P64" s="246">
        <v>598809.1</v>
      </c>
      <c r="Q64" s="246">
        <v>613779.3274999999</v>
      </c>
    </row>
    <row r="65" spans="2:17" ht="17.25" customHeight="1" thickBot="1" x14ac:dyDescent="0.35">
      <c r="B65" s="192">
        <v>44</v>
      </c>
      <c r="C65" s="245" t="s">
        <v>202</v>
      </c>
      <c r="D65" s="246">
        <v>971499.8</v>
      </c>
      <c r="E65" s="246">
        <v>1037975.7000000001</v>
      </c>
      <c r="F65" s="246">
        <v>1208163.3999999999</v>
      </c>
      <c r="G65" s="246">
        <v>1513550.6</v>
      </c>
      <c r="H65" s="246">
        <v>1660833.6</v>
      </c>
      <c r="I65" s="246">
        <v>1456240.8</v>
      </c>
      <c r="J65" s="246">
        <v>1855329.7</v>
      </c>
      <c r="K65" s="246">
        <v>2380914.2000000002</v>
      </c>
      <c r="L65" s="246">
        <v>2271817.3000000003</v>
      </c>
      <c r="M65" s="246">
        <v>1605891.5</v>
      </c>
      <c r="N65" s="246">
        <v>1392039.7</v>
      </c>
      <c r="O65" s="246">
        <v>1425898.9</v>
      </c>
      <c r="P65" s="246">
        <v>1461546.3724999998</v>
      </c>
      <c r="Q65" s="246">
        <v>1498085.0318124995</v>
      </c>
    </row>
    <row r="66" spans="2:17" ht="17.25" customHeight="1" thickBot="1" x14ac:dyDescent="0.35">
      <c r="B66" s="192">
        <v>45</v>
      </c>
      <c r="C66" s="247" t="s">
        <v>203</v>
      </c>
      <c r="D66" s="235">
        <v>17229.400000000001</v>
      </c>
      <c r="E66" s="235">
        <v>16154.3</v>
      </c>
      <c r="F66" s="235">
        <v>20512.400000000005</v>
      </c>
      <c r="G66" s="235">
        <v>24907.599999999999</v>
      </c>
      <c r="H66" s="235">
        <v>25856.099999999995</v>
      </c>
      <c r="I66" s="235">
        <v>25749.7</v>
      </c>
      <c r="J66" s="235">
        <v>29816.200000000004</v>
      </c>
      <c r="K66" s="235">
        <v>30804.400000000001</v>
      </c>
      <c r="L66" s="235">
        <v>32189.8</v>
      </c>
      <c r="M66" s="235">
        <v>33361.300000000003</v>
      </c>
      <c r="N66" s="235">
        <v>34827</v>
      </c>
      <c r="O66" s="235">
        <v>36291.4</v>
      </c>
      <c r="P66" s="235">
        <v>37198.684999999998</v>
      </c>
      <c r="Q66" s="235">
        <v>38128.652125000001</v>
      </c>
    </row>
    <row r="67" spans="2:17" ht="16.5" customHeight="1" thickBot="1" x14ac:dyDescent="0.35">
      <c r="B67" s="192">
        <v>46</v>
      </c>
      <c r="C67" s="248" t="s">
        <v>182</v>
      </c>
      <c r="D67" s="249">
        <v>638448.43142000004</v>
      </c>
      <c r="E67" s="249">
        <v>667378.98154000007</v>
      </c>
      <c r="F67" s="249">
        <v>700353.55871888879</v>
      </c>
      <c r="G67" s="249">
        <v>794105.13770746358</v>
      </c>
      <c r="H67" s="249">
        <v>799644.58666184987</v>
      </c>
      <c r="I67" s="249">
        <v>931992.57314173447</v>
      </c>
      <c r="J67" s="249">
        <v>1043671.6164727564</v>
      </c>
      <c r="K67" s="249">
        <v>1144978.5666301842</v>
      </c>
      <c r="L67" s="249">
        <v>1323978.5038566606</v>
      </c>
      <c r="M67" s="249">
        <v>1466659.4831185872</v>
      </c>
      <c r="N67" s="249">
        <v>1559936.6191866016</v>
      </c>
      <c r="O67" s="249">
        <v>1642162.6240120411</v>
      </c>
      <c r="P67" s="249">
        <v>1714259.2167641488</v>
      </c>
      <c r="Q67" s="249">
        <v>1749319.8456743029</v>
      </c>
    </row>
    <row r="68" spans="2:17" ht="16.5" customHeight="1" thickBot="1" x14ac:dyDescent="0.35">
      <c r="B68" s="192">
        <v>47</v>
      </c>
      <c r="C68" s="248" t="s">
        <v>183</v>
      </c>
      <c r="D68" s="249">
        <v>415587.65620094503</v>
      </c>
      <c r="E68" s="249">
        <v>307276.48821111821</v>
      </c>
      <c r="F68" s="249">
        <v>682940.26710760093</v>
      </c>
      <c r="G68" s="249">
        <v>319481.20105422218</v>
      </c>
      <c r="H68" s="249">
        <v>646769.47113796149</v>
      </c>
      <c r="I68" s="249">
        <v>414138.11149305932</v>
      </c>
      <c r="J68" s="249">
        <v>438943.25505454093</v>
      </c>
      <c r="K68" s="249">
        <v>442049.88954685064</v>
      </c>
      <c r="L68" s="249">
        <v>449597.77258445777</v>
      </c>
      <c r="M68" s="249">
        <v>491823.15303972445</v>
      </c>
      <c r="N68" s="249">
        <v>506081.85795893543</v>
      </c>
      <c r="O68" s="249">
        <v>478423.89918306423</v>
      </c>
      <c r="P68" s="249">
        <v>468741.34255428187</v>
      </c>
      <c r="Q68" s="249">
        <v>453228.65134768514</v>
      </c>
    </row>
    <row r="69" spans="2:17" ht="16.5" customHeight="1" thickBot="1" x14ac:dyDescent="0.35">
      <c r="B69" s="192">
        <v>48</v>
      </c>
      <c r="C69" s="250" t="s">
        <v>184</v>
      </c>
      <c r="D69" s="249">
        <v>218354.6697290572</v>
      </c>
      <c r="E69" s="249">
        <v>225015.14852011617</v>
      </c>
      <c r="F69" s="249">
        <v>232042.83868437159</v>
      </c>
      <c r="G69" s="249">
        <v>243298.38629866202</v>
      </c>
      <c r="H69" s="249">
        <v>231854.07746845688</v>
      </c>
      <c r="I69" s="249">
        <v>231542.14046140588</v>
      </c>
      <c r="J69" s="249">
        <v>231049.88439584119</v>
      </c>
      <c r="K69" s="249">
        <v>229514.7767666039</v>
      </c>
      <c r="L69" s="249">
        <v>226585.19228635728</v>
      </c>
      <c r="M69" s="249">
        <v>229682.15309066721</v>
      </c>
      <c r="N69" s="249">
        <v>230974.29311067815</v>
      </c>
      <c r="O69" s="249">
        <v>233799.24222911187</v>
      </c>
      <c r="P69" s="249">
        <v>236164.14706731646</v>
      </c>
      <c r="Q69" s="249">
        <v>239807.81220737266</v>
      </c>
    </row>
    <row r="70" spans="2:17" ht="13.5" thickBot="1" x14ac:dyDescent="0.35">
      <c r="B70" s="192"/>
      <c r="C70" s="251"/>
      <c r="D70" s="252"/>
      <c r="E70" s="252"/>
      <c r="F70" s="252"/>
      <c r="G70" s="252"/>
      <c r="H70" s="252"/>
      <c r="I70" s="252"/>
      <c r="J70" s="252"/>
      <c r="K70" s="252"/>
      <c r="L70" s="252"/>
      <c r="M70" s="252"/>
      <c r="N70" s="252"/>
      <c r="O70" s="252"/>
      <c r="P70" s="252"/>
      <c r="Q70" s="252"/>
    </row>
    <row r="71" spans="2:17" ht="13.5" thickBot="1" x14ac:dyDescent="0.35">
      <c r="B71" s="192">
        <v>49</v>
      </c>
      <c r="C71" s="253" t="s">
        <v>185</v>
      </c>
      <c r="D71" s="254">
        <v>4413782.4077600017</v>
      </c>
      <c r="E71" s="254">
        <v>4595242.3902512342</v>
      </c>
      <c r="F71" s="254">
        <v>5428282.868996257</v>
      </c>
      <c r="G71" s="254">
        <v>5113112.5534782056</v>
      </c>
      <c r="H71" s="254">
        <v>5651314.2018064791</v>
      </c>
      <c r="I71" s="254">
        <v>5652735.4890651433</v>
      </c>
      <c r="J71" s="254">
        <v>5932308.8711277163</v>
      </c>
      <c r="K71" s="254">
        <v>6419601.2178841056</v>
      </c>
      <c r="L71" s="254">
        <v>6839154.870122062</v>
      </c>
      <c r="M71" s="254">
        <v>7264289.1280558556</v>
      </c>
      <c r="N71" s="254">
        <v>7737791.3135285368</v>
      </c>
      <c r="O71" s="254">
        <v>8094439.6802020837</v>
      </c>
      <c r="P71" s="254">
        <v>8432756.6980110221</v>
      </c>
      <c r="Q71" s="254">
        <v>8734181.5066455714</v>
      </c>
    </row>
  </sheetData>
  <mergeCells count="6">
    <mergeCell ref="C11:G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F0E2-28ED-4567-B1BD-CE026BBA434C}">
  <sheetPr>
    <pageSetUpPr fitToPage="1"/>
  </sheetPr>
  <dimension ref="A1:O31"/>
  <sheetViews>
    <sheetView workbookViewId="0">
      <selection activeCell="J15" sqref="J15"/>
    </sheetView>
  </sheetViews>
  <sheetFormatPr defaultColWidth="8.44140625" defaultRowHeight="16.5" customHeight="1" x14ac:dyDescent="0.25"/>
  <cols>
    <col min="1" max="1" width="49.109375" style="182" customWidth="1"/>
    <col min="2" max="15" width="15.77734375" style="182" customWidth="1"/>
    <col min="16" max="16384" width="8.44140625" style="182"/>
  </cols>
  <sheetData>
    <row r="1" spans="1:15" ht="16.5" customHeight="1" x14ac:dyDescent="0.25">
      <c r="A1" s="346" t="s">
        <v>186</v>
      </c>
      <c r="B1" s="347"/>
      <c r="C1" s="347"/>
      <c r="D1" s="347"/>
      <c r="E1" s="347"/>
      <c r="F1" s="347"/>
      <c r="G1" s="347"/>
      <c r="H1" s="347"/>
      <c r="I1" s="347"/>
      <c r="J1" s="347"/>
      <c r="K1" s="347"/>
      <c r="L1" s="347"/>
      <c r="M1" s="347"/>
      <c r="N1" s="347"/>
      <c r="O1" s="347"/>
    </row>
    <row r="2" spans="1:15" ht="16.5" customHeight="1" x14ac:dyDescent="0.25">
      <c r="A2" s="348" t="str">
        <f>'FormsList&amp;FilerInfo'!B2</f>
        <v>Los Angeles Department of Water and Power</v>
      </c>
      <c r="B2" s="349"/>
      <c r="C2" s="349"/>
      <c r="D2" s="349"/>
      <c r="E2" s="349"/>
      <c r="F2" s="349"/>
      <c r="G2" s="349"/>
      <c r="H2" s="349"/>
      <c r="I2" s="349"/>
      <c r="J2" s="349"/>
      <c r="K2" s="349"/>
      <c r="L2" s="349"/>
      <c r="M2" s="349"/>
      <c r="N2" s="349"/>
      <c r="O2" s="349"/>
    </row>
    <row r="3" spans="1:15" ht="16.5" customHeight="1" x14ac:dyDescent="0.25">
      <c r="A3" s="185"/>
      <c r="B3" s="186"/>
      <c r="C3" s="186"/>
      <c r="D3" s="186"/>
      <c r="E3" s="186"/>
      <c r="F3" s="186"/>
      <c r="G3" s="186"/>
      <c r="H3" s="186"/>
      <c r="I3" s="186"/>
      <c r="J3" s="186"/>
      <c r="K3" s="186"/>
      <c r="L3" s="186"/>
      <c r="M3" s="186"/>
      <c r="N3" s="186"/>
      <c r="O3" s="186"/>
    </row>
    <row r="4" spans="1:15" ht="16.5" customHeight="1" x14ac:dyDescent="0.25">
      <c r="A4" s="350" t="s">
        <v>187</v>
      </c>
      <c r="B4" s="351"/>
      <c r="C4" s="351"/>
      <c r="D4" s="351"/>
      <c r="E4" s="351"/>
      <c r="F4" s="351"/>
      <c r="G4" s="351"/>
      <c r="H4" s="351"/>
      <c r="I4" s="351"/>
      <c r="J4" s="351"/>
      <c r="K4" s="351"/>
      <c r="L4" s="351"/>
      <c r="M4" s="351"/>
      <c r="N4" s="351"/>
      <c r="O4" s="351"/>
    </row>
    <row r="5" spans="1:15" ht="16.5" customHeight="1" x14ac:dyDescent="0.25">
      <c r="A5" s="352" t="s">
        <v>136</v>
      </c>
      <c r="B5" s="353"/>
      <c r="C5" s="353"/>
      <c r="D5" s="353"/>
      <c r="E5" s="353"/>
      <c r="F5" s="353"/>
      <c r="G5" s="353"/>
      <c r="H5" s="353"/>
      <c r="I5" s="353"/>
      <c r="J5" s="353"/>
      <c r="K5" s="353"/>
      <c r="L5" s="353"/>
      <c r="M5" s="353"/>
      <c r="N5" s="353"/>
      <c r="O5" s="353"/>
    </row>
    <row r="6" spans="1:15" ht="22.5" customHeight="1" thickBot="1" x14ac:dyDescent="0.3">
      <c r="A6" s="187"/>
      <c r="B6" s="188"/>
      <c r="C6" s="188"/>
      <c r="D6" s="188"/>
      <c r="E6" s="188"/>
      <c r="F6" s="188"/>
      <c r="G6" s="188"/>
      <c r="H6" s="188"/>
      <c r="I6" s="188"/>
      <c r="J6" s="188"/>
      <c r="K6" s="188"/>
      <c r="L6" s="188"/>
      <c r="M6" s="188"/>
      <c r="N6" s="188"/>
      <c r="O6" s="188"/>
    </row>
    <row r="7" spans="1:15" ht="16.5" customHeight="1" thickBot="1" x14ac:dyDescent="0.4">
      <c r="A7" s="191"/>
      <c r="B7" s="255">
        <v>2021</v>
      </c>
      <c r="C7" s="255">
        <v>2022</v>
      </c>
      <c r="D7" s="255">
        <v>2023</v>
      </c>
      <c r="E7" s="255">
        <v>2024</v>
      </c>
      <c r="F7" s="256">
        <v>2025</v>
      </c>
      <c r="G7" s="256">
        <v>2026</v>
      </c>
      <c r="H7" s="256">
        <v>2027</v>
      </c>
      <c r="I7" s="256">
        <v>2028</v>
      </c>
      <c r="J7" s="256">
        <v>2029</v>
      </c>
      <c r="K7" s="256">
        <v>2030</v>
      </c>
      <c r="L7" s="256">
        <v>2031</v>
      </c>
      <c r="M7" s="256">
        <v>2032</v>
      </c>
      <c r="N7" s="256">
        <v>2033</v>
      </c>
      <c r="O7" s="256">
        <v>2034</v>
      </c>
    </row>
    <row r="8" spans="1:15" ht="16.5" customHeight="1" thickBot="1" x14ac:dyDescent="0.3">
      <c r="A8" s="257"/>
      <c r="B8" s="258"/>
      <c r="C8" s="258"/>
      <c r="D8" s="258"/>
      <c r="E8" s="258"/>
      <c r="F8" s="258"/>
      <c r="G8" s="259"/>
      <c r="H8" s="259"/>
      <c r="I8" s="259"/>
      <c r="J8" s="259"/>
      <c r="K8" s="259"/>
      <c r="L8" s="259"/>
      <c r="M8" s="259"/>
      <c r="N8" s="259"/>
      <c r="O8" s="259"/>
    </row>
    <row r="9" spans="1:15" ht="16.5" customHeight="1" thickBot="1" x14ac:dyDescent="0.3">
      <c r="A9" s="260" t="s">
        <v>188</v>
      </c>
      <c r="B9" s="261">
        <v>4413782.4077600017</v>
      </c>
      <c r="C9" s="261">
        <v>4595242.3902512342</v>
      </c>
      <c r="D9" s="261">
        <v>5428282.868996257</v>
      </c>
      <c r="E9" s="261">
        <v>5113112.5534782056</v>
      </c>
      <c r="F9" s="261">
        <v>5651314.2018064791</v>
      </c>
      <c r="G9" s="261">
        <v>5652735.4890651433</v>
      </c>
      <c r="H9" s="261">
        <v>5932308.8711277163</v>
      </c>
      <c r="I9" s="261">
        <v>6419601.2178841056</v>
      </c>
      <c r="J9" s="261">
        <v>6839154.870122062</v>
      </c>
      <c r="K9" s="261">
        <v>7264289.1280558556</v>
      </c>
      <c r="L9" s="261">
        <v>7737791.3135285368</v>
      </c>
      <c r="M9" s="261">
        <v>8094439.6802020837</v>
      </c>
      <c r="N9" s="261">
        <v>8432756.6980110221</v>
      </c>
      <c r="O9" s="261">
        <v>8734181.5066455714</v>
      </c>
    </row>
    <row r="10" spans="1:15" ht="16.5" customHeight="1" thickBot="1" x14ac:dyDescent="0.3">
      <c r="A10" s="262" t="s">
        <v>189</v>
      </c>
      <c r="B10" s="263"/>
      <c r="C10" s="263"/>
      <c r="D10" s="263"/>
      <c r="E10" s="263"/>
      <c r="F10" s="263"/>
      <c r="G10" s="264"/>
      <c r="H10" s="264"/>
      <c r="I10" s="264"/>
      <c r="J10" s="264"/>
      <c r="K10" s="264"/>
      <c r="L10" s="264"/>
      <c r="M10" s="264"/>
      <c r="N10" s="264"/>
      <c r="O10" s="264"/>
    </row>
    <row r="11" spans="1:15" ht="16.5" customHeight="1" x14ac:dyDescent="0.25">
      <c r="A11" s="265" t="s">
        <v>190</v>
      </c>
      <c r="B11" s="266">
        <v>922250.7548560868</v>
      </c>
      <c r="C11" s="266">
        <v>921232.7547378072</v>
      </c>
      <c r="D11" s="266">
        <v>1155768.3037180495</v>
      </c>
      <c r="E11" s="266">
        <v>901367.71406149748</v>
      </c>
      <c r="F11" s="266">
        <v>968177.98738168029</v>
      </c>
      <c r="G11" s="266">
        <v>1028313.3302748521</v>
      </c>
      <c r="H11" s="266">
        <v>1040477.3404308597</v>
      </c>
      <c r="I11" s="266">
        <v>1078070.3852093229</v>
      </c>
      <c r="J11" s="266">
        <v>1102054.5502418117</v>
      </c>
      <c r="K11" s="266">
        <v>1332931.8689013338</v>
      </c>
      <c r="L11" s="266">
        <v>1507798.8642456837</v>
      </c>
      <c r="M11" s="266">
        <v>1598263.9827418183</v>
      </c>
      <c r="N11" s="266">
        <v>1712568.7318321206</v>
      </c>
      <c r="O11" s="266">
        <v>1800829.8909828274</v>
      </c>
    </row>
    <row r="12" spans="1:15" ht="16.5" customHeight="1" x14ac:dyDescent="0.25">
      <c r="A12" s="267" t="s">
        <v>191</v>
      </c>
      <c r="B12" s="268">
        <v>1053488.6356130631</v>
      </c>
      <c r="C12" s="268">
        <v>1154794.975874088</v>
      </c>
      <c r="D12" s="268">
        <v>1383370.2105016634</v>
      </c>
      <c r="E12" s="268">
        <v>1129893.5065651017</v>
      </c>
      <c r="F12" s="268">
        <v>1213642.3393873561</v>
      </c>
      <c r="G12" s="268">
        <v>1289023.9315944905</v>
      </c>
      <c r="H12" s="268">
        <v>1304271.9107207179</v>
      </c>
      <c r="I12" s="268">
        <v>1351396.0050548741</v>
      </c>
      <c r="J12" s="268">
        <v>1381460.9296221032</v>
      </c>
      <c r="K12" s="268">
        <v>1670873.0963737937</v>
      </c>
      <c r="L12" s="268">
        <v>1890074.5160273158</v>
      </c>
      <c r="M12" s="268">
        <v>2003475.4603531861</v>
      </c>
      <c r="N12" s="268">
        <v>2146760.1506653512</v>
      </c>
      <c r="O12" s="268">
        <v>2257398.3608547705</v>
      </c>
    </row>
    <row r="13" spans="1:15" ht="16.5" customHeight="1" x14ac:dyDescent="0.25">
      <c r="A13" s="267" t="s">
        <v>192</v>
      </c>
      <c r="B13" s="269">
        <v>139338.8395171497</v>
      </c>
      <c r="C13" s="269">
        <v>157959.11516095311</v>
      </c>
      <c r="D13" s="269">
        <v>174933.01215354243</v>
      </c>
      <c r="E13" s="269">
        <v>154552.95723644542</v>
      </c>
      <c r="F13" s="269">
        <v>166008.57646301223</v>
      </c>
      <c r="G13" s="269">
        <v>176319.67917234806</v>
      </c>
      <c r="H13" s="269">
        <v>178405.38039298981</v>
      </c>
      <c r="I13" s="269">
        <v>184851.26940298517</v>
      </c>
      <c r="J13" s="269">
        <v>188963.71272083532</v>
      </c>
      <c r="K13" s="269">
        <v>228551.07734571889</v>
      </c>
      <c r="L13" s="269">
        <v>258534.63547844021</v>
      </c>
      <c r="M13" s="269">
        <v>274046.23121479369</v>
      </c>
      <c r="N13" s="269">
        <v>293645.48768080777</v>
      </c>
      <c r="O13" s="269">
        <v>308779.18166946073</v>
      </c>
    </row>
    <row r="14" spans="1:15" ht="16.5" customHeight="1" x14ac:dyDescent="0.25">
      <c r="A14" s="267" t="s">
        <v>81</v>
      </c>
      <c r="B14" s="269">
        <v>0</v>
      </c>
      <c r="C14" s="269">
        <v>0</v>
      </c>
      <c r="D14" s="269">
        <v>0</v>
      </c>
      <c r="E14" s="269">
        <v>0</v>
      </c>
      <c r="F14" s="269">
        <v>0</v>
      </c>
      <c r="G14" s="269">
        <v>0</v>
      </c>
      <c r="H14" s="269">
        <v>0</v>
      </c>
      <c r="I14" s="269">
        <v>0</v>
      </c>
      <c r="J14" s="269">
        <v>0</v>
      </c>
      <c r="K14" s="269">
        <v>0</v>
      </c>
      <c r="L14" s="269">
        <v>0</v>
      </c>
      <c r="M14" s="269">
        <v>0</v>
      </c>
      <c r="N14" s="269">
        <v>0</v>
      </c>
      <c r="O14" s="269">
        <v>0</v>
      </c>
    </row>
    <row r="15" spans="1:15" ht="16.5" customHeight="1" thickBot="1" x14ac:dyDescent="0.3">
      <c r="A15" s="270" t="s">
        <v>193</v>
      </c>
      <c r="B15" s="269">
        <v>21725.703042223322</v>
      </c>
      <c r="C15" s="269">
        <v>22381.962030995452</v>
      </c>
      <c r="D15" s="269">
        <v>25130.305417531265</v>
      </c>
      <c r="E15" s="269">
        <v>21899.327665386201</v>
      </c>
      <c r="F15" s="269">
        <v>23522.52765805076</v>
      </c>
      <c r="G15" s="269">
        <v>24983.555779808037</v>
      </c>
      <c r="H15" s="269">
        <v>25279.088490793649</v>
      </c>
      <c r="I15" s="269">
        <v>26192.436498160747</v>
      </c>
      <c r="J15" s="269">
        <v>26775.147727588406</v>
      </c>
      <c r="K15" s="269">
        <v>32384.465626327456</v>
      </c>
      <c r="L15" s="269">
        <v>36632.975495459737</v>
      </c>
      <c r="M15" s="269">
        <v>38830.885672770208</v>
      </c>
      <c r="N15" s="269">
        <v>41607.995519271215</v>
      </c>
      <c r="O15" s="269">
        <v>43752.359039525116</v>
      </c>
    </row>
    <row r="16" spans="1:15" ht="13.5" customHeight="1" thickTop="1" thickBot="1" x14ac:dyDescent="0.3">
      <c r="A16" s="271" t="s">
        <v>194</v>
      </c>
      <c r="B16" s="272">
        <v>2136803.9330285229</v>
      </c>
      <c r="C16" s="272">
        <v>2256368.8078038436</v>
      </c>
      <c r="D16" s="272">
        <v>2739201.8317907872</v>
      </c>
      <c r="E16" s="272">
        <v>2207713.5055284309</v>
      </c>
      <c r="F16" s="272">
        <v>2371351.4308900991</v>
      </c>
      <c r="G16" s="272">
        <v>2518640.496821499</v>
      </c>
      <c r="H16" s="272">
        <v>2548433.7200353607</v>
      </c>
      <c r="I16" s="272">
        <v>2640510.0961653432</v>
      </c>
      <c r="J16" s="272">
        <v>2699254.3403123384</v>
      </c>
      <c r="K16" s="272">
        <v>3264740.5082471739</v>
      </c>
      <c r="L16" s="272">
        <v>3693040.9912468996</v>
      </c>
      <c r="M16" s="272">
        <v>3914616.5599825676</v>
      </c>
      <c r="N16" s="272">
        <v>4194582.3656975506</v>
      </c>
      <c r="O16" s="272">
        <v>4410759.7925465833</v>
      </c>
    </row>
    <row r="17" spans="1:15" ht="16.5" customHeight="1" thickBot="1" x14ac:dyDescent="0.3">
      <c r="A17" s="262" t="s">
        <v>195</v>
      </c>
      <c r="B17" s="202"/>
      <c r="C17" s="202"/>
      <c r="D17" s="202"/>
      <c r="E17" s="202"/>
      <c r="F17" s="202"/>
      <c r="G17" s="203"/>
      <c r="H17" s="203"/>
      <c r="I17" s="203"/>
      <c r="J17" s="203"/>
      <c r="K17" s="203"/>
      <c r="L17" s="203"/>
      <c r="M17" s="203"/>
      <c r="N17" s="203"/>
      <c r="O17" s="203"/>
    </row>
    <row r="18" spans="1:15" ht="16.5" customHeight="1" x14ac:dyDescent="0.25">
      <c r="A18" s="265" t="s">
        <v>190</v>
      </c>
      <c r="B18" s="266">
        <v>826515.53305486345</v>
      </c>
      <c r="C18" s="266">
        <v>835906.2368987134</v>
      </c>
      <c r="D18" s="266">
        <v>991895.45785023761</v>
      </c>
      <c r="E18" s="266">
        <v>1023252.6947203293</v>
      </c>
      <c r="F18" s="266">
        <v>1099895.4419904295</v>
      </c>
      <c r="G18" s="266">
        <v>1064657.6050892686</v>
      </c>
      <c r="H18" s="266">
        <v>1154732.3428894037</v>
      </c>
      <c r="I18" s="266">
        <v>1256731.151819983</v>
      </c>
      <c r="J18" s="266">
        <v>1316902.5346377452</v>
      </c>
      <c r="K18" s="266">
        <v>1289161.8699887656</v>
      </c>
      <c r="L18" s="266">
        <v>1316594.6472412567</v>
      </c>
      <c r="M18" s="266">
        <v>1360491.4283372553</v>
      </c>
      <c r="N18" s="266">
        <v>1445364.6550539671</v>
      </c>
      <c r="O18" s="266">
        <v>1474674.5710511876</v>
      </c>
    </row>
    <row r="19" spans="1:15" ht="16.5" customHeight="1" x14ac:dyDescent="0.25">
      <c r="A19" s="267" t="s">
        <v>191</v>
      </c>
      <c r="B19" s="268">
        <v>944130.12583204056</v>
      </c>
      <c r="C19" s="268">
        <v>1047835.433236614</v>
      </c>
      <c r="D19" s="268">
        <v>1187226.3877697289</v>
      </c>
      <c r="E19" s="268">
        <v>1282680.2616771569</v>
      </c>
      <c r="F19" s="268">
        <v>1378754.4177788787</v>
      </c>
      <c r="G19" s="268">
        <v>1334582.6524949654</v>
      </c>
      <c r="H19" s="268">
        <v>1447494.2420252101</v>
      </c>
      <c r="I19" s="268">
        <v>1575353.0393730071</v>
      </c>
      <c r="J19" s="268">
        <v>1650779.8087882176</v>
      </c>
      <c r="K19" s="268">
        <v>1616005.9907717635</v>
      </c>
      <c r="L19" s="268">
        <v>1650393.8620046594</v>
      </c>
      <c r="M19" s="268">
        <v>1705419.8931634526</v>
      </c>
      <c r="N19" s="268">
        <v>1811811.2207564199</v>
      </c>
      <c r="O19" s="268">
        <v>1848552.1459599691</v>
      </c>
    </row>
    <row r="20" spans="1:15" ht="16.5" customHeight="1" x14ac:dyDescent="0.25">
      <c r="A20" s="267" t="s">
        <v>192</v>
      </c>
      <c r="B20" s="269">
        <v>124874.62288576184</v>
      </c>
      <c r="C20" s="269">
        <v>143328.60925643329</v>
      </c>
      <c r="D20" s="269">
        <v>150129.79645225531</v>
      </c>
      <c r="E20" s="269">
        <v>175451.95762181332</v>
      </c>
      <c r="F20" s="269">
        <v>188593.50136309644</v>
      </c>
      <c r="G20" s="269">
        <v>182551.44792061154</v>
      </c>
      <c r="H20" s="269">
        <v>197996.10705598246</v>
      </c>
      <c r="I20" s="269">
        <v>215485.32628237759</v>
      </c>
      <c r="J20" s="269">
        <v>225802.60857507007</v>
      </c>
      <c r="K20" s="269">
        <v>221046.05729159268</v>
      </c>
      <c r="L20" s="269">
        <v>225749.81668239326</v>
      </c>
      <c r="M20" s="269">
        <v>233276.57543546369</v>
      </c>
      <c r="N20" s="269">
        <v>247829.35780677918</v>
      </c>
      <c r="O20" s="269">
        <v>252854.98067195888</v>
      </c>
    </row>
    <row r="21" spans="1:15" ht="16.5" customHeight="1" x14ac:dyDescent="0.25">
      <c r="A21" s="267" t="s">
        <v>81</v>
      </c>
      <c r="B21" s="269">
        <v>0</v>
      </c>
      <c r="C21" s="269">
        <v>0</v>
      </c>
      <c r="D21" s="269">
        <v>0</v>
      </c>
      <c r="E21" s="269">
        <v>0</v>
      </c>
      <c r="F21" s="269">
        <v>0</v>
      </c>
      <c r="G21" s="269">
        <v>0</v>
      </c>
      <c r="H21" s="269">
        <v>0</v>
      </c>
      <c r="I21" s="269">
        <v>0</v>
      </c>
      <c r="J21" s="269">
        <v>0</v>
      </c>
      <c r="K21" s="269">
        <v>0</v>
      </c>
      <c r="L21" s="269">
        <v>0</v>
      </c>
      <c r="M21" s="269">
        <v>0</v>
      </c>
      <c r="N21" s="269">
        <v>0</v>
      </c>
      <c r="O21" s="269">
        <v>0</v>
      </c>
    </row>
    <row r="22" spans="1:15" ht="16.5" customHeight="1" thickBot="1" x14ac:dyDescent="0.3">
      <c r="A22" s="270" t="s">
        <v>193</v>
      </c>
      <c r="B22" s="269">
        <v>19470.443300137962</v>
      </c>
      <c r="C22" s="269">
        <v>20308.897571780475</v>
      </c>
      <c r="D22" s="269">
        <v>21567.15642560081</v>
      </c>
      <c r="E22" s="269">
        <v>24860.60427569411</v>
      </c>
      <c r="F22" s="269">
        <v>26722.690757669872</v>
      </c>
      <c r="G22" s="269">
        <v>25866.564090961558</v>
      </c>
      <c r="H22" s="269">
        <v>28054.98970981429</v>
      </c>
      <c r="I22" s="269">
        <v>30533.11856156222</v>
      </c>
      <c r="J22" s="269">
        <v>31995.022297239695</v>
      </c>
      <c r="K22" s="269">
        <v>31321.044413046086</v>
      </c>
      <c r="L22" s="269">
        <v>31987.541968318925</v>
      </c>
      <c r="M22" s="269">
        <v>33054.043439006637</v>
      </c>
      <c r="N22" s="269">
        <v>35116.094889144413</v>
      </c>
      <c r="O22" s="269">
        <v>35828.198777773679</v>
      </c>
    </row>
    <row r="23" spans="1:15" ht="13.5" customHeight="1" thickTop="1" thickBot="1" x14ac:dyDescent="0.3">
      <c r="A23" s="271" t="s">
        <v>196</v>
      </c>
      <c r="B23" s="272">
        <v>1914990.7250728037</v>
      </c>
      <c r="C23" s="272">
        <v>2047379.176963541</v>
      </c>
      <c r="D23" s="272">
        <v>2350818.7984978226</v>
      </c>
      <c r="E23" s="272">
        <v>2506245.5182949933</v>
      </c>
      <c r="F23" s="272">
        <v>2693966.0518900743</v>
      </c>
      <c r="G23" s="272">
        <v>2607658.269595807</v>
      </c>
      <c r="H23" s="272">
        <v>2828277.6816804102</v>
      </c>
      <c r="I23" s="272">
        <v>3078102.6360369301</v>
      </c>
      <c r="J23" s="272">
        <v>3225479.9742982723</v>
      </c>
      <c r="K23" s="272">
        <v>3157534.9624651675</v>
      </c>
      <c r="L23" s="272">
        <v>3224725.8678966286</v>
      </c>
      <c r="M23" s="272">
        <v>3332241.9403751781</v>
      </c>
      <c r="N23" s="272">
        <v>3540121.3285063109</v>
      </c>
      <c r="O23" s="272">
        <v>3611909.8964608894</v>
      </c>
    </row>
    <row r="24" spans="1:15" ht="16.5" customHeight="1" thickBot="1" x14ac:dyDescent="0.3">
      <c r="A24" s="273" t="s">
        <v>197</v>
      </c>
      <c r="B24" s="202"/>
      <c r="C24" s="202"/>
      <c r="D24" s="202"/>
      <c r="E24" s="202"/>
      <c r="F24" s="202"/>
      <c r="G24" s="203"/>
      <c r="H24" s="203"/>
      <c r="I24" s="203"/>
      <c r="J24" s="203"/>
      <c r="K24" s="203"/>
      <c r="L24" s="203"/>
      <c r="M24" s="203"/>
      <c r="N24" s="203"/>
      <c r="O24" s="203"/>
    </row>
    <row r="25" spans="1:15" ht="16.5" customHeight="1" x14ac:dyDescent="0.25">
      <c r="A25" s="265" t="s">
        <v>190</v>
      </c>
      <c r="B25" s="266">
        <v>156234.95923568812</v>
      </c>
      <c r="C25" s="266">
        <v>119011.65856654165</v>
      </c>
      <c r="D25" s="266">
        <v>142725.07023968265</v>
      </c>
      <c r="E25" s="266">
        <v>162966.84496587014</v>
      </c>
      <c r="F25" s="266">
        <v>239251.3891651225</v>
      </c>
      <c r="G25" s="266">
        <v>214934.16790849899</v>
      </c>
      <c r="H25" s="266">
        <v>226839.94987942424</v>
      </c>
      <c r="I25" s="266">
        <v>286200.35495557962</v>
      </c>
      <c r="J25" s="266">
        <v>373340.63670318323</v>
      </c>
      <c r="K25" s="266">
        <v>343778.26816193823</v>
      </c>
      <c r="L25" s="266">
        <v>334800.49203513993</v>
      </c>
      <c r="M25" s="266">
        <v>346051.38241203671</v>
      </c>
      <c r="N25" s="266">
        <v>285001.85316609661</v>
      </c>
      <c r="O25" s="266">
        <v>290496.83257641952</v>
      </c>
    </row>
    <row r="26" spans="1:15" ht="16.5" customHeight="1" x14ac:dyDescent="0.25">
      <c r="A26" s="267" t="s">
        <v>191</v>
      </c>
      <c r="B26" s="268">
        <v>178467.46470373066</v>
      </c>
      <c r="C26" s="268">
        <v>149184.95317961191</v>
      </c>
      <c r="D26" s="268">
        <v>170831.48051921357</v>
      </c>
      <c r="E26" s="268">
        <v>204284.19727021121</v>
      </c>
      <c r="F26" s="268">
        <v>299909.3342674445</v>
      </c>
      <c r="G26" s="268">
        <v>269426.91297928733</v>
      </c>
      <c r="H26" s="268">
        <v>284351.19474539737</v>
      </c>
      <c r="I26" s="268">
        <v>358761.37740038207</v>
      </c>
      <c r="J26" s="268">
        <v>467994.53160691622</v>
      </c>
      <c r="K26" s="268">
        <v>430937.14899563033</v>
      </c>
      <c r="L26" s="268">
        <v>419683.21700891998</v>
      </c>
      <c r="M26" s="268">
        <v>433786.57103593601</v>
      </c>
      <c r="N26" s="268">
        <v>357259.01674510451</v>
      </c>
      <c r="O26" s="268">
        <v>364147.15069707029</v>
      </c>
    </row>
    <row r="27" spans="1:15" ht="16.5" customHeight="1" x14ac:dyDescent="0.25">
      <c r="A27" s="267" t="s">
        <v>192</v>
      </c>
      <c r="B27" s="269">
        <v>23604.857786543118</v>
      </c>
      <c r="C27" s="269">
        <v>20406.326397240162</v>
      </c>
      <c r="D27" s="269">
        <v>21602.363005227733</v>
      </c>
      <c r="E27" s="269">
        <v>27943.099611897273</v>
      </c>
      <c r="F27" s="269">
        <v>41023.224086629001</v>
      </c>
      <c r="G27" s="269">
        <v>36853.673304685079</v>
      </c>
      <c r="H27" s="269">
        <v>38895.097446146305</v>
      </c>
      <c r="I27" s="269">
        <v>49073.325492427517</v>
      </c>
      <c r="J27" s="269">
        <v>64014.828309101875</v>
      </c>
      <c r="K27" s="269">
        <v>58945.918684664895</v>
      </c>
      <c r="L27" s="269">
        <v>57406.544877330183</v>
      </c>
      <c r="M27" s="269">
        <v>59335.678073656127</v>
      </c>
      <c r="N27" s="269">
        <v>48867.82446002074</v>
      </c>
      <c r="O27" s="269">
        <v>49810.020751911499</v>
      </c>
    </row>
    <row r="28" spans="1:15" ht="16.5" customHeight="1" x14ac:dyDescent="0.25">
      <c r="A28" s="267" t="s">
        <v>81</v>
      </c>
      <c r="B28" s="269">
        <v>0</v>
      </c>
      <c r="C28" s="269">
        <v>0</v>
      </c>
      <c r="D28" s="269">
        <v>0</v>
      </c>
      <c r="E28" s="269">
        <v>0</v>
      </c>
      <c r="F28" s="269">
        <v>0</v>
      </c>
      <c r="G28" s="269">
        <v>0</v>
      </c>
      <c r="H28" s="269">
        <v>0</v>
      </c>
      <c r="I28" s="269">
        <v>0</v>
      </c>
      <c r="J28" s="269">
        <v>0</v>
      </c>
      <c r="K28" s="269">
        <v>0</v>
      </c>
      <c r="L28" s="269">
        <v>0</v>
      </c>
      <c r="M28" s="269">
        <v>0</v>
      </c>
      <c r="N28" s="269">
        <v>0</v>
      </c>
      <c r="O28" s="269">
        <v>0</v>
      </c>
    </row>
    <row r="29" spans="1:15" ht="16.5" customHeight="1" thickBot="1" x14ac:dyDescent="0.3">
      <c r="A29" s="270" t="s">
        <v>193</v>
      </c>
      <c r="B29" s="269">
        <v>3680.4679327132608</v>
      </c>
      <c r="C29" s="269">
        <v>2891.4673404554014</v>
      </c>
      <c r="D29" s="269">
        <v>3103.3249435232919</v>
      </c>
      <c r="E29" s="269">
        <v>3959.3878068038848</v>
      </c>
      <c r="F29" s="269">
        <v>5812.7715071103348</v>
      </c>
      <c r="G29" s="269">
        <v>5221.9684553669476</v>
      </c>
      <c r="H29" s="269">
        <v>5511.2273409765903</v>
      </c>
      <c r="I29" s="269">
        <v>6953.4278334429646</v>
      </c>
      <c r="J29" s="269">
        <v>9070.5588922492789</v>
      </c>
      <c r="K29" s="269">
        <v>8352.3215012820456</v>
      </c>
      <c r="L29" s="269">
        <v>8134.200463618803</v>
      </c>
      <c r="M29" s="269">
        <v>8407.5483227081895</v>
      </c>
      <c r="N29" s="269">
        <v>6924.309435938826</v>
      </c>
      <c r="O29" s="269">
        <v>7057.8136126959289</v>
      </c>
    </row>
    <row r="30" spans="1:15" ht="13.5" customHeight="1" thickTop="1" thickBot="1" x14ac:dyDescent="0.3">
      <c r="A30" s="271" t="s">
        <v>198</v>
      </c>
      <c r="B30" s="272">
        <v>361987.74965867517</v>
      </c>
      <c r="C30" s="272">
        <v>291494.40548384917</v>
      </c>
      <c r="D30" s="272">
        <v>338262.23870764725</v>
      </c>
      <c r="E30" s="272">
        <v>399153.52965478256</v>
      </c>
      <c r="F30" s="272">
        <v>585996.71902630641</v>
      </c>
      <c r="G30" s="272">
        <v>526436.72264783841</v>
      </c>
      <c r="H30" s="272">
        <v>555597.4694119445</v>
      </c>
      <c r="I30" s="272">
        <v>700988.48568183219</v>
      </c>
      <c r="J30" s="272">
        <v>914420.55551145051</v>
      </c>
      <c r="K30" s="272">
        <v>842013.65734351554</v>
      </c>
      <c r="L30" s="272">
        <v>820024.45438500878</v>
      </c>
      <c r="M30" s="272">
        <v>847581.17984433693</v>
      </c>
      <c r="N30" s="272">
        <v>698053.00380716077</v>
      </c>
      <c r="O30" s="272">
        <v>711511.81763809733</v>
      </c>
    </row>
    <row r="31" spans="1:15" s="189" customFormat="1" ht="16.5" customHeight="1" thickBot="1" x14ac:dyDescent="0.35">
      <c r="A31" s="273" t="s">
        <v>199</v>
      </c>
      <c r="B31" s="274">
        <f t="shared" ref="B31:K31" si="0">SUM(B16,B23,B30)</f>
        <v>4413782.4077600017</v>
      </c>
      <c r="C31" s="274">
        <f t="shared" si="0"/>
        <v>4595242.3902512342</v>
      </c>
      <c r="D31" s="274">
        <f t="shared" si="0"/>
        <v>5428282.8689962579</v>
      </c>
      <c r="E31" s="274">
        <f t="shared" si="0"/>
        <v>5113112.5534782065</v>
      </c>
      <c r="F31" s="274">
        <f t="shared" si="0"/>
        <v>5651314.2018064801</v>
      </c>
      <c r="G31" s="274">
        <f t="shared" si="0"/>
        <v>5652735.4890651442</v>
      </c>
      <c r="H31" s="274">
        <f t="shared" si="0"/>
        <v>5932308.8711277153</v>
      </c>
      <c r="I31" s="274">
        <f t="shared" si="0"/>
        <v>6419601.2178841047</v>
      </c>
      <c r="J31" s="274">
        <f t="shared" si="0"/>
        <v>6839154.8701220611</v>
      </c>
      <c r="K31" s="274">
        <f t="shared" si="0"/>
        <v>7264289.1280558566</v>
      </c>
      <c r="L31" s="274">
        <f>SUM(L16,L23,L30)</f>
        <v>7737791.3135285368</v>
      </c>
      <c r="M31" s="274">
        <f>SUM(M16,M23,M30)</f>
        <v>8094439.6802020818</v>
      </c>
      <c r="N31" s="274">
        <f>SUM(N16,N23,N30)</f>
        <v>8432756.6980110221</v>
      </c>
      <c r="O31" s="274">
        <f>SUM(O16,O23,O30)</f>
        <v>8734181.5066455696</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tabSelected="1" zoomScaleNormal="100" workbookViewId="0">
      <selection activeCell="B33" sqref="B33"/>
    </sheetView>
  </sheetViews>
  <sheetFormatPr defaultColWidth="8.6640625" defaultRowHeight="10" x14ac:dyDescent="0.2"/>
  <cols>
    <col min="1" max="1" width="64.33203125" style="32" bestFit="1" customWidth="1"/>
    <col min="2" max="2" width="137.33203125" style="32" bestFit="1" customWidth="1"/>
    <col min="3" max="16384" width="8.6640625" style="32"/>
  </cols>
  <sheetData>
    <row r="1" spans="1:3" ht="18" x14ac:dyDescent="0.4">
      <c r="A1" s="70" t="s">
        <v>9</v>
      </c>
      <c r="B1" s="71"/>
      <c r="C1" s="37"/>
    </row>
    <row r="2" spans="1:3" ht="17.25" customHeight="1" x14ac:dyDescent="0.3">
      <c r="A2" s="38" t="s">
        <v>10</v>
      </c>
      <c r="B2" s="35" t="s">
        <v>105</v>
      </c>
      <c r="C2" s="34"/>
    </row>
    <row r="3" spans="1:3" ht="13" x14ac:dyDescent="0.3">
      <c r="A3" s="39" t="s">
        <v>11</v>
      </c>
      <c r="B3" s="36">
        <v>45110</v>
      </c>
      <c r="C3" s="34"/>
    </row>
    <row r="4" spans="1:3" ht="15" customHeight="1" x14ac:dyDescent="0.3">
      <c r="A4" s="39" t="s">
        <v>12</v>
      </c>
      <c r="B4" s="36" t="s">
        <v>106</v>
      </c>
      <c r="C4" s="34"/>
    </row>
    <row r="5" spans="1:3" ht="12.5" x14ac:dyDescent="0.25">
      <c r="A5" s="101"/>
      <c r="B5" s="36" t="s">
        <v>107</v>
      </c>
      <c r="C5" s="34"/>
    </row>
    <row r="6" spans="1:3" ht="12.5" x14ac:dyDescent="0.25">
      <c r="A6" s="101"/>
      <c r="B6" s="139" t="s">
        <v>108</v>
      </c>
      <c r="C6" s="34"/>
    </row>
    <row r="7" spans="1:3" ht="13" thickBot="1" x14ac:dyDescent="0.3">
      <c r="A7" s="102"/>
      <c r="B7" s="120" t="s">
        <v>109</v>
      </c>
      <c r="C7" s="40"/>
    </row>
    <row r="8" spans="1:3" ht="12.5" x14ac:dyDescent="0.25">
      <c r="A8" s="103"/>
      <c r="B8" s="33"/>
    </row>
    <row r="9" spans="1:3" s="34" customFormat="1" ht="10.5" x14ac:dyDescent="0.2">
      <c r="C9" s="31" t="s">
        <v>13</v>
      </c>
    </row>
    <row r="10" spans="1:3" s="34" customFormat="1" x14ac:dyDescent="0.2">
      <c r="A10" s="43" t="s">
        <v>14</v>
      </c>
      <c r="B10" s="41" t="str">
        <f>'Form 1.1b'!B4:J4</f>
        <v>RETAIL SALES OF ELECTRICITY BY CLASS OR SECTOR (GWh)</v>
      </c>
      <c r="C10" s="42" t="s">
        <v>15</v>
      </c>
    </row>
    <row r="11" spans="1:3" s="34" customFormat="1" x14ac:dyDescent="0.2">
      <c r="A11" s="41" t="s">
        <v>16</v>
      </c>
      <c r="B11" s="41" t="str">
        <f>'Form 1.2'!B5:F5</f>
        <v>TOTAL ENERGY TO SERVE LOAD (GWh)</v>
      </c>
      <c r="C11" s="42" t="s">
        <v>15</v>
      </c>
    </row>
    <row r="12" spans="1:3" s="34" customFormat="1" x14ac:dyDescent="0.2">
      <c r="A12" s="41" t="s">
        <v>17</v>
      </c>
      <c r="B12" s="41" t="str">
        <f>+'Form 1.3'!B5</f>
        <v>LSE COINCIDENT PEAK DEMAND BY SECTOR</v>
      </c>
      <c r="C12" s="42" t="s">
        <v>15</v>
      </c>
    </row>
    <row r="13" spans="1:3" s="34" customFormat="1" x14ac:dyDescent="0.2">
      <c r="A13" s="41" t="s">
        <v>18</v>
      </c>
      <c r="B13" s="41" t="str">
        <f>+'Form 1.5'!B$4</f>
        <v>PEAK DEMAND WEATHER SCENARIOS</v>
      </c>
      <c r="C13" s="42" t="s">
        <v>15</v>
      </c>
    </row>
    <row r="14" spans="1:3" s="34" customFormat="1" x14ac:dyDescent="0.2">
      <c r="A14" s="43" t="s">
        <v>19</v>
      </c>
      <c r="B14" s="41" t="s">
        <v>20</v>
      </c>
      <c r="C14" s="42" t="s">
        <v>15</v>
      </c>
    </row>
    <row r="15" spans="1:3" s="34" customFormat="1" x14ac:dyDescent="0.2">
      <c r="A15" s="43" t="s">
        <v>21</v>
      </c>
      <c r="B15" s="43" t="s">
        <v>22</v>
      </c>
      <c r="C15" s="42" t="s">
        <v>15</v>
      </c>
    </row>
    <row r="16" spans="1:3" s="34" customFormat="1" x14ac:dyDescent="0.2">
      <c r="A16" s="43" t="s">
        <v>23</v>
      </c>
      <c r="B16" s="41" t="str">
        <f>+'Form 2.1'!B$4</f>
        <v>ECONOMIC AND DEMOGRAPHIC ASSUMPTIONS</v>
      </c>
      <c r="C16" s="42" t="s">
        <v>15</v>
      </c>
    </row>
    <row r="17" spans="1:3" s="34" customFormat="1" x14ac:dyDescent="0.2">
      <c r="A17" s="43" t="s">
        <v>24</v>
      </c>
      <c r="B17" s="41" t="str">
        <f>+'Form 2.2'!B5</f>
        <v>ELECTRICITY RATE FORECAST1</v>
      </c>
      <c r="C17" s="42" t="s">
        <v>15</v>
      </c>
    </row>
    <row r="18" spans="1:3" s="34" customFormat="1" x14ac:dyDescent="0.2">
      <c r="A18" s="43" t="s">
        <v>25</v>
      </c>
      <c r="B18" s="41" t="str">
        <f>+'Form 2.3'!B$4</f>
        <v>CUSTOMER COUNT &amp; OTHER FORECASTING INPUTS</v>
      </c>
      <c r="C18" s="42" t="s">
        <v>15</v>
      </c>
    </row>
    <row r="19" spans="1:3" s="34" customFormat="1" x14ac:dyDescent="0.2">
      <c r="A19" s="41" t="s">
        <v>26</v>
      </c>
      <c r="B19" s="41" t="s">
        <v>27</v>
      </c>
      <c r="C19" s="42" t="s">
        <v>15</v>
      </c>
    </row>
    <row r="20" spans="1:3" s="34" customFormat="1" x14ac:dyDescent="0.2">
      <c r="A20" s="43" t="s">
        <v>28</v>
      </c>
      <c r="B20" s="43" t="s">
        <v>29</v>
      </c>
      <c r="C20" s="42" t="s">
        <v>15</v>
      </c>
    </row>
    <row r="21" spans="1:3" x14ac:dyDescent="0.2">
      <c r="A21" s="43" t="s">
        <v>30</v>
      </c>
      <c r="B21" s="43" t="s">
        <v>31</v>
      </c>
      <c r="C21" s="42" t="s">
        <v>15</v>
      </c>
    </row>
    <row r="22" spans="1:3" x14ac:dyDescent="0.2">
      <c r="A22" s="34"/>
      <c r="B22" s="34"/>
      <c r="C22" s="34"/>
    </row>
    <row r="23" spans="1:3" x14ac:dyDescent="0.2">
      <c r="A23" s="34"/>
      <c r="B23" s="34"/>
      <c r="C23" s="34"/>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0D348D3E-B748-4602-A6E1-C0795B559980}"/>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J25"/>
  <sheetViews>
    <sheetView showGridLines="0" topLeftCell="A4" zoomScale="160" zoomScaleNormal="160" workbookViewId="0">
      <selection activeCell="L13" sqref="L13"/>
    </sheetView>
  </sheetViews>
  <sheetFormatPr defaultColWidth="8.6640625" defaultRowHeight="10" x14ac:dyDescent="0.2"/>
  <cols>
    <col min="1" max="1" width="1.6640625" style="48" customWidth="1"/>
    <col min="2" max="2" width="11" style="48" customWidth="1"/>
    <col min="3" max="3" width="13.109375" style="48" customWidth="1"/>
    <col min="4" max="4" width="13.6640625" style="48" customWidth="1"/>
    <col min="5" max="5" width="13.109375" style="48" customWidth="1"/>
    <col min="6" max="7" width="15.109375" style="48" customWidth="1"/>
    <col min="8" max="8" width="17.109375" style="48" customWidth="1"/>
    <col min="9" max="9" width="13.109375" style="48" customWidth="1"/>
    <col min="10" max="10" width="13.6640625" style="48" customWidth="1"/>
    <col min="11" max="16384" width="8.6640625" style="48"/>
  </cols>
  <sheetData>
    <row r="1" spans="2:10" s="45" customFormat="1" ht="15.5" x14ac:dyDescent="0.35">
      <c r="B1" s="296" t="s">
        <v>32</v>
      </c>
      <c r="C1" s="296"/>
      <c r="D1" s="296"/>
      <c r="E1" s="296"/>
      <c r="F1" s="296"/>
      <c r="G1" s="296"/>
      <c r="H1" s="296"/>
      <c r="I1" s="296"/>
      <c r="J1" s="296"/>
    </row>
    <row r="2" spans="2:10" s="46" customFormat="1" ht="13" x14ac:dyDescent="0.3">
      <c r="B2" s="293" t="str">
        <f>+'FormsList&amp;FilerInfo'!B2</f>
        <v>Los Angeles Department of Water and Power</v>
      </c>
      <c r="C2" s="294"/>
      <c r="D2" s="294"/>
      <c r="E2" s="294"/>
      <c r="F2" s="294"/>
      <c r="G2" s="294"/>
      <c r="H2" s="294"/>
      <c r="I2" s="294"/>
      <c r="J2" s="294"/>
    </row>
    <row r="3" spans="2:10" s="46" customFormat="1" ht="13" x14ac:dyDescent="0.3">
      <c r="B3" s="294"/>
      <c r="C3" s="294"/>
      <c r="D3" s="294"/>
      <c r="E3" s="294"/>
      <c r="F3" s="294"/>
      <c r="G3" s="294"/>
      <c r="H3" s="294"/>
      <c r="I3" s="294"/>
      <c r="J3" s="294"/>
    </row>
    <row r="4" spans="2:10" s="45" customFormat="1" ht="30.75" customHeight="1" x14ac:dyDescent="0.35">
      <c r="B4" s="295" t="s">
        <v>33</v>
      </c>
      <c r="C4" s="295"/>
      <c r="D4" s="295"/>
      <c r="E4" s="295"/>
      <c r="F4" s="295"/>
      <c r="G4" s="295"/>
      <c r="H4" s="295"/>
      <c r="I4" s="295"/>
      <c r="J4" s="295"/>
    </row>
    <row r="5" spans="2:10" ht="13" x14ac:dyDescent="0.3">
      <c r="B5" s="47"/>
      <c r="C5" s="47"/>
      <c r="D5" s="47"/>
      <c r="E5" s="47"/>
      <c r="F5" s="47"/>
      <c r="G5" s="47"/>
      <c r="H5" s="47"/>
      <c r="I5" s="47"/>
      <c r="J5" s="47"/>
    </row>
    <row r="6" spans="2:10" ht="12.5" x14ac:dyDescent="0.25">
      <c r="C6" s="46" t="s">
        <v>34</v>
      </c>
      <c r="D6" s="46"/>
      <c r="E6" s="46"/>
      <c r="F6" s="46"/>
      <c r="G6" s="46"/>
      <c r="H6" s="46"/>
      <c r="I6" s="46"/>
      <c r="J6" s="46"/>
    </row>
    <row r="7" spans="2:10" ht="48" customHeight="1" x14ac:dyDescent="0.2">
      <c r="B7" s="49" t="s">
        <v>35</v>
      </c>
      <c r="C7" s="50" t="s">
        <v>36</v>
      </c>
      <c r="D7" s="50" t="s">
        <v>37</v>
      </c>
      <c r="E7" s="50" t="s">
        <v>38</v>
      </c>
      <c r="F7" s="129" t="s">
        <v>40</v>
      </c>
      <c r="G7" s="158" t="s">
        <v>116</v>
      </c>
      <c r="H7" s="134" t="s">
        <v>103</v>
      </c>
      <c r="I7" s="51"/>
      <c r="J7" s="52" t="s">
        <v>42</v>
      </c>
    </row>
    <row r="8" spans="2:10" x14ac:dyDescent="0.2">
      <c r="B8" s="53">
        <v>2021</v>
      </c>
      <c r="C8" s="124">
        <v>8183.9715430000006</v>
      </c>
      <c r="D8" s="126">
        <v>11321.354883</v>
      </c>
      <c r="E8" s="128">
        <v>1082.95497</v>
      </c>
      <c r="F8" s="131">
        <v>97.546569000000005</v>
      </c>
      <c r="G8" s="133">
        <v>113.934664</v>
      </c>
      <c r="H8" s="147">
        <v>0</v>
      </c>
      <c r="I8" s="65"/>
      <c r="J8" s="65">
        <f t="shared" ref="J8:J9" si="0">SUM(C8:I8)</f>
        <v>20799.762628999997</v>
      </c>
    </row>
    <row r="9" spans="2:10" x14ac:dyDescent="0.2">
      <c r="B9" s="53">
        <v>2022</v>
      </c>
      <c r="C9" s="124">
        <v>8510.6082979999992</v>
      </c>
      <c r="D9" s="126">
        <v>11935.202783000001</v>
      </c>
      <c r="E9" s="128">
        <v>1177.4768160000001</v>
      </c>
      <c r="F9" s="131">
        <v>101.204719</v>
      </c>
      <c r="G9" s="133">
        <v>117.0339</v>
      </c>
      <c r="H9" s="147">
        <v>0</v>
      </c>
      <c r="I9" s="65"/>
      <c r="J9" s="65">
        <f t="shared" si="0"/>
        <v>21841.526515999998</v>
      </c>
    </row>
    <row r="10" spans="2:10" x14ac:dyDescent="0.2">
      <c r="B10" s="53">
        <v>2023</v>
      </c>
      <c r="C10" s="123">
        <v>8424.5450059072737</v>
      </c>
      <c r="D10" s="125">
        <v>12089.28455562875</v>
      </c>
      <c r="E10" s="127">
        <v>1091.4891875999999</v>
      </c>
      <c r="F10" s="130">
        <v>96.285204870000001</v>
      </c>
      <c r="G10" s="132">
        <v>115.68030239249998</v>
      </c>
      <c r="H10" s="143">
        <v>496.2200000000002</v>
      </c>
      <c r="I10" s="54"/>
      <c r="J10" s="55">
        <f t="shared" ref="J10:J13" si="1">SUM(C10:I10)</f>
        <v>22313.504256398526</v>
      </c>
    </row>
    <row r="11" spans="2:10" x14ac:dyDescent="0.2">
      <c r="B11" s="53">
        <v>2024</v>
      </c>
      <c r="C11" s="123">
        <v>8398.548636014144</v>
      </c>
      <c r="D11" s="125">
        <v>11889.419045270417</v>
      </c>
      <c r="E11" s="127">
        <v>1064.7874684999999</v>
      </c>
      <c r="F11" s="130">
        <v>96.766630894349973</v>
      </c>
      <c r="G11" s="132">
        <v>116.25870390446248</v>
      </c>
      <c r="H11" s="143">
        <v>681.8900000000001</v>
      </c>
      <c r="I11" s="54"/>
      <c r="J11" s="55">
        <f t="shared" si="1"/>
        <v>22247.670484583374</v>
      </c>
    </row>
    <row r="12" spans="2:10" x14ac:dyDescent="0.2">
      <c r="B12" s="53">
        <v>2025</v>
      </c>
      <c r="C12" s="123">
        <v>8390.728323216812</v>
      </c>
      <c r="D12" s="125">
        <v>11737.278025461228</v>
      </c>
      <c r="E12" s="127">
        <v>1057.8198981</v>
      </c>
      <c r="F12" s="130">
        <v>97.250464048821712</v>
      </c>
      <c r="G12" s="132">
        <v>116.83999742398477</v>
      </c>
      <c r="H12" s="143">
        <v>773.87999999999977</v>
      </c>
      <c r="I12" s="54"/>
      <c r="J12" s="55">
        <f t="shared" si="1"/>
        <v>22173.796708250848</v>
      </c>
    </row>
    <row r="13" spans="2:10" x14ac:dyDescent="0.2">
      <c r="B13" s="53">
        <v>2026</v>
      </c>
      <c r="C13" s="123">
        <v>8415.3879710146848</v>
      </c>
      <c r="D13" s="125">
        <v>11606.162958975912</v>
      </c>
      <c r="E13" s="127">
        <v>1045.7796137</v>
      </c>
      <c r="F13" s="130">
        <v>97.736716369065817</v>
      </c>
      <c r="G13" s="132">
        <v>117.42419741110467</v>
      </c>
      <c r="H13" s="143">
        <v>873.19999999999982</v>
      </c>
      <c r="I13" s="54"/>
      <c r="J13" s="55">
        <f t="shared" si="1"/>
        <v>22155.69145747077</v>
      </c>
    </row>
    <row r="14" spans="2:10" x14ac:dyDescent="0.2">
      <c r="B14" s="53">
        <v>2027</v>
      </c>
      <c r="C14" s="123">
        <v>8316.7309237485715</v>
      </c>
      <c r="D14" s="125">
        <v>11284.871871187637</v>
      </c>
      <c r="E14" s="127">
        <v>998.05109440000012</v>
      </c>
      <c r="F14" s="130">
        <v>98.22539995091114</v>
      </c>
      <c r="G14" s="132">
        <v>118.01131839816018</v>
      </c>
      <c r="H14" s="143">
        <v>993.41999999999962</v>
      </c>
      <c r="I14" s="54"/>
      <c r="J14" s="55">
        <f t="shared" ref="J14:J19" si="2">SUM(C14:I14)</f>
        <v>21809.310607685282</v>
      </c>
    </row>
    <row r="15" spans="2:10" x14ac:dyDescent="0.2">
      <c r="B15" s="53">
        <v>2028</v>
      </c>
      <c r="C15" s="123">
        <v>8353.0387981103613</v>
      </c>
      <c r="D15" s="125">
        <v>11258.844099091446</v>
      </c>
      <c r="E15" s="127">
        <v>997.79628529999991</v>
      </c>
      <c r="F15" s="130">
        <v>98.716526950665695</v>
      </c>
      <c r="G15" s="132">
        <v>118.60137499015096</v>
      </c>
      <c r="H15" s="143">
        <v>1134.7600000000002</v>
      </c>
      <c r="I15" s="54"/>
      <c r="J15" s="55">
        <f t="shared" si="2"/>
        <v>21961.757084442623</v>
      </c>
    </row>
    <row r="16" spans="2:10" s="56" customFormat="1" x14ac:dyDescent="0.2">
      <c r="B16" s="53">
        <v>2029</v>
      </c>
      <c r="C16" s="123">
        <v>8383.0316321559585</v>
      </c>
      <c r="D16" s="125">
        <v>11253.752634708231</v>
      </c>
      <c r="E16" s="127">
        <v>1005.920784</v>
      </c>
      <c r="F16" s="130">
        <v>99.210109585419019</v>
      </c>
      <c r="G16" s="132">
        <v>119.19438186510173</v>
      </c>
      <c r="H16" s="143">
        <v>1287.2800000000002</v>
      </c>
      <c r="I16" s="54"/>
      <c r="J16" s="55">
        <f t="shared" si="2"/>
        <v>22148.389542314711</v>
      </c>
    </row>
    <row r="17" spans="2:10" x14ac:dyDescent="0.2">
      <c r="B17" s="53">
        <v>2030</v>
      </c>
      <c r="C17" s="123">
        <v>8417.0533571920805</v>
      </c>
      <c r="D17" s="125">
        <v>11285.741600314741</v>
      </c>
      <c r="E17" s="127">
        <v>1013.3632357000001</v>
      </c>
      <c r="F17" s="130">
        <v>99.706160133346089</v>
      </c>
      <c r="G17" s="132">
        <v>119.79035377442723</v>
      </c>
      <c r="H17" s="143">
        <v>1455.5899999999997</v>
      </c>
      <c r="I17" s="54"/>
      <c r="J17" s="55">
        <f t="shared" si="2"/>
        <v>22391.244707114591</v>
      </c>
    </row>
    <row r="18" spans="2:10" x14ac:dyDescent="0.2">
      <c r="B18" s="53">
        <v>2031</v>
      </c>
      <c r="C18" s="123">
        <v>8457.9627266162151</v>
      </c>
      <c r="D18" s="125">
        <v>11304.842454354159</v>
      </c>
      <c r="E18" s="127">
        <v>1021.6732296</v>
      </c>
      <c r="F18" s="130">
        <v>100.2046909340128</v>
      </c>
      <c r="G18" s="132">
        <v>120.38930554329932</v>
      </c>
      <c r="H18" s="143">
        <v>1649.0657246127707</v>
      </c>
      <c r="I18" s="54"/>
      <c r="J18" s="55">
        <f t="shared" si="2"/>
        <v>22654.13813166046</v>
      </c>
    </row>
    <row r="19" spans="2:10" x14ac:dyDescent="0.2">
      <c r="B19" s="53">
        <v>2032</v>
      </c>
      <c r="C19" s="123">
        <v>8502.779925543844</v>
      </c>
      <c r="D19" s="125">
        <v>11355.915062904571</v>
      </c>
      <c r="E19" s="127">
        <v>1029.7055576</v>
      </c>
      <c r="F19" s="130">
        <v>100.70571438868288</v>
      </c>
      <c r="G19" s="132">
        <v>120.99125207101582</v>
      </c>
      <c r="H19" s="143">
        <v>1842.8211483521986</v>
      </c>
      <c r="I19" s="54"/>
      <c r="J19" s="55">
        <f t="shared" si="2"/>
        <v>22952.918660860309</v>
      </c>
    </row>
    <row r="20" spans="2:10" x14ac:dyDescent="0.2">
      <c r="B20" s="53">
        <v>2033</v>
      </c>
      <c r="C20" s="123">
        <v>8551.0292654984369</v>
      </c>
      <c r="D20" s="125">
        <v>11420.222614183807</v>
      </c>
      <c r="E20" s="127">
        <v>1037.8308356</v>
      </c>
      <c r="F20" s="130">
        <v>101.20924296062627</v>
      </c>
      <c r="G20" s="132">
        <v>121.59620833137089</v>
      </c>
      <c r="H20" s="143">
        <v>2047.3531799516168</v>
      </c>
      <c r="I20" s="54"/>
      <c r="J20" s="55">
        <f t="shared" ref="J20:J21" si="3">SUM(C20:I20)</f>
        <v>23279.241346525861</v>
      </c>
    </row>
    <row r="21" spans="2:10" x14ac:dyDescent="0.2">
      <c r="B21" s="53">
        <v>2034</v>
      </c>
      <c r="C21" s="123">
        <v>8572.453958913522</v>
      </c>
      <c r="D21" s="125">
        <v>11469.427274870963</v>
      </c>
      <c r="E21" s="127">
        <v>1046.5544195</v>
      </c>
      <c r="F21" s="130">
        <v>101.71528917542938</v>
      </c>
      <c r="G21" s="132">
        <v>122.20418937302773</v>
      </c>
      <c r="H21" s="143">
        <v>2261.037096605874</v>
      </c>
      <c r="I21" s="54"/>
      <c r="J21" s="55">
        <f t="shared" si="3"/>
        <v>23573.392228438817</v>
      </c>
    </row>
    <row r="23" spans="2:10" x14ac:dyDescent="0.2">
      <c r="B23" s="48" t="s">
        <v>104</v>
      </c>
    </row>
    <row r="24" spans="2:10" ht="12" x14ac:dyDescent="0.2">
      <c r="B24" s="297" t="s">
        <v>118</v>
      </c>
      <c r="C24" s="297"/>
      <c r="D24" s="297"/>
      <c r="E24" s="297"/>
      <c r="F24" s="297"/>
      <c r="G24" s="297"/>
      <c r="H24" s="297"/>
      <c r="I24" s="297"/>
      <c r="J24" s="297"/>
    </row>
    <row r="25" spans="2:10" ht="12" x14ac:dyDescent="0.2">
      <c r="B25" s="292" t="s">
        <v>117</v>
      </c>
      <c r="C25" s="292"/>
      <c r="D25" s="292"/>
      <c r="E25" s="292"/>
      <c r="F25" s="292"/>
      <c r="G25" s="292"/>
      <c r="H25" s="292"/>
      <c r="I25" s="292"/>
      <c r="J25" s="292"/>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6">
    <mergeCell ref="B25:J25"/>
    <mergeCell ref="B2:J2"/>
    <mergeCell ref="B3:J3"/>
    <mergeCell ref="B4:J4"/>
    <mergeCell ref="B1:J1"/>
    <mergeCell ref="B24:J24"/>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H23"/>
  <sheetViews>
    <sheetView showGridLines="0" zoomScale="160" zoomScaleNormal="160" workbookViewId="0">
      <selection activeCell="J15" sqref="J15"/>
    </sheetView>
  </sheetViews>
  <sheetFormatPr defaultColWidth="8.6640625" defaultRowHeight="10" x14ac:dyDescent="0.2"/>
  <cols>
    <col min="1" max="1" width="1.6640625" style="48" customWidth="1"/>
    <col min="2" max="2" width="11" style="48" customWidth="1"/>
    <col min="3" max="3" width="15.6640625" style="48" customWidth="1"/>
    <col min="4" max="4" width="14.6640625" style="48" customWidth="1"/>
    <col min="5" max="5" width="14.33203125" style="48" customWidth="1"/>
    <col min="6" max="6" width="19.6640625" style="68" customWidth="1"/>
    <col min="7" max="16384" width="8.6640625" style="48"/>
  </cols>
  <sheetData>
    <row r="1" spans="2:6" s="45" customFormat="1" ht="15.5" x14ac:dyDescent="0.35">
      <c r="B1" s="296" t="s">
        <v>43</v>
      </c>
      <c r="C1" s="296"/>
      <c r="D1" s="296"/>
      <c r="E1" s="296"/>
      <c r="F1" s="296"/>
    </row>
    <row r="2" spans="2:6" s="46" customFormat="1" ht="13" x14ac:dyDescent="0.3">
      <c r="B2" s="293" t="str">
        <f>+'FormsList&amp;FilerInfo'!B2</f>
        <v>Los Angeles Department of Water and Power</v>
      </c>
      <c r="C2" s="294"/>
      <c r="D2" s="294"/>
      <c r="E2" s="294"/>
      <c r="F2" s="294"/>
    </row>
    <row r="3" spans="2:6" s="46" customFormat="1" ht="13" x14ac:dyDescent="0.3">
      <c r="B3" s="294"/>
      <c r="C3" s="294"/>
      <c r="D3" s="294"/>
      <c r="E3" s="294"/>
      <c r="F3" s="294"/>
    </row>
    <row r="4" spans="2:6" s="46" customFormat="1" ht="13" x14ac:dyDescent="0.3">
      <c r="B4" s="298"/>
      <c r="C4" s="294"/>
      <c r="D4" s="97"/>
      <c r="F4" s="73"/>
    </row>
    <row r="5" spans="2:6" s="45" customFormat="1" ht="15.5" x14ac:dyDescent="0.35">
      <c r="B5" s="299" t="s">
        <v>44</v>
      </c>
      <c r="C5" s="299"/>
      <c r="D5" s="299"/>
      <c r="E5" s="299"/>
      <c r="F5" s="299"/>
    </row>
    <row r="6" spans="2:6" ht="13" x14ac:dyDescent="0.3">
      <c r="B6" s="294"/>
      <c r="C6" s="294"/>
      <c r="D6" s="294"/>
      <c r="E6" s="294"/>
      <c r="F6" s="294"/>
    </row>
    <row r="7" spans="2:6" ht="13" x14ac:dyDescent="0.3">
      <c r="B7" s="97"/>
      <c r="C7" s="97"/>
      <c r="D7" s="97"/>
      <c r="E7" s="97"/>
      <c r="F7" s="74"/>
    </row>
    <row r="8" spans="2:6" ht="13" x14ac:dyDescent="0.3">
      <c r="B8" s="57"/>
      <c r="C8" s="57"/>
      <c r="D8" s="57"/>
      <c r="E8" s="58"/>
      <c r="F8" s="75"/>
    </row>
    <row r="9" spans="2:6" ht="47.25" customHeight="1" x14ac:dyDescent="0.2">
      <c r="B9" s="59" t="s">
        <v>35</v>
      </c>
      <c r="C9" s="60" t="s">
        <v>45</v>
      </c>
      <c r="D9" s="60" t="s">
        <v>46</v>
      </c>
      <c r="E9" s="60" t="s">
        <v>47</v>
      </c>
      <c r="F9" s="76" t="s">
        <v>48</v>
      </c>
    </row>
    <row r="10" spans="2:6" x14ac:dyDescent="0.2">
      <c r="B10" s="53">
        <v>2021</v>
      </c>
      <c r="C10" s="147">
        <f>'Form 1.1b'!J8</f>
        <v>20799.762628999997</v>
      </c>
      <c r="D10" s="117">
        <f>E10/F10</f>
        <v>0.10875984964435696</v>
      </c>
      <c r="E10" s="65">
        <f>F10-C10</f>
        <v>2538.2373710000029</v>
      </c>
      <c r="F10" s="147">
        <v>23338</v>
      </c>
    </row>
    <row r="11" spans="2:6" x14ac:dyDescent="0.2">
      <c r="B11" s="53">
        <v>2022</v>
      </c>
      <c r="C11" s="160">
        <f>'Form 1.1b'!J9</f>
        <v>21841.526515999998</v>
      </c>
      <c r="D11" s="117">
        <f>E11/F11</f>
        <v>0.11325051699078405</v>
      </c>
      <c r="E11" s="147">
        <f>F11-C11</f>
        <v>2789.4734840000019</v>
      </c>
      <c r="F11" s="147">
        <v>24631</v>
      </c>
    </row>
    <row r="12" spans="2:6" x14ac:dyDescent="0.2">
      <c r="B12" s="53">
        <v>2023</v>
      </c>
      <c r="C12" s="144">
        <f>'Form 1.1b'!J10</f>
        <v>22313.504256398526</v>
      </c>
      <c r="D12" s="116">
        <f>E12/F12</f>
        <v>0.12000000000000016</v>
      </c>
      <c r="E12" s="54">
        <f>F12-C12</f>
        <v>3042.7505804179855</v>
      </c>
      <c r="F12" s="144">
        <v>25356.254836816512</v>
      </c>
    </row>
    <row r="13" spans="2:6" x14ac:dyDescent="0.2">
      <c r="B13" s="53">
        <v>2024</v>
      </c>
      <c r="C13" s="159">
        <f>'Form 1.1b'!J11</f>
        <v>22247.670484583374</v>
      </c>
      <c r="D13" s="116">
        <f t="shared" ref="D13:D23" si="0">E13/F13</f>
        <v>0.12242984189184765</v>
      </c>
      <c r="E13" s="143">
        <f t="shared" ref="E13:E23" si="1">F13-C13</f>
        <v>3103.7732478977341</v>
      </c>
      <c r="F13" s="144">
        <v>25351.443732481108</v>
      </c>
    </row>
    <row r="14" spans="2:6" x14ac:dyDescent="0.2">
      <c r="B14" s="53">
        <v>2025</v>
      </c>
      <c r="C14" s="159">
        <f>'Form 1.1b'!J12</f>
        <v>22173.796708250848</v>
      </c>
      <c r="D14" s="116">
        <f t="shared" si="0"/>
        <v>0.11999999999999998</v>
      </c>
      <c r="E14" s="143">
        <f t="shared" si="1"/>
        <v>3023.6995511251152</v>
      </c>
      <c r="F14" s="145">
        <v>25197.496259375963</v>
      </c>
    </row>
    <row r="15" spans="2:6" x14ac:dyDescent="0.2">
      <c r="B15" s="53">
        <v>2026</v>
      </c>
      <c r="C15" s="159">
        <f>'Form 1.1b'!J13</f>
        <v>22155.69145747077</v>
      </c>
      <c r="D15" s="116">
        <f t="shared" si="0"/>
        <v>0.11999999999999966</v>
      </c>
      <c r="E15" s="143">
        <f t="shared" si="1"/>
        <v>3021.230653291459</v>
      </c>
      <c r="F15" s="144">
        <v>25176.922110762229</v>
      </c>
    </row>
    <row r="16" spans="2:6" x14ac:dyDescent="0.2">
      <c r="B16" s="53">
        <v>2027</v>
      </c>
      <c r="C16" s="159">
        <f>'Form 1.1b'!J14</f>
        <v>21809.310607685282</v>
      </c>
      <c r="D16" s="116">
        <f t="shared" si="0"/>
        <v>0.12000000000000018</v>
      </c>
      <c r="E16" s="143">
        <f t="shared" si="1"/>
        <v>2973.9969010479981</v>
      </c>
      <c r="F16" s="145">
        <v>24783.30750873328</v>
      </c>
    </row>
    <row r="17" spans="2:8" x14ac:dyDescent="0.2">
      <c r="B17" s="53">
        <v>2028</v>
      </c>
      <c r="C17" s="159">
        <f>'Form 1.1b'!J15</f>
        <v>21961.757084442623</v>
      </c>
      <c r="D17" s="116">
        <f t="shared" si="0"/>
        <v>0.12246138678095962</v>
      </c>
      <c r="E17" s="143">
        <f t="shared" si="1"/>
        <v>3064.7850569694492</v>
      </c>
      <c r="F17" s="144">
        <v>25026.542141412072</v>
      </c>
    </row>
    <row r="18" spans="2:8" x14ac:dyDescent="0.2">
      <c r="B18" s="53">
        <v>2029</v>
      </c>
      <c r="C18" s="159">
        <f>'Form 1.1b'!J16</f>
        <v>22148.389542314711</v>
      </c>
      <c r="D18" s="116">
        <f t="shared" si="0"/>
        <v>0.11999999999999993</v>
      </c>
      <c r="E18" s="143">
        <f t="shared" si="1"/>
        <v>3020.2349375883678</v>
      </c>
      <c r="F18" s="145">
        <v>25168.624479903079</v>
      </c>
      <c r="H18" s="56"/>
    </row>
    <row r="19" spans="2:8" s="56" customFormat="1" x14ac:dyDescent="0.2">
      <c r="B19" s="53">
        <v>2030</v>
      </c>
      <c r="C19" s="159">
        <f>'Form 1.1b'!J17</f>
        <v>22391.244707114591</v>
      </c>
      <c r="D19" s="116">
        <f t="shared" si="0"/>
        <v>0.1200000000000004</v>
      </c>
      <c r="E19" s="143">
        <f t="shared" si="1"/>
        <v>3053.3515509701829</v>
      </c>
      <c r="F19" s="144">
        <v>25444.596258084774</v>
      </c>
    </row>
    <row r="20" spans="2:8" x14ac:dyDescent="0.2">
      <c r="B20" s="53">
        <v>2031</v>
      </c>
      <c r="C20" s="159">
        <f>'Form 1.1b'!J18</f>
        <v>22654.13813166046</v>
      </c>
      <c r="D20" s="116">
        <f t="shared" si="0"/>
        <v>0.11999999999999969</v>
      </c>
      <c r="E20" s="143">
        <f t="shared" si="1"/>
        <v>3089.2006543173266</v>
      </c>
      <c r="F20" s="144">
        <v>25743.338785977787</v>
      </c>
    </row>
    <row r="21" spans="2:8" x14ac:dyDescent="0.2">
      <c r="B21" s="53">
        <v>2032</v>
      </c>
      <c r="C21" s="159">
        <f>'Form 1.1b'!J19</f>
        <v>22952.918660860309</v>
      </c>
      <c r="D21" s="116">
        <f t="shared" si="0"/>
        <v>0.12235538273899195</v>
      </c>
      <c r="E21" s="143">
        <f t="shared" si="1"/>
        <v>3199.9434537536763</v>
      </c>
      <c r="F21" s="144">
        <v>26152.862114613985</v>
      </c>
    </row>
    <row r="22" spans="2:8" x14ac:dyDescent="0.2">
      <c r="B22" s="142">
        <v>2033</v>
      </c>
      <c r="C22" s="159">
        <f>'Form 1.1b'!J20</f>
        <v>23279.241346525861</v>
      </c>
      <c r="D22" s="116">
        <f t="shared" si="0"/>
        <v>0.12000000000000019</v>
      </c>
      <c r="E22" s="143">
        <f t="shared" si="1"/>
        <v>3174.4420017989869</v>
      </c>
      <c r="F22" s="144">
        <v>26453.683348324848</v>
      </c>
    </row>
    <row r="23" spans="2:8" x14ac:dyDescent="0.2">
      <c r="B23" s="142">
        <v>2034</v>
      </c>
      <c r="C23" s="159">
        <f>'Form 1.1b'!J21</f>
        <v>23573.392228438817</v>
      </c>
      <c r="D23" s="116">
        <f t="shared" si="0"/>
        <v>0.11999999999999982</v>
      </c>
      <c r="E23" s="143">
        <f t="shared" si="1"/>
        <v>3214.5534856961967</v>
      </c>
      <c r="F23" s="144">
        <v>26787.945714135014</v>
      </c>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N25"/>
  <sheetViews>
    <sheetView showGridLines="0" topLeftCell="A10" zoomScale="130" zoomScaleNormal="130" workbookViewId="0">
      <selection activeCell="J9" sqref="J9:J10"/>
    </sheetView>
  </sheetViews>
  <sheetFormatPr defaultColWidth="8.6640625" defaultRowHeight="10" x14ac:dyDescent="0.2"/>
  <cols>
    <col min="1" max="1" width="1.6640625" customWidth="1"/>
    <col min="2" max="2" width="10.109375" customWidth="1"/>
    <col min="3" max="4" width="12" customWidth="1"/>
    <col min="5" max="5" width="11.6640625" customWidth="1"/>
    <col min="6" max="6" width="12.6640625" customWidth="1"/>
    <col min="7" max="7" width="12" customWidth="1"/>
    <col min="8" max="8" width="15.6640625" customWidth="1"/>
    <col min="9" max="10" width="12" customWidth="1"/>
    <col min="11" max="11" width="5.109375" customWidth="1"/>
  </cols>
  <sheetData>
    <row r="1" spans="2:11" s="16" customFormat="1" ht="15.5" x14ac:dyDescent="0.35">
      <c r="B1" s="304" t="s">
        <v>49</v>
      </c>
      <c r="C1" s="304"/>
      <c r="D1" s="304"/>
      <c r="E1" s="304"/>
      <c r="F1" s="304"/>
      <c r="G1" s="304"/>
      <c r="H1" s="304"/>
      <c r="I1" s="304"/>
      <c r="J1" s="304"/>
      <c r="K1" s="304"/>
    </row>
    <row r="2" spans="2:11" ht="13" x14ac:dyDescent="0.3">
      <c r="B2" s="305" t="str">
        <f>+'FormsList&amp;FilerInfo'!B2</f>
        <v>Los Angeles Department of Water and Power</v>
      </c>
      <c r="C2" s="306"/>
      <c r="D2" s="306"/>
      <c r="E2" s="306"/>
      <c r="F2" s="306"/>
      <c r="G2" s="306"/>
      <c r="H2" s="306"/>
      <c r="I2" s="306"/>
      <c r="J2" s="306"/>
      <c r="K2" s="306"/>
    </row>
    <row r="3" spans="2:11" ht="13" x14ac:dyDescent="0.3">
      <c r="B3" s="10"/>
      <c r="C3" s="67"/>
      <c r="D3" s="67"/>
      <c r="E3" s="67"/>
      <c r="F3" s="67"/>
      <c r="G3" s="67"/>
      <c r="H3" s="67"/>
      <c r="I3" s="67"/>
      <c r="J3" s="67"/>
    </row>
    <row r="4" spans="2:11" ht="13" x14ac:dyDescent="0.3">
      <c r="B4" s="10"/>
      <c r="C4" s="67"/>
      <c r="D4" s="67"/>
      <c r="E4" s="67"/>
      <c r="F4" s="67"/>
      <c r="G4" s="67"/>
      <c r="H4" s="67"/>
      <c r="I4" s="67"/>
      <c r="J4" s="67"/>
    </row>
    <row r="5" spans="2:11" s="16" customFormat="1" ht="39.75" customHeight="1" x14ac:dyDescent="0.35">
      <c r="B5" s="29" t="s">
        <v>50</v>
      </c>
      <c r="C5" s="30"/>
      <c r="D5" s="30"/>
      <c r="E5" s="30"/>
      <c r="F5" s="30"/>
      <c r="G5" s="30"/>
      <c r="H5" s="30"/>
      <c r="I5" s="30"/>
      <c r="J5" s="30"/>
    </row>
    <row r="6" spans="2:11" s="2" customFormat="1" ht="13" x14ac:dyDescent="0.3">
      <c r="B6" s="12" t="s">
        <v>51</v>
      </c>
      <c r="C6" s="72"/>
      <c r="D6" s="72"/>
      <c r="E6" s="72"/>
      <c r="F6" s="72"/>
      <c r="G6" s="72"/>
      <c r="H6" s="72"/>
      <c r="I6" s="72"/>
      <c r="J6" s="72"/>
    </row>
    <row r="7" spans="2:11" s="2" customFormat="1" ht="13" x14ac:dyDescent="0.3">
      <c r="B7" s="12"/>
      <c r="C7" s="72"/>
      <c r="D7" s="72"/>
      <c r="E7" s="72"/>
      <c r="F7" s="72"/>
      <c r="G7" s="72"/>
      <c r="H7" s="72"/>
      <c r="I7" s="72"/>
      <c r="J7" s="72"/>
    </row>
    <row r="8" spans="2:11" ht="13" x14ac:dyDescent="0.3">
      <c r="B8" s="10"/>
      <c r="C8" s="67" t="s">
        <v>52</v>
      </c>
      <c r="D8" s="67"/>
      <c r="E8" s="67"/>
      <c r="F8" s="67"/>
      <c r="G8" s="67"/>
      <c r="H8" s="67"/>
      <c r="I8" s="67"/>
      <c r="J8" s="67"/>
    </row>
    <row r="9" spans="2:11" ht="22.5" customHeight="1" x14ac:dyDescent="0.2">
      <c r="B9" s="307" t="s">
        <v>35</v>
      </c>
      <c r="C9" s="307" t="s">
        <v>36</v>
      </c>
      <c r="D9" s="307" t="s">
        <v>37</v>
      </c>
      <c r="E9" s="302" t="s">
        <v>38</v>
      </c>
      <c r="F9" s="302" t="s">
        <v>53</v>
      </c>
      <c r="G9" s="98"/>
      <c r="H9" s="302" t="s">
        <v>54</v>
      </c>
      <c r="I9" s="98"/>
      <c r="J9" s="300" t="s">
        <v>55</v>
      </c>
    </row>
    <row r="10" spans="2:11" ht="22.5" customHeight="1" x14ac:dyDescent="0.2">
      <c r="B10" s="308"/>
      <c r="C10" s="308"/>
      <c r="D10" s="308"/>
      <c r="E10" s="303"/>
      <c r="F10" s="303"/>
      <c r="G10" s="99" t="s">
        <v>39</v>
      </c>
      <c r="H10" s="303"/>
      <c r="I10" s="99" t="s">
        <v>47</v>
      </c>
      <c r="J10" s="301"/>
    </row>
    <row r="11" spans="2:11" x14ac:dyDescent="0.2">
      <c r="B11" s="6">
        <v>2021</v>
      </c>
      <c r="C11" s="66"/>
      <c r="D11" s="66"/>
      <c r="E11" s="66"/>
      <c r="F11" s="66"/>
      <c r="G11" s="66"/>
      <c r="H11" s="66"/>
      <c r="I11" s="148">
        <v>88</v>
      </c>
      <c r="J11" s="148">
        <v>4883.47</v>
      </c>
    </row>
    <row r="12" spans="2:11" x14ac:dyDescent="0.2">
      <c r="B12" s="6">
        <v>2022</v>
      </c>
      <c r="C12" s="66"/>
      <c r="D12" s="66"/>
      <c r="E12" s="66"/>
      <c r="F12" s="66"/>
      <c r="G12" s="66"/>
      <c r="H12" s="66"/>
      <c r="I12" s="148">
        <v>227</v>
      </c>
      <c r="J12" s="148">
        <v>6216.28</v>
      </c>
    </row>
    <row r="13" spans="2:11" x14ac:dyDescent="0.2">
      <c r="B13" s="6">
        <v>2023</v>
      </c>
      <c r="C13" s="14"/>
      <c r="D13" s="14"/>
      <c r="E13" s="14"/>
      <c r="F13" s="14"/>
      <c r="G13" s="14"/>
      <c r="H13" s="14"/>
      <c r="I13" s="138">
        <v>188</v>
      </c>
      <c r="J13" s="146">
        <v>5692.7958984836305</v>
      </c>
    </row>
    <row r="14" spans="2:11" x14ac:dyDescent="0.2">
      <c r="B14" s="6">
        <v>2024</v>
      </c>
      <c r="C14" s="64"/>
      <c r="D14" s="64"/>
      <c r="E14" s="64"/>
      <c r="F14" s="64"/>
      <c r="G14" s="64"/>
      <c r="H14" s="64"/>
      <c r="I14" s="138">
        <v>188</v>
      </c>
      <c r="J14" s="146">
        <v>5678.8878083431973</v>
      </c>
    </row>
    <row r="15" spans="2:11" x14ac:dyDescent="0.2">
      <c r="B15" s="6">
        <v>2025</v>
      </c>
      <c r="C15" s="14"/>
      <c r="D15" s="14"/>
      <c r="E15" s="14"/>
      <c r="F15" s="14"/>
      <c r="G15" s="14"/>
      <c r="H15" s="14"/>
      <c r="I15" s="138">
        <v>188</v>
      </c>
      <c r="J15" s="146">
        <v>5649.0343649665529</v>
      </c>
    </row>
    <row r="16" spans="2:11" x14ac:dyDescent="0.2">
      <c r="B16" s="6">
        <v>2026</v>
      </c>
      <c r="C16" s="64"/>
      <c r="D16" s="64"/>
      <c r="E16" s="64"/>
      <c r="F16" s="64"/>
      <c r="G16" s="64"/>
      <c r="H16" s="64"/>
      <c r="I16" s="138">
        <v>188</v>
      </c>
      <c r="J16" s="146">
        <v>5646.0537504475897</v>
      </c>
    </row>
    <row r="17" spans="2:14" x14ac:dyDescent="0.2">
      <c r="B17" s="6">
        <v>2027</v>
      </c>
      <c r="C17" s="14"/>
      <c r="D17" s="14"/>
      <c r="E17" s="14"/>
      <c r="F17" s="14"/>
      <c r="G17" s="14"/>
      <c r="H17" s="14"/>
      <c r="I17" s="138">
        <v>188</v>
      </c>
      <c r="J17" s="146">
        <v>5553.8214708071991</v>
      </c>
    </row>
    <row r="18" spans="2:14" x14ac:dyDescent="0.2">
      <c r="B18" s="6">
        <v>2028</v>
      </c>
      <c r="C18" s="64"/>
      <c r="D18" s="64"/>
      <c r="E18" s="64"/>
      <c r="F18" s="64"/>
      <c r="G18" s="64"/>
      <c r="H18" s="64"/>
      <c r="I18" s="138">
        <v>188</v>
      </c>
      <c r="J18" s="146">
        <v>5601.7109619609037</v>
      </c>
    </row>
    <row r="19" spans="2:14" x14ac:dyDescent="0.2">
      <c r="B19" s="6">
        <v>2029</v>
      </c>
      <c r="C19" s="14"/>
      <c r="D19" s="14"/>
      <c r="E19" s="14"/>
      <c r="F19" s="14"/>
      <c r="G19" s="14"/>
      <c r="H19" s="14"/>
      <c r="I19" s="138">
        <v>188</v>
      </c>
      <c r="J19" s="146">
        <v>5623.569021139685</v>
      </c>
    </row>
    <row r="20" spans="2:14" s="2" customFormat="1" x14ac:dyDescent="0.2">
      <c r="B20" s="6">
        <v>2030</v>
      </c>
      <c r="C20" s="64"/>
      <c r="D20" s="64"/>
      <c r="E20" s="64"/>
      <c r="F20" s="64"/>
      <c r="G20" s="64"/>
      <c r="H20" s="64"/>
      <c r="I20" s="138">
        <v>188</v>
      </c>
      <c r="J20" s="146">
        <v>5672.1474401423975</v>
      </c>
      <c r="K20"/>
      <c r="L20"/>
      <c r="M20"/>
      <c r="N20"/>
    </row>
    <row r="21" spans="2:14" x14ac:dyDescent="0.2">
      <c r="B21" s="137">
        <v>2031</v>
      </c>
      <c r="C21" s="14"/>
      <c r="D21" s="14"/>
      <c r="E21" s="14"/>
      <c r="F21" s="14"/>
      <c r="G21" s="14"/>
      <c r="H21" s="14"/>
      <c r="I21" s="138">
        <v>188</v>
      </c>
      <c r="J21" s="146">
        <v>5720.7749060063052</v>
      </c>
    </row>
    <row r="22" spans="2:14" x14ac:dyDescent="0.2">
      <c r="B22" s="137">
        <v>2032</v>
      </c>
      <c r="C22" s="64"/>
      <c r="D22" s="64"/>
      <c r="E22" s="64"/>
      <c r="F22" s="64"/>
      <c r="G22" s="64"/>
      <c r="H22" s="64"/>
      <c r="I22" s="138">
        <v>188</v>
      </c>
      <c r="J22" s="146">
        <v>5791.690650671665</v>
      </c>
    </row>
    <row r="23" spans="2:14" x14ac:dyDescent="0.2">
      <c r="B23" s="137">
        <v>2033</v>
      </c>
      <c r="C23" s="14"/>
      <c r="D23" s="14"/>
      <c r="E23" s="14"/>
      <c r="F23" s="14"/>
      <c r="G23" s="14"/>
      <c r="H23" s="14"/>
      <c r="I23" s="138">
        <v>188</v>
      </c>
      <c r="J23" s="146">
        <v>5834.6463038965658</v>
      </c>
    </row>
    <row r="24" spans="2:14" x14ac:dyDescent="0.2">
      <c r="B24" s="3">
        <v>2034</v>
      </c>
      <c r="C24" s="62"/>
      <c r="D24" s="62"/>
      <c r="E24" s="62"/>
      <c r="F24" s="62"/>
      <c r="G24" s="62"/>
      <c r="H24" s="62"/>
      <c r="I24" s="146">
        <v>188</v>
      </c>
      <c r="J24" s="146">
        <v>5883.68300979586</v>
      </c>
    </row>
    <row r="25" spans="2:14" x14ac:dyDescent="0.2">
      <c r="J25" s="135"/>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Q23"/>
  <sheetViews>
    <sheetView showGridLines="0" zoomScale="190" zoomScaleNormal="190" workbookViewId="0">
      <selection activeCell="J16" sqref="J16"/>
    </sheetView>
  </sheetViews>
  <sheetFormatPr defaultColWidth="8.6640625" defaultRowHeight="10" x14ac:dyDescent="0.2"/>
  <cols>
    <col min="1" max="1" width="1.6640625" customWidth="1"/>
    <col min="2" max="2" width="12" customWidth="1"/>
    <col min="3" max="6" width="15.6640625" customWidth="1"/>
  </cols>
  <sheetData>
    <row r="1" spans="2:17" s="17" customFormat="1" ht="14" x14ac:dyDescent="0.3">
      <c r="B1" s="312" t="s">
        <v>56</v>
      </c>
      <c r="C1" s="312"/>
      <c r="D1" s="312"/>
      <c r="E1" s="312"/>
      <c r="F1" s="312"/>
    </row>
    <row r="2" spans="2:17" s="8" customFormat="1" ht="13" x14ac:dyDescent="0.3">
      <c r="B2" s="305" t="str">
        <f>+'FormsList&amp;FilerInfo'!B2</f>
        <v>Los Angeles Department of Water and Power</v>
      </c>
      <c r="C2" s="306"/>
      <c r="D2" s="306"/>
      <c r="E2" s="306"/>
      <c r="F2" s="306"/>
    </row>
    <row r="3" spans="2:17" s="8" customFormat="1" ht="13" x14ac:dyDescent="0.3">
      <c r="B3" s="306"/>
      <c r="C3" s="306"/>
      <c r="D3" s="306"/>
      <c r="E3" s="306"/>
      <c r="F3" s="306"/>
    </row>
    <row r="4" spans="2:17" s="8" customFormat="1" ht="15.5" x14ac:dyDescent="0.35">
      <c r="B4" s="18" t="s">
        <v>57</v>
      </c>
      <c r="C4" s="10"/>
      <c r="D4" s="10"/>
      <c r="E4" s="10"/>
      <c r="F4" s="10"/>
    </row>
    <row r="5" spans="2:17" s="8" customFormat="1" ht="12.75" customHeight="1" x14ac:dyDescent="0.3">
      <c r="B5" s="313" t="s">
        <v>58</v>
      </c>
      <c r="C5" s="313"/>
      <c r="D5" s="313"/>
      <c r="E5" s="313"/>
      <c r="F5" s="313"/>
    </row>
    <row r="6" spans="2:17" ht="13.5" customHeight="1" x14ac:dyDescent="0.3">
      <c r="B6" s="313"/>
      <c r="C6" s="313"/>
      <c r="D6" s="313"/>
      <c r="E6" s="313"/>
      <c r="F6" s="313"/>
    </row>
    <row r="7" spans="2:17" ht="12.5" x14ac:dyDescent="0.25">
      <c r="B7" s="314" t="s">
        <v>59</v>
      </c>
      <c r="C7" s="315"/>
      <c r="D7" s="315"/>
      <c r="E7" s="315"/>
      <c r="F7" s="315"/>
    </row>
    <row r="8" spans="2:17" ht="13.5" customHeight="1" x14ac:dyDescent="0.2">
      <c r="B8" s="6"/>
      <c r="C8" s="309" t="s">
        <v>60</v>
      </c>
      <c r="D8" s="310"/>
      <c r="E8" s="310"/>
      <c r="F8" s="311"/>
    </row>
    <row r="9" spans="2:17" ht="20" x14ac:dyDescent="0.2">
      <c r="B9" s="5" t="s">
        <v>35</v>
      </c>
      <c r="C9" s="15" t="s">
        <v>61</v>
      </c>
      <c r="D9" s="15" t="s">
        <v>62</v>
      </c>
      <c r="E9" s="15" t="s">
        <v>63</v>
      </c>
      <c r="F9" s="15" t="s">
        <v>64</v>
      </c>
    </row>
    <row r="10" spans="2:17" x14ac:dyDescent="0.2">
      <c r="B10" s="6">
        <v>2021</v>
      </c>
      <c r="C10" s="66">
        <v>5699.684005519508</v>
      </c>
      <c r="D10" s="66">
        <v>6145.3095436960002</v>
      </c>
      <c r="E10" s="66">
        <v>6378.2459088026453</v>
      </c>
      <c r="F10" s="66">
        <v>6570.6087796249149</v>
      </c>
    </row>
    <row r="11" spans="2:17" x14ac:dyDescent="0.2">
      <c r="B11" s="6">
        <v>2022</v>
      </c>
      <c r="C11" s="66">
        <v>5599.1812379786488</v>
      </c>
      <c r="D11" s="66">
        <v>6039.4591077618452</v>
      </c>
      <c r="E11" s="66">
        <v>6269.6001518408229</v>
      </c>
      <c r="F11" s="66">
        <v>6459.6545983107771</v>
      </c>
      <c r="G11" s="2"/>
      <c r="H11" s="2"/>
      <c r="I11" s="2"/>
      <c r="J11" s="2"/>
      <c r="K11" s="2"/>
      <c r="L11" s="2"/>
      <c r="M11" s="2"/>
      <c r="N11" s="2"/>
      <c r="O11" s="2"/>
      <c r="P11" s="2"/>
      <c r="Q11" s="2"/>
    </row>
    <row r="12" spans="2:17" x14ac:dyDescent="0.2">
      <c r="B12" s="6">
        <v>2023</v>
      </c>
      <c r="C12" s="14">
        <v>5692.7958984836305</v>
      </c>
      <c r="D12" s="64">
        <v>6142.7254669676968</v>
      </c>
      <c r="E12" s="64">
        <v>6377.9116249817625</v>
      </c>
      <c r="F12" s="64">
        <v>6572.1324136187486</v>
      </c>
      <c r="G12" s="2"/>
      <c r="H12" s="2"/>
      <c r="I12" s="2"/>
      <c r="J12" s="2"/>
      <c r="K12" s="2"/>
      <c r="L12" s="2"/>
      <c r="M12" s="2"/>
      <c r="N12" s="2"/>
      <c r="O12" s="2"/>
      <c r="P12" s="2"/>
      <c r="Q12" s="2"/>
    </row>
    <row r="13" spans="2:17" x14ac:dyDescent="0.2">
      <c r="B13" s="6">
        <v>2024</v>
      </c>
      <c r="C13" s="14">
        <v>5678.8878083431973</v>
      </c>
      <c r="D13" s="64">
        <v>6128.7320070393562</v>
      </c>
      <c r="E13" s="64">
        <v>6363.8735407525646</v>
      </c>
      <c r="F13" s="64">
        <v>6558.0574778716809</v>
      </c>
      <c r="G13" s="2"/>
      <c r="H13" s="2"/>
      <c r="I13" s="2"/>
      <c r="J13" s="2"/>
      <c r="K13" s="2"/>
      <c r="L13" s="2"/>
      <c r="M13" s="2"/>
      <c r="N13" s="2"/>
      <c r="O13" s="2"/>
      <c r="P13" s="2"/>
      <c r="Q13" s="2"/>
    </row>
    <row r="14" spans="2:17" x14ac:dyDescent="0.2">
      <c r="B14" s="6">
        <v>2025</v>
      </c>
      <c r="C14" s="14">
        <v>5649.0343649665529</v>
      </c>
      <c r="D14" s="64">
        <v>6096.1468700198939</v>
      </c>
      <c r="E14" s="64">
        <v>6329.8604990615095</v>
      </c>
      <c r="F14" s="64">
        <v>6522.8652478569729</v>
      </c>
    </row>
    <row r="15" spans="2:17" x14ac:dyDescent="0.2">
      <c r="B15" s="6">
        <v>2026</v>
      </c>
      <c r="C15" s="4">
        <v>5646.0537504475897</v>
      </c>
      <c r="D15" s="62">
        <v>6092.801181168491</v>
      </c>
      <c r="E15" s="62">
        <v>6326.3239793875737</v>
      </c>
      <c r="F15" s="62">
        <v>6519.1711367960197</v>
      </c>
      <c r="G15" s="2"/>
      <c r="H15" s="2"/>
      <c r="I15" s="2"/>
      <c r="J15" s="2"/>
      <c r="K15" s="2"/>
      <c r="L15" s="2"/>
      <c r="M15" s="2"/>
      <c r="N15" s="2"/>
      <c r="O15" s="2"/>
      <c r="P15" s="2"/>
      <c r="Q15" s="2"/>
    </row>
    <row r="16" spans="2:17" x14ac:dyDescent="0.2">
      <c r="B16" s="6">
        <v>2027</v>
      </c>
      <c r="C16" s="14">
        <v>5553.8214708071991</v>
      </c>
      <c r="D16" s="64">
        <v>5993.5844770072217</v>
      </c>
      <c r="E16" s="64">
        <v>6223.4563927681029</v>
      </c>
      <c r="F16" s="64">
        <v>6413.2885884277775</v>
      </c>
    </row>
    <row r="17" spans="2:17" x14ac:dyDescent="0.2">
      <c r="B17" s="6">
        <v>2028</v>
      </c>
      <c r="C17" s="4">
        <v>5601.7109619609037</v>
      </c>
      <c r="D17" s="62">
        <v>6045.7900019768749</v>
      </c>
      <c r="E17" s="62">
        <v>6277.9179850917026</v>
      </c>
      <c r="F17" s="62">
        <v>6469.6132801123331</v>
      </c>
      <c r="G17" s="2"/>
      <c r="H17" s="2"/>
      <c r="I17" s="2"/>
      <c r="J17" s="2"/>
      <c r="K17" s="2"/>
      <c r="L17" s="2"/>
      <c r="M17" s="2"/>
      <c r="N17" s="2"/>
      <c r="O17" s="2"/>
      <c r="P17" s="2"/>
      <c r="Q17" s="2"/>
    </row>
    <row r="18" spans="2:17" x14ac:dyDescent="0.2">
      <c r="B18" s="6">
        <v>2029</v>
      </c>
      <c r="C18" s="14">
        <v>5623.569021139685</v>
      </c>
      <c r="D18" s="64">
        <v>6070.1692160209122</v>
      </c>
      <c r="E18" s="64">
        <v>6303.6150514576384</v>
      </c>
      <c r="F18" s="64">
        <v>6496.3986516720252</v>
      </c>
      <c r="G18" s="2"/>
      <c r="H18" s="2"/>
      <c r="I18" s="2"/>
      <c r="J18" s="2"/>
      <c r="K18" s="2"/>
      <c r="L18" s="2"/>
      <c r="M18" s="2"/>
      <c r="N18" s="2"/>
      <c r="O18" s="2"/>
      <c r="P18" s="2"/>
      <c r="Q18" s="2"/>
    </row>
    <row r="19" spans="2:17" s="2" customFormat="1" x14ac:dyDescent="0.2">
      <c r="B19" s="6">
        <v>2030</v>
      </c>
      <c r="C19" s="4">
        <v>5672.1474401423975</v>
      </c>
      <c r="D19" s="62">
        <v>6123.6445673139087</v>
      </c>
      <c r="E19" s="62">
        <v>6359.6501160303978</v>
      </c>
      <c r="F19" s="62">
        <v>6554.5475716522551</v>
      </c>
      <c r="I19"/>
    </row>
    <row r="20" spans="2:17" x14ac:dyDescent="0.2">
      <c r="B20" s="6">
        <v>2031</v>
      </c>
      <c r="C20" s="4">
        <v>5720.7749060063052</v>
      </c>
      <c r="D20" s="62">
        <v>6177.5730169992748</v>
      </c>
      <c r="E20" s="62">
        <v>6416.3494838904999</v>
      </c>
      <c r="F20" s="62">
        <v>6613.5352115675241</v>
      </c>
    </row>
    <row r="21" spans="2:17" x14ac:dyDescent="0.2">
      <c r="B21" s="6">
        <v>2032</v>
      </c>
      <c r="C21" s="4">
        <v>5791.690650671665</v>
      </c>
      <c r="D21" s="62">
        <v>6255.7554757643011</v>
      </c>
      <c r="E21" s="62">
        <v>6498.3303828786165</v>
      </c>
      <c r="F21" s="62">
        <v>6698.652928053526</v>
      </c>
    </row>
    <row r="22" spans="2:17" x14ac:dyDescent="0.2">
      <c r="B22" s="3">
        <v>2033</v>
      </c>
      <c r="C22" s="136">
        <v>5834.6463038965658</v>
      </c>
      <c r="D22" s="146">
        <v>6304.0489980375069</v>
      </c>
      <c r="E22" s="146">
        <v>6549.4141038882217</v>
      </c>
      <c r="F22" s="146">
        <v>6752.0408433389057</v>
      </c>
      <c r="G22" s="112"/>
    </row>
    <row r="23" spans="2:17" x14ac:dyDescent="0.2">
      <c r="B23" s="3">
        <v>2034</v>
      </c>
      <c r="C23" s="136">
        <v>5883.68300979586</v>
      </c>
      <c r="D23" s="146">
        <v>6359.016963224788</v>
      </c>
      <c r="E23" s="146">
        <v>6607.482443404816</v>
      </c>
      <c r="F23" s="146">
        <v>6812.6695254895803</v>
      </c>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5"/>
  <sheetViews>
    <sheetView showGridLines="0" zoomScaleNormal="100" workbookViewId="0">
      <selection activeCell="B22" sqref="B22"/>
    </sheetView>
  </sheetViews>
  <sheetFormatPr defaultColWidth="17.6640625" defaultRowHeight="10" x14ac:dyDescent="0.2"/>
  <cols>
    <col min="1" max="1" width="1.6640625" style="9" customWidth="1"/>
    <col min="2" max="2" width="11.109375" style="9" customWidth="1"/>
    <col min="3" max="3" width="13.44140625" style="9" customWidth="1"/>
    <col min="4" max="4" width="12.6640625" style="9" customWidth="1"/>
    <col min="5" max="5" width="13.109375" style="9" bestFit="1" customWidth="1"/>
    <col min="6" max="6" width="15.44140625" style="9" customWidth="1"/>
    <col min="7" max="7" width="15.6640625" style="9" customWidth="1"/>
    <col min="8" max="9" width="12.6640625" style="9" customWidth="1"/>
    <col min="10" max="10" width="13.109375" style="9" customWidth="1"/>
    <col min="11" max="11" width="14.44140625" style="9" customWidth="1"/>
    <col min="12" max="12" width="13.6640625" style="9" customWidth="1"/>
    <col min="13" max="16384" width="17.6640625" style="9"/>
  </cols>
  <sheetData>
    <row r="1" spans="2:10" s="21" customFormat="1" ht="15.5" x14ac:dyDescent="0.35">
      <c r="B1" s="316" t="s">
        <v>65</v>
      </c>
      <c r="C1" s="316"/>
      <c r="D1" s="316"/>
      <c r="E1" s="316"/>
      <c r="F1" s="316"/>
      <c r="G1" s="316"/>
      <c r="H1" s="316"/>
      <c r="I1" s="316"/>
      <c r="J1" s="317"/>
    </row>
    <row r="2" spans="2:10" ht="13" x14ac:dyDescent="0.3">
      <c r="B2" s="318" t="str">
        <f>+'FormsList&amp;FilerInfo'!B2</f>
        <v>Los Angeles Department of Water and Power</v>
      </c>
      <c r="C2" s="319"/>
      <c r="D2" s="319"/>
      <c r="E2" s="319"/>
      <c r="F2" s="319"/>
      <c r="G2" s="319"/>
      <c r="H2" s="319"/>
      <c r="I2" s="319"/>
      <c r="J2" s="319"/>
    </row>
    <row r="3" spans="2:10" ht="13" x14ac:dyDescent="0.3">
      <c r="B3" s="100"/>
      <c r="C3" s="100"/>
      <c r="D3" s="100"/>
      <c r="E3" s="100"/>
      <c r="F3" s="100"/>
      <c r="G3" s="100"/>
      <c r="H3" s="100"/>
      <c r="I3" s="100"/>
      <c r="J3" s="100"/>
    </row>
    <row r="4" spans="2:10" s="21" customFormat="1" ht="15.5" x14ac:dyDescent="0.35">
      <c r="B4" s="320" t="s">
        <v>66</v>
      </c>
      <c r="C4" s="320"/>
      <c r="D4" s="320"/>
      <c r="E4" s="320"/>
      <c r="F4" s="320"/>
      <c r="G4" s="320"/>
      <c r="H4" s="320"/>
      <c r="I4" s="320"/>
      <c r="J4" s="320"/>
    </row>
    <row r="5" spans="2:10" ht="13" x14ac:dyDescent="0.3">
      <c r="B5" s="319" t="s">
        <v>67</v>
      </c>
      <c r="C5" s="319"/>
      <c r="D5" s="319"/>
      <c r="E5" s="319"/>
      <c r="F5" s="319"/>
      <c r="G5" s="319"/>
      <c r="H5" s="319"/>
      <c r="I5" s="319"/>
      <c r="J5" s="319"/>
    </row>
    <row r="6" spans="2:10" ht="13" x14ac:dyDescent="0.3">
      <c r="B6" s="100"/>
      <c r="C6" s="100"/>
      <c r="D6" s="100"/>
      <c r="E6" s="100"/>
      <c r="F6" s="100"/>
      <c r="G6" s="100"/>
      <c r="H6" s="100"/>
      <c r="I6" s="100"/>
      <c r="J6" s="100"/>
    </row>
    <row r="7" spans="2:10" ht="12.5" x14ac:dyDescent="0.25">
      <c r="B7" s="321" t="s">
        <v>68</v>
      </c>
      <c r="C7" s="321"/>
      <c r="D7" s="321"/>
      <c r="E7" s="321"/>
      <c r="F7" s="321"/>
      <c r="G7" s="321"/>
      <c r="H7" s="321"/>
      <c r="I7" s="321"/>
      <c r="J7" s="321"/>
    </row>
    <row r="8" spans="2:10" ht="50" x14ac:dyDescent="0.2">
      <c r="B8" s="27"/>
      <c r="C8" s="44" t="s">
        <v>69</v>
      </c>
      <c r="D8" s="11" t="s">
        <v>70</v>
      </c>
      <c r="E8" s="11" t="s">
        <v>71</v>
      </c>
      <c r="F8" s="44" t="s">
        <v>72</v>
      </c>
      <c r="G8" s="140" t="s">
        <v>119</v>
      </c>
      <c r="H8" s="140" t="s">
        <v>113</v>
      </c>
      <c r="I8" s="11" t="s">
        <v>73</v>
      </c>
      <c r="J8" s="11" t="s">
        <v>74</v>
      </c>
    </row>
    <row r="9" spans="2:10" x14ac:dyDescent="0.2">
      <c r="B9" s="6">
        <v>2021</v>
      </c>
      <c r="C9" s="149">
        <v>1</v>
      </c>
      <c r="D9" s="148">
        <v>3910.2223121213633</v>
      </c>
      <c r="E9" s="148">
        <v>1424428.1514102654</v>
      </c>
      <c r="F9" s="148"/>
      <c r="G9" s="148">
        <v>4303.6868015154696</v>
      </c>
      <c r="H9" s="148">
        <v>599.30815024986498</v>
      </c>
      <c r="I9" s="148"/>
      <c r="J9" s="148">
        <v>708195.54585453519</v>
      </c>
    </row>
    <row r="10" spans="2:10" x14ac:dyDescent="0.2">
      <c r="B10" s="6">
        <v>2022</v>
      </c>
      <c r="C10" s="149">
        <v>1.0453363944612748</v>
      </c>
      <c r="D10" s="148">
        <v>3846.7744577329281</v>
      </c>
      <c r="E10" s="148">
        <v>1440935.3936264995</v>
      </c>
      <c r="F10" s="148"/>
      <c r="G10" s="148">
        <v>4538.5803786136503</v>
      </c>
      <c r="H10" s="148">
        <v>552.76251357716399</v>
      </c>
      <c r="I10" s="148"/>
      <c r="J10" s="148">
        <v>711992.70390820177</v>
      </c>
    </row>
    <row r="11" spans="2:10" x14ac:dyDescent="0.2">
      <c r="B11" s="6">
        <v>2023</v>
      </c>
      <c r="C11" s="150">
        <v>1.0768494751739799</v>
      </c>
      <c r="D11" s="136">
        <v>3825.3486890479526</v>
      </c>
      <c r="E11" s="136">
        <v>1455217.0532081316</v>
      </c>
      <c r="F11" s="136"/>
      <c r="G11" s="136">
        <v>4614.1292488278596</v>
      </c>
      <c r="H11" s="136">
        <v>547.53425595822296</v>
      </c>
      <c r="I11" s="136"/>
      <c r="J11" s="136">
        <v>715740.78557021799</v>
      </c>
    </row>
    <row r="12" spans="2:10" x14ac:dyDescent="0.2">
      <c r="B12" s="6">
        <v>2024</v>
      </c>
      <c r="C12" s="150">
        <v>1.1081675530013562</v>
      </c>
      <c r="D12" s="136">
        <v>3832.0414708545113</v>
      </c>
      <c r="E12" s="136">
        <v>1469720.1340744516</v>
      </c>
      <c r="F12" s="136"/>
      <c r="G12" s="136">
        <v>4612.6523625645004</v>
      </c>
      <c r="H12" s="136">
        <v>553.03980812272005</v>
      </c>
      <c r="I12" s="136"/>
      <c r="J12" s="136">
        <v>719842.28591530689</v>
      </c>
    </row>
    <row r="13" spans="2:10" x14ac:dyDescent="0.2">
      <c r="B13" s="6">
        <v>2025</v>
      </c>
      <c r="C13" s="150">
        <v>1.1380795528748497</v>
      </c>
      <c r="D13" s="136">
        <v>3838.6842889404047</v>
      </c>
      <c r="E13" s="136">
        <v>1484477.7471688623</v>
      </c>
      <c r="F13" s="136"/>
      <c r="G13" s="136">
        <v>4623.8006046354703</v>
      </c>
      <c r="H13" s="136">
        <v>558.70526269889206</v>
      </c>
      <c r="I13" s="136"/>
      <c r="J13" s="136">
        <v>725357.15094642271</v>
      </c>
    </row>
    <row r="14" spans="2:10" x14ac:dyDescent="0.2">
      <c r="B14" s="6">
        <v>2026</v>
      </c>
      <c r="C14" s="150">
        <v>1.1676171479587358</v>
      </c>
      <c r="D14" s="136">
        <v>3844.3243762578468</v>
      </c>
      <c r="E14" s="136">
        <v>1500972.6964911153</v>
      </c>
      <c r="F14" s="136"/>
      <c r="G14" s="136">
        <v>4720.2302974860904</v>
      </c>
      <c r="H14" s="136">
        <v>567.67677035839995</v>
      </c>
      <c r="I14" s="136"/>
      <c r="J14" s="136">
        <v>730380.98536141159</v>
      </c>
    </row>
    <row r="15" spans="2:10" x14ac:dyDescent="0.2">
      <c r="B15" s="6">
        <v>2027</v>
      </c>
      <c r="C15" s="150">
        <v>1.1974641217686233</v>
      </c>
      <c r="D15" s="136">
        <v>3849.2704057852775</v>
      </c>
      <c r="E15" s="136">
        <v>1518187.9406912962</v>
      </c>
      <c r="F15" s="136"/>
      <c r="G15" s="136">
        <v>4785.76664489005</v>
      </c>
      <c r="H15" s="136">
        <v>579.32747028644906</v>
      </c>
      <c r="I15" s="136"/>
      <c r="J15" s="136">
        <v>735059.81540794193</v>
      </c>
    </row>
    <row r="16" spans="2:10" x14ac:dyDescent="0.2">
      <c r="B16" s="6">
        <v>2028</v>
      </c>
      <c r="C16" s="150">
        <v>1.227785451922508</v>
      </c>
      <c r="D16" s="136">
        <v>3853.6580161784432</v>
      </c>
      <c r="E16" s="136">
        <v>1531138.1471094831</v>
      </c>
      <c r="F16" s="136"/>
      <c r="G16" s="136">
        <v>4843.7128484769701</v>
      </c>
      <c r="H16" s="136">
        <v>594.45075417426301</v>
      </c>
      <c r="I16" s="136"/>
      <c r="J16" s="136">
        <v>739513.97836949432</v>
      </c>
    </row>
    <row r="17" spans="2:10" s="28" customFormat="1" x14ac:dyDescent="0.2">
      <c r="B17" s="6">
        <v>2029</v>
      </c>
      <c r="C17" s="150">
        <v>1.2587106551266067</v>
      </c>
      <c r="D17" s="136">
        <v>3857.5236033537039</v>
      </c>
      <c r="E17" s="136">
        <v>1539831.6156768808</v>
      </c>
      <c r="F17" s="136"/>
      <c r="G17" s="136">
        <v>4896.9678237322896</v>
      </c>
      <c r="H17" s="136">
        <v>596.51882811648102</v>
      </c>
      <c r="I17" s="136"/>
      <c r="J17" s="136">
        <v>743983.89246376441</v>
      </c>
    </row>
    <row r="18" spans="2:10" x14ac:dyDescent="0.2">
      <c r="B18" s="6">
        <v>2030</v>
      </c>
      <c r="C18" s="150">
        <v>1.2810757192801432</v>
      </c>
      <c r="D18" s="136">
        <v>3860.6429713961375</v>
      </c>
      <c r="E18" s="136">
        <v>1548513.126777085</v>
      </c>
      <c r="F18" s="136"/>
      <c r="G18" s="136">
        <v>4939.04683949233</v>
      </c>
      <c r="H18" s="136">
        <v>605.06332168842403</v>
      </c>
      <c r="I18" s="136"/>
      <c r="J18" s="136">
        <v>748378.81660778215</v>
      </c>
    </row>
    <row r="19" spans="2:10" x14ac:dyDescent="0.2">
      <c r="B19" s="6">
        <v>2031</v>
      </c>
      <c r="C19" s="150">
        <v>1.3095719989032246</v>
      </c>
      <c r="D19" s="136">
        <v>3862.6724530037964</v>
      </c>
      <c r="E19" s="136">
        <v>1557194.6378772887</v>
      </c>
      <c r="F19" s="136"/>
      <c r="G19" s="136">
        <v>4977.3145570945599</v>
      </c>
      <c r="H19" s="136">
        <v>613.73017786296805</v>
      </c>
      <c r="I19" s="136"/>
      <c r="J19" s="136">
        <v>752757.90161416354</v>
      </c>
    </row>
    <row r="20" spans="2:10" x14ac:dyDescent="0.2">
      <c r="B20" s="6">
        <v>2032</v>
      </c>
      <c r="C20" s="150">
        <v>1.3406810718105495</v>
      </c>
      <c r="D20" s="136">
        <v>3863.6237170601657</v>
      </c>
      <c r="E20" s="136">
        <v>1565864.191510299</v>
      </c>
      <c r="F20" s="136"/>
      <c r="G20" s="136">
        <v>5014.1884560712297</v>
      </c>
      <c r="H20" s="136">
        <v>622.52120348916606</v>
      </c>
      <c r="I20" s="136"/>
      <c r="J20" s="136">
        <v>757109.5554866587</v>
      </c>
    </row>
    <row r="21" spans="2:10" x14ac:dyDescent="0.2">
      <c r="B21" s="6">
        <v>2033</v>
      </c>
      <c r="C21" s="150">
        <v>1.3722841600929196</v>
      </c>
      <c r="D21" s="136">
        <v>3863.704861273909</v>
      </c>
      <c r="E21" s="136">
        <v>1574557.6600776967</v>
      </c>
      <c r="F21" s="136"/>
      <c r="G21" s="136">
        <v>5048.2562128463896</v>
      </c>
      <c r="H21" s="136">
        <v>631.43821416019398</v>
      </c>
      <c r="I21" s="136"/>
      <c r="J21" s="136">
        <v>761519.30554511165</v>
      </c>
    </row>
    <row r="22" spans="2:10" x14ac:dyDescent="0.2">
      <c r="B22" s="3">
        <v>2034</v>
      </c>
      <c r="C22" s="150">
        <v>1.4045379017177062</v>
      </c>
      <c r="D22" s="136">
        <v>3862.9343696628039</v>
      </c>
      <c r="E22" s="136">
        <v>1583239.1711779009</v>
      </c>
      <c r="F22" s="136"/>
      <c r="G22" s="136">
        <v>5080.2596281291098</v>
      </c>
      <c r="H22" s="136">
        <v>640.482803160152</v>
      </c>
      <c r="I22" s="136"/>
      <c r="J22" s="136">
        <v>765994.59695711208</v>
      </c>
    </row>
    <row r="24" spans="2:10" x14ac:dyDescent="0.2">
      <c r="B24" s="157" t="s">
        <v>104</v>
      </c>
    </row>
    <row r="25" spans="2:10" ht="12" x14ac:dyDescent="0.2">
      <c r="B25" s="297" t="s">
        <v>120</v>
      </c>
      <c r="C25" s="297"/>
      <c r="D25" s="297"/>
      <c r="E25" s="297"/>
      <c r="F25" s="297"/>
      <c r="G25" s="297"/>
      <c r="H25" s="297"/>
      <c r="I25" s="297"/>
      <c r="J25" s="297"/>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6">
    <mergeCell ref="B25:J2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6"/>
  <sheetViews>
    <sheetView showGridLines="0" zoomScaleNormal="100" workbookViewId="0">
      <selection activeCell="G61" sqref="G61"/>
    </sheetView>
  </sheetViews>
  <sheetFormatPr defaultColWidth="8.6640625" defaultRowHeight="10" x14ac:dyDescent="0.2"/>
  <cols>
    <col min="1" max="1" width="1.6640625" customWidth="1"/>
    <col min="2" max="2" width="11.6640625" customWidth="1"/>
    <col min="3" max="3" width="13.109375" customWidth="1"/>
    <col min="4" max="4" width="12.6640625" customWidth="1"/>
    <col min="5" max="5" width="14.109375" customWidth="1"/>
    <col min="6" max="6" width="12.6640625" customWidth="1"/>
    <col min="7" max="7" width="15.109375" customWidth="1"/>
    <col min="8" max="10" width="12" customWidth="1"/>
  </cols>
  <sheetData>
    <row r="1" spans="2:10" s="16" customFormat="1" ht="15.5" x14ac:dyDescent="0.35">
      <c r="B1" s="20" t="s">
        <v>75</v>
      </c>
      <c r="C1" s="20"/>
      <c r="D1" s="20"/>
      <c r="E1" s="20"/>
      <c r="F1" s="20"/>
      <c r="G1" s="20"/>
      <c r="H1" s="20"/>
      <c r="I1" s="20"/>
      <c r="J1" s="20"/>
    </row>
    <row r="2" spans="2:10" s="8" customFormat="1" ht="13" x14ac:dyDescent="0.3">
      <c r="B2" s="69" t="str">
        <f>+'FormsList&amp;FilerInfo'!B2</f>
        <v>Los Angeles Department of Water and Power</v>
      </c>
      <c r="C2" s="10"/>
      <c r="D2" s="10"/>
      <c r="E2" s="10"/>
      <c r="F2" s="10"/>
      <c r="G2" s="10"/>
      <c r="H2" s="10"/>
      <c r="I2" s="10"/>
      <c r="J2" s="10"/>
    </row>
    <row r="3" spans="2:10" s="8" customFormat="1" ht="13" x14ac:dyDescent="0.3">
      <c r="B3" s="10"/>
      <c r="C3" s="10"/>
      <c r="D3" s="10"/>
      <c r="E3" s="10"/>
      <c r="F3" s="10"/>
      <c r="G3" s="10"/>
      <c r="H3" s="10"/>
      <c r="I3" s="10"/>
      <c r="J3" s="10"/>
    </row>
    <row r="4" spans="2:10" s="8" customFormat="1" ht="13" x14ac:dyDescent="0.3">
      <c r="B4" s="13"/>
      <c r="C4" s="13"/>
      <c r="D4" s="13"/>
      <c r="E4" s="13"/>
      <c r="F4" s="13"/>
      <c r="G4" s="13"/>
      <c r="H4" s="13"/>
      <c r="I4" s="13"/>
      <c r="J4" s="13"/>
    </row>
    <row r="5" spans="2:10" s="16" customFormat="1" ht="17.5" x14ac:dyDescent="0.35">
      <c r="B5" s="18" t="s">
        <v>112</v>
      </c>
      <c r="C5" s="18"/>
      <c r="D5" s="19"/>
      <c r="E5" s="19"/>
      <c r="F5" s="19"/>
      <c r="G5" s="19"/>
      <c r="H5" s="19"/>
      <c r="I5" s="19"/>
      <c r="J5" s="19"/>
    </row>
    <row r="6" spans="2:10" ht="13.5" customHeight="1" x14ac:dyDescent="0.3">
      <c r="B6" s="10" t="s">
        <v>76</v>
      </c>
      <c r="C6" s="10"/>
      <c r="D6" s="67"/>
      <c r="E6" s="67"/>
      <c r="F6" s="67"/>
      <c r="G6" s="67"/>
      <c r="H6" s="67"/>
      <c r="I6" s="67"/>
      <c r="J6" s="1"/>
    </row>
    <row r="7" spans="2:10" ht="21.75" customHeight="1" x14ac:dyDescent="0.3">
      <c r="B7" s="7"/>
      <c r="C7" s="322" t="str">
        <f>+'Form 1.3'!C8</f>
        <v>(Modify categories below to be consistent with sectors reported on Form 1.1)</v>
      </c>
      <c r="D7" s="322"/>
      <c r="E7" s="322"/>
      <c r="F7" s="322"/>
      <c r="G7" s="322"/>
      <c r="H7" s="322"/>
      <c r="I7" s="322"/>
      <c r="J7" s="322"/>
    </row>
    <row r="8" spans="2:10" ht="60.75" customHeight="1" x14ac:dyDescent="0.2">
      <c r="B8" s="11" t="s">
        <v>35</v>
      </c>
      <c r="C8" s="44" t="s">
        <v>77</v>
      </c>
      <c r="D8" s="44" t="s">
        <v>78</v>
      </c>
      <c r="E8" s="44" t="s">
        <v>79</v>
      </c>
      <c r="F8" s="44" t="s">
        <v>80</v>
      </c>
      <c r="G8" s="113" t="s">
        <v>110</v>
      </c>
      <c r="H8" s="113" t="s">
        <v>83</v>
      </c>
      <c r="I8" s="113" t="s">
        <v>111</v>
      </c>
      <c r="J8" s="44"/>
    </row>
    <row r="9" spans="2:10" x14ac:dyDescent="0.2">
      <c r="B9" s="6">
        <v>2021</v>
      </c>
      <c r="C9" s="122">
        <v>1</v>
      </c>
      <c r="D9" s="114">
        <v>20.720690324788954</v>
      </c>
      <c r="E9" s="114">
        <v>18.887558895833529</v>
      </c>
      <c r="F9" s="114">
        <v>18.448835798724811</v>
      </c>
      <c r="G9" s="114">
        <v>17.674047070609351</v>
      </c>
      <c r="H9" s="114">
        <v>21.602424624218216</v>
      </c>
      <c r="I9" s="114">
        <v>19.870605443612359</v>
      </c>
      <c r="J9" s="66"/>
    </row>
    <row r="10" spans="2:10" x14ac:dyDescent="0.2">
      <c r="B10" s="6">
        <v>2022</v>
      </c>
      <c r="C10" s="122">
        <v>1</v>
      </c>
      <c r="D10" s="114">
        <v>21.821691820454419</v>
      </c>
      <c r="E10" s="114">
        <v>19.810975554942317</v>
      </c>
      <c r="F10" s="114">
        <v>18.279152788329711</v>
      </c>
      <c r="G10" s="114">
        <v>18.992655183969564</v>
      </c>
      <c r="H10" s="114">
        <v>22.507849335182843</v>
      </c>
      <c r="I10" s="114">
        <v>21.095135364327732</v>
      </c>
      <c r="J10" s="66"/>
    </row>
    <row r="11" spans="2:10" x14ac:dyDescent="0.2">
      <c r="B11" s="6">
        <v>2023</v>
      </c>
      <c r="C11" s="121">
        <v>1</v>
      </c>
      <c r="D11" s="110">
        <v>23.041287701519749</v>
      </c>
      <c r="E11" s="110">
        <v>21.182361507737873</v>
      </c>
      <c r="F11" s="110">
        <v>20.009457407911473</v>
      </c>
      <c r="G11" s="110">
        <v>20.008339423704079</v>
      </c>
      <c r="H11" s="110">
        <v>19.420895754505992</v>
      </c>
      <c r="I11" s="110">
        <v>21.963185223781313</v>
      </c>
      <c r="J11" s="64"/>
    </row>
    <row r="12" spans="2:10" x14ac:dyDescent="0.2">
      <c r="B12" s="6">
        <v>2024</v>
      </c>
      <c r="C12" s="121">
        <v>1</v>
      </c>
      <c r="D12" s="110">
        <v>23.176633389848298</v>
      </c>
      <c r="E12" s="110">
        <v>21.506791920263097</v>
      </c>
      <c r="F12" s="110">
        <v>20.018401185747276</v>
      </c>
      <c r="G12" s="110">
        <v>20.106780120071306</v>
      </c>
      <c r="H12" s="110">
        <v>20.487002609589041</v>
      </c>
      <c r="I12" s="110">
        <v>22.317765225481356</v>
      </c>
      <c r="J12" s="64"/>
    </row>
    <row r="13" spans="2:10" x14ac:dyDescent="0.2">
      <c r="B13" s="6">
        <v>2025</v>
      </c>
      <c r="C13" s="121">
        <v>1</v>
      </c>
      <c r="D13" s="110">
        <v>24.186967488843877</v>
      </c>
      <c r="E13" s="110">
        <v>22.776615612456983</v>
      </c>
      <c r="F13" s="110">
        <v>21.291140958767976</v>
      </c>
      <c r="G13" s="110">
        <v>21.387080798707856</v>
      </c>
      <c r="H13" s="110">
        <v>21.776060173690453</v>
      </c>
      <c r="I13" s="110">
        <v>23.58564197932284</v>
      </c>
      <c r="J13" s="64"/>
    </row>
    <row r="14" spans="2:10" x14ac:dyDescent="0.2">
      <c r="B14" s="6">
        <v>2026</v>
      </c>
      <c r="C14" s="118">
        <v>1</v>
      </c>
      <c r="D14" s="111">
        <v>27.178109141883628</v>
      </c>
      <c r="E14" s="111">
        <v>25.044507697984937</v>
      </c>
      <c r="F14" s="111">
        <v>23.404413926260567</v>
      </c>
      <c r="G14" s="111">
        <v>23.550864338258087</v>
      </c>
      <c r="H14" s="111">
        <v>23.352271640695687</v>
      </c>
      <c r="I14" s="111">
        <v>25.915470326978312</v>
      </c>
      <c r="J14" s="62"/>
    </row>
    <row r="15" spans="2:10" x14ac:dyDescent="0.2">
      <c r="B15" s="6">
        <v>2027</v>
      </c>
      <c r="C15" s="121">
        <v>1</v>
      </c>
      <c r="D15" s="110">
        <v>28.885638317500185</v>
      </c>
      <c r="E15" s="110">
        <v>26.29947568986622</v>
      </c>
      <c r="F15" s="110">
        <v>24.556305109096712</v>
      </c>
      <c r="G15" s="110">
        <v>24.733128341625338</v>
      </c>
      <c r="H15" s="110">
        <v>24.307426988825529</v>
      </c>
      <c r="I15" s="110">
        <v>27.211203452990883</v>
      </c>
      <c r="J15" s="64"/>
    </row>
    <row r="16" spans="2:10" x14ac:dyDescent="0.2">
      <c r="B16" s="6">
        <v>2028</v>
      </c>
      <c r="C16" s="118">
        <v>1</v>
      </c>
      <c r="D16" s="111">
        <v>29.713764192081459</v>
      </c>
      <c r="E16" s="111">
        <v>27.246569872100412</v>
      </c>
      <c r="F16" s="111">
        <v>25.506304633589714</v>
      </c>
      <c r="G16" s="111">
        <v>25.688132079671146</v>
      </c>
      <c r="H16" s="111">
        <v>25.137645872274717</v>
      </c>
      <c r="I16" s="111">
        <v>28.15651404225369</v>
      </c>
      <c r="J16" s="62"/>
    </row>
    <row r="17" spans="2:10" x14ac:dyDescent="0.2">
      <c r="B17" s="6">
        <v>2029</v>
      </c>
      <c r="C17" s="118">
        <v>1</v>
      </c>
      <c r="D17" s="119">
        <v>31.227428798536749</v>
      </c>
      <c r="E17" s="119">
        <v>28.478995260136447</v>
      </c>
      <c r="F17" s="119">
        <v>26.667508107999861</v>
      </c>
      <c r="G17" s="119">
        <v>26.87395620947196</v>
      </c>
      <c r="H17" s="119">
        <v>26.077407316026957</v>
      </c>
      <c r="I17" s="119">
        <v>29.417757258025741</v>
      </c>
      <c r="J17" s="4"/>
    </row>
    <row r="18" spans="2:10" s="2" customFormat="1" x14ac:dyDescent="0.2">
      <c r="B18" s="6">
        <v>2030</v>
      </c>
      <c r="C18" s="118">
        <v>1</v>
      </c>
      <c r="D18" s="119">
        <v>33.247053630931624</v>
      </c>
      <c r="E18" s="119">
        <v>30.263276095606638</v>
      </c>
      <c r="F18" s="119">
        <v>28.378338252734782</v>
      </c>
      <c r="G18" s="119">
        <v>28.614174010135319</v>
      </c>
      <c r="H18" s="119">
        <v>27.466961193666716</v>
      </c>
      <c r="I18" s="119">
        <v>31.231942839485864</v>
      </c>
      <c r="J18" s="3"/>
    </row>
    <row r="19" spans="2:10" x14ac:dyDescent="0.2">
      <c r="B19" s="6">
        <v>2031</v>
      </c>
      <c r="C19" s="118">
        <v>1</v>
      </c>
      <c r="D19" s="119">
        <v>35.260172424126687</v>
      </c>
      <c r="E19" s="119">
        <v>31.827553487192016</v>
      </c>
      <c r="F19" s="119">
        <v>29.835777361634257</v>
      </c>
      <c r="G19" s="119">
        <v>30.106910358329198</v>
      </c>
      <c r="H19" s="119">
        <v>28.593864179159901</v>
      </c>
      <c r="I19" s="119">
        <v>32.839437967323363</v>
      </c>
      <c r="J19" s="4"/>
    </row>
    <row r="20" spans="2:10" x14ac:dyDescent="0.2">
      <c r="B20" s="6">
        <v>2032</v>
      </c>
      <c r="C20" s="118">
        <v>1</v>
      </c>
      <c r="D20" s="119">
        <v>36.37663006175837</v>
      </c>
      <c r="E20" s="119">
        <v>32.897930303001353</v>
      </c>
      <c r="F20" s="119">
        <v>30.883140543426236</v>
      </c>
      <c r="G20" s="119">
        <v>31.167255779962776</v>
      </c>
      <c r="H20" s="119">
        <v>29.374470855520666</v>
      </c>
      <c r="I20" s="119">
        <v>33.919301171086246</v>
      </c>
      <c r="J20" s="3"/>
    </row>
    <row r="21" spans="2:10" x14ac:dyDescent="0.2">
      <c r="B21" s="6">
        <v>2033</v>
      </c>
      <c r="C21" s="118">
        <v>1</v>
      </c>
      <c r="D21" s="119">
        <v>37.384508416673043</v>
      </c>
      <c r="E21" s="119">
        <v>33.867775555190718</v>
      </c>
      <c r="F21" s="119">
        <v>31.831262472662843</v>
      </c>
      <c r="G21" s="119">
        <v>32.127303733850326</v>
      </c>
      <c r="H21" s="119">
        <v>33.449198256967421</v>
      </c>
      <c r="I21" s="119">
        <v>34.898142910108362</v>
      </c>
      <c r="J21" s="4"/>
    </row>
    <row r="22" spans="2:10" x14ac:dyDescent="0.2">
      <c r="B22" s="3">
        <v>2034</v>
      </c>
      <c r="C22" s="118">
        <v>1</v>
      </c>
      <c r="D22" s="119">
        <v>38.180728743281769</v>
      </c>
      <c r="E22" s="119">
        <v>34.684955968029733</v>
      </c>
      <c r="F22" s="119">
        <v>32.641650185598444</v>
      </c>
      <c r="G22" s="119">
        <v>32.945221536110033</v>
      </c>
      <c r="H22" s="119">
        <v>30.723304292386334</v>
      </c>
      <c r="I22" s="119">
        <v>35.718437080670661</v>
      </c>
      <c r="J22" s="3"/>
    </row>
    <row r="24" spans="2:10" x14ac:dyDescent="0.2">
      <c r="B24" s="141" t="s">
        <v>104</v>
      </c>
    </row>
    <row r="25" spans="2:10" ht="12" x14ac:dyDescent="0.2">
      <c r="B25" s="115" t="s">
        <v>114</v>
      </c>
    </row>
    <row r="26" spans="2:10" ht="12" x14ac:dyDescent="0.2">
      <c r="B26" s="112" t="s">
        <v>115</v>
      </c>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5"/>
  <sheetViews>
    <sheetView showGridLines="0" zoomScaleNormal="100" workbookViewId="0">
      <selection activeCell="B22" sqref="B22"/>
    </sheetView>
  </sheetViews>
  <sheetFormatPr defaultColWidth="17.6640625" defaultRowHeight="10" x14ac:dyDescent="0.2"/>
  <cols>
    <col min="1" max="1" width="1.6640625" style="9" customWidth="1"/>
    <col min="2" max="2" width="12.6640625" style="9" customWidth="1"/>
    <col min="3" max="9" width="15.6640625" style="9" customWidth="1"/>
    <col min="10" max="10" width="14.44140625" style="9" customWidth="1"/>
    <col min="11" max="16384" width="17.6640625" style="9"/>
  </cols>
  <sheetData>
    <row r="1" spans="2:10" s="21" customFormat="1" ht="15.5" x14ac:dyDescent="0.35">
      <c r="B1" s="316" t="s">
        <v>84</v>
      </c>
      <c r="C1" s="316"/>
      <c r="D1" s="316"/>
      <c r="E1" s="316"/>
      <c r="F1" s="316"/>
      <c r="G1" s="316"/>
      <c r="H1" s="316"/>
      <c r="I1" s="316"/>
      <c r="J1" s="316"/>
    </row>
    <row r="2" spans="2:10" ht="15.5" x14ac:dyDescent="0.35">
      <c r="B2" s="78" t="str">
        <f>+'FormsList&amp;FilerInfo'!B2</f>
        <v>Los Angeles Department of Water and Power</v>
      </c>
      <c r="C2" s="26"/>
      <c r="D2" s="26"/>
      <c r="E2" s="26"/>
      <c r="F2" s="77"/>
      <c r="G2" s="26"/>
      <c r="H2" s="26"/>
      <c r="I2" s="26"/>
      <c r="J2" s="104"/>
    </row>
    <row r="3" spans="2:10" ht="13" x14ac:dyDescent="0.3">
      <c r="B3" s="26"/>
      <c r="C3" s="26"/>
      <c r="D3" s="26"/>
      <c r="E3" s="26"/>
      <c r="F3" s="26"/>
      <c r="G3" s="26"/>
      <c r="H3" s="26"/>
      <c r="I3" s="26"/>
      <c r="J3" s="104"/>
    </row>
    <row r="4" spans="2:10" s="21" customFormat="1" ht="15.5" x14ac:dyDescent="0.35">
      <c r="B4" s="77" t="s">
        <v>85</v>
      </c>
      <c r="C4" s="77"/>
      <c r="D4" s="77"/>
      <c r="E4" s="77"/>
      <c r="F4" s="77"/>
      <c r="G4" s="77"/>
      <c r="H4" s="77"/>
      <c r="I4" s="77"/>
      <c r="J4" s="105"/>
    </row>
    <row r="5" spans="2:10" s="21" customFormat="1" ht="15.5" x14ac:dyDescent="0.35">
      <c r="B5" s="77"/>
      <c r="C5" s="77"/>
      <c r="D5" s="77"/>
      <c r="E5" s="77"/>
      <c r="F5" s="106"/>
      <c r="G5" s="77"/>
      <c r="H5" s="77"/>
      <c r="I5" s="77"/>
      <c r="J5" s="105"/>
    </row>
    <row r="6" spans="2:10" ht="22.5" customHeight="1" x14ac:dyDescent="0.25">
      <c r="B6" s="325" t="str">
        <f>+'Form 1.3'!C8</f>
        <v>(Modify categories below to be consistent with sectors reported on Form 1.1)</v>
      </c>
      <c r="C6" s="325"/>
      <c r="D6" s="325"/>
      <c r="E6" s="325"/>
      <c r="F6" s="325"/>
      <c r="G6" s="325"/>
      <c r="H6" s="325"/>
      <c r="I6" s="325"/>
      <c r="J6" s="325"/>
    </row>
    <row r="7" spans="2:10" ht="12.5" x14ac:dyDescent="0.25">
      <c r="B7" s="24"/>
      <c r="C7" s="107" t="s">
        <v>122</v>
      </c>
      <c r="D7" s="22"/>
      <c r="E7" s="22"/>
      <c r="F7" s="22"/>
      <c r="G7" s="22"/>
      <c r="H7" s="22"/>
      <c r="I7" s="23"/>
      <c r="J7" s="323" t="s">
        <v>86</v>
      </c>
    </row>
    <row r="8" spans="2:10" x14ac:dyDescent="0.2">
      <c r="B8" s="25" t="s">
        <v>35</v>
      </c>
      <c r="C8" s="61" t="s">
        <v>78</v>
      </c>
      <c r="D8" s="61" t="s">
        <v>79</v>
      </c>
      <c r="E8" s="61" t="s">
        <v>80</v>
      </c>
      <c r="F8" s="61" t="s">
        <v>81</v>
      </c>
      <c r="G8" s="61" t="s">
        <v>82</v>
      </c>
      <c r="H8" s="61" t="s">
        <v>83</v>
      </c>
      <c r="I8" s="63" t="s">
        <v>41</v>
      </c>
      <c r="J8" s="324"/>
    </row>
    <row r="9" spans="2:10" x14ac:dyDescent="0.2">
      <c r="B9" s="6">
        <v>2021</v>
      </c>
      <c r="C9" s="148">
        <v>1413948</v>
      </c>
      <c r="D9" s="148">
        <v>133677</v>
      </c>
      <c r="E9" s="148">
        <v>7144</v>
      </c>
      <c r="F9" s="66"/>
      <c r="G9" s="66"/>
      <c r="H9" s="66"/>
      <c r="I9" s="66"/>
      <c r="J9" s="66"/>
    </row>
    <row r="10" spans="2:10" x14ac:dyDescent="0.2">
      <c r="B10" s="6">
        <v>2022</v>
      </c>
      <c r="C10" s="148">
        <v>1420337</v>
      </c>
      <c r="D10" s="148">
        <v>134349</v>
      </c>
      <c r="E10" s="148">
        <v>7061</v>
      </c>
      <c r="F10" s="66"/>
      <c r="G10" s="66"/>
      <c r="H10" s="66"/>
      <c r="I10" s="66"/>
      <c r="J10" s="66"/>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1" s="28" customFormat="1" x14ac:dyDescent="0.2">
      <c r="B17" s="6">
        <v>2029</v>
      </c>
      <c r="C17" s="4"/>
      <c r="D17" s="4"/>
      <c r="E17" s="4"/>
      <c r="F17" s="4"/>
      <c r="G17" s="4"/>
      <c r="H17" s="4"/>
      <c r="I17" s="4"/>
      <c r="J17" s="4"/>
      <c r="K17" s="108"/>
    </row>
    <row r="18" spans="2:11" x14ac:dyDescent="0.2">
      <c r="B18" s="6">
        <v>2030</v>
      </c>
      <c r="C18" s="109"/>
      <c r="D18" s="109"/>
      <c r="E18" s="109"/>
      <c r="F18" s="109"/>
      <c r="G18" s="109"/>
      <c r="H18" s="109"/>
      <c r="I18" s="109"/>
      <c r="J18" s="109"/>
      <c r="K18" s="108"/>
    </row>
    <row r="19" spans="2:11" x14ac:dyDescent="0.2">
      <c r="B19" s="6">
        <v>2031</v>
      </c>
      <c r="C19" s="4"/>
      <c r="D19" s="4"/>
      <c r="E19" s="4"/>
      <c r="F19" s="4"/>
      <c r="G19" s="4"/>
      <c r="H19" s="4"/>
      <c r="I19" s="4"/>
      <c r="J19" s="4"/>
      <c r="K19" s="108"/>
    </row>
    <row r="20" spans="2:11" x14ac:dyDescent="0.2">
      <c r="B20" s="6">
        <v>2032</v>
      </c>
      <c r="C20" s="109"/>
      <c r="D20" s="109"/>
      <c r="E20" s="109"/>
      <c r="F20" s="109"/>
      <c r="G20" s="109"/>
      <c r="H20" s="109"/>
      <c r="I20" s="109"/>
      <c r="J20" s="109"/>
      <c r="K20" s="108"/>
    </row>
    <row r="21" spans="2:11" x14ac:dyDescent="0.2">
      <c r="B21" s="6">
        <v>2033</v>
      </c>
      <c r="C21" s="4"/>
      <c r="D21" s="4"/>
      <c r="E21" s="4"/>
      <c r="F21" s="4"/>
      <c r="G21" s="4"/>
      <c r="H21" s="4"/>
      <c r="I21" s="4"/>
      <c r="J21" s="4"/>
      <c r="K21" s="108"/>
    </row>
    <row r="22" spans="2:11" x14ac:dyDescent="0.2">
      <c r="B22" s="3">
        <v>2034</v>
      </c>
      <c r="C22" s="109"/>
      <c r="D22" s="109"/>
      <c r="E22" s="109"/>
      <c r="F22" s="109"/>
      <c r="G22" s="109"/>
      <c r="H22" s="109"/>
      <c r="I22" s="109"/>
      <c r="J22" s="109"/>
      <c r="K22" s="108"/>
    </row>
    <row r="24" spans="2:11" x14ac:dyDescent="0.2">
      <c r="B24" s="157" t="s">
        <v>104</v>
      </c>
    </row>
    <row r="25" spans="2:11" ht="12" x14ac:dyDescent="0.2">
      <c r="B25" s="157" t="s">
        <v>121</v>
      </c>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microsoft.com/office/2006/documentManagement/types"/>
    <ds:schemaRef ds:uri="http://schemas.openxmlformats.org/package/2006/metadata/core-properties"/>
    <ds:schemaRef ds:uri="http://purl.org/dc/elements/1.1/"/>
    <ds:schemaRef ds:uri="http://www.w3.org/XML/1998/namespace"/>
    <ds:schemaRef ds:uri="http://purl.org/dc/dcmitype/"/>
    <ds:schemaRef ds:uri="http://purl.org/dc/terms/"/>
    <ds:schemaRef ds:uri="785685f2-c2e1-4352-89aa-3faca8eaba52"/>
    <ds:schemaRef ds:uri="http://schemas.microsoft.com/office/infopath/2007/PartnerControls"/>
    <ds:schemaRef ds:uri="5067c814-4b34-462c-a21d-c185ff6548d2"/>
    <ds:schemaRef ds:uri="http://schemas.microsoft.com/office/2006/metadata/propertie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FormsList&amp;FilerInfo</vt:lpstr>
      <vt:lpstr>Form 1.1b</vt:lpstr>
      <vt:lpstr>Form 1.2</vt:lpstr>
      <vt:lpstr>Form 1.3</vt:lpstr>
      <vt:lpstr>Form 1.5</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3'!Print_Area</vt:lpstr>
      <vt:lpstr>'FormsList&amp;FilerInfo'!Print_Area</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Gamez, Ramon</cp:lastModifiedBy>
  <cp:revision/>
  <cp:lastPrinted>2022-12-05T22:54:07Z</cp:lastPrinted>
  <dcterms:created xsi:type="dcterms:W3CDTF">2004-04-26T18:12:37Z</dcterms:created>
  <dcterms:modified xsi:type="dcterms:W3CDTF">2023-07-03T20:06:11Z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