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MKTFPS01\data\POWER\PowerEnterprise\CCA_CCSF\Regulatory\Compliance\CEC\IEPR\2023\2. CEC Filing\"/>
    </mc:Choice>
  </mc:AlternateContent>
  <xr:revisionPtr revIDLastSave="0" documentId="13_ncr:1_{C8FB6E6D-C56A-4D35-9D4D-7A7E4EB6797D}" xr6:coauthVersionLast="47" xr6:coauthVersionMax="47" xr10:uidLastSave="{00000000-0000-0000-0000-000000000000}"/>
  <bookViews>
    <workbookView xWindow="-120" yWindow="-120" windowWidth="29040" windowHeight="1572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 localSheetId="4">[4]Certification!$B$4</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7" i="40" l="1"/>
  <c r="O67" i="40" s="1"/>
  <c r="J67" i="40"/>
  <c r="O66" i="40"/>
  <c r="L66" i="40"/>
  <c r="J66" i="40"/>
  <c r="L65" i="40"/>
  <c r="O65" i="40" s="1"/>
  <c r="J65" i="40"/>
  <c r="L64" i="40"/>
  <c r="O64" i="40" s="1"/>
  <c r="J64" i="40"/>
  <c r="L63" i="40"/>
  <c r="O63" i="40" s="1"/>
  <c r="J63" i="40"/>
  <c r="O62" i="40"/>
  <c r="L62" i="40"/>
  <c r="J62" i="40"/>
  <c r="L61" i="40"/>
  <c r="O61" i="40" s="1"/>
  <c r="J61" i="40"/>
  <c r="L60" i="40"/>
  <c r="O60" i="40" s="1"/>
  <c r="J60" i="40"/>
  <c r="L59" i="40"/>
  <c r="O59" i="40" s="1"/>
  <c r="J59" i="40"/>
  <c r="O58" i="40"/>
  <c r="L58" i="40"/>
  <c r="J58" i="40"/>
  <c r="L57" i="40"/>
  <c r="O57" i="40" s="1"/>
  <c r="J57" i="40"/>
  <c r="L56" i="40"/>
  <c r="O56" i="40" s="1"/>
  <c r="J56" i="40"/>
  <c r="K55" i="40"/>
  <c r="O55" i="40" s="1"/>
  <c r="J55" i="40"/>
  <c r="O54" i="40"/>
  <c r="K54" i="40"/>
  <c r="J54" i="40"/>
  <c r="K53" i="40"/>
  <c r="O53" i="40" s="1"/>
  <c r="J53" i="40"/>
  <c r="K52" i="40"/>
  <c r="O52" i="40" s="1"/>
  <c r="J52" i="40"/>
  <c r="K51" i="40"/>
  <c r="O51" i="40" s="1"/>
  <c r="J51" i="40"/>
  <c r="O50" i="40"/>
  <c r="K50" i="40"/>
  <c r="J50" i="40"/>
  <c r="K49" i="40"/>
  <c r="O49" i="40" s="1"/>
  <c r="J49" i="40"/>
  <c r="K48" i="40"/>
  <c r="O48" i="40" s="1"/>
  <c r="J48" i="40"/>
  <c r="K47" i="40"/>
  <c r="O47" i="40" s="1"/>
  <c r="J47" i="40"/>
  <c r="O46" i="40"/>
  <c r="K46" i="40"/>
  <c r="J46" i="40"/>
  <c r="K45" i="40"/>
  <c r="O45" i="40" s="1"/>
  <c r="J45" i="40"/>
  <c r="K44" i="40"/>
  <c r="O44" i="40" s="1"/>
  <c r="J44" i="40"/>
  <c r="M19" i="40"/>
  <c r="L19" i="40"/>
  <c r="M18" i="40"/>
  <c r="L18" i="40"/>
  <c r="M17" i="40"/>
  <c r="L17" i="40"/>
  <c r="M16" i="40"/>
  <c r="L16" i="40"/>
  <c r="M15" i="40"/>
  <c r="L15" i="40"/>
  <c r="M14" i="40"/>
  <c r="L14" i="40"/>
  <c r="M13" i="40"/>
  <c r="L13" i="40"/>
  <c r="M12" i="40"/>
  <c r="L12" i="40"/>
  <c r="M11" i="40"/>
  <c r="L11" i="40"/>
  <c r="M10" i="40"/>
  <c r="L10" i="40"/>
  <c r="F10" i="40"/>
  <c r="F11" i="40" s="1"/>
  <c r="M9" i="40"/>
  <c r="L9" i="40"/>
  <c r="F9" i="40"/>
  <c r="K9" i="40" s="1"/>
  <c r="O9" i="40" s="1"/>
  <c r="M8" i="40"/>
  <c r="L8" i="40"/>
  <c r="K8" i="40"/>
  <c r="O8" i="40" s="1"/>
  <c r="J8" i="40"/>
  <c r="J9" i="37"/>
  <c r="K11" i="40" l="1"/>
  <c r="O11" i="40" s="1"/>
  <c r="J11" i="40"/>
  <c r="F12" i="40"/>
  <c r="K10" i="40"/>
  <c r="O10" i="40" s="1"/>
  <c r="J9" i="40"/>
  <c r="J10" i="40"/>
  <c r="B14" i="2"/>
  <c r="F13" i="40" l="1"/>
  <c r="K12" i="40"/>
  <c r="O12" i="40" s="1"/>
  <c r="J12" i="40"/>
  <c r="B2" i="40"/>
  <c r="K13" i="40" l="1"/>
  <c r="O13" i="40" s="1"/>
  <c r="J13" i="40"/>
  <c r="F14" i="40"/>
  <c r="B2" i="38"/>
  <c r="B2" i="37"/>
  <c r="F15" i="40" l="1"/>
  <c r="J14" i="40"/>
  <c r="K14" i="40"/>
  <c r="O14" i="40" s="1"/>
  <c r="K22" i="38"/>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K15" i="40" l="1"/>
  <c r="O15" i="40" s="1"/>
  <c r="J15" i="40"/>
  <c r="F16" i="40"/>
  <c r="F17" i="40" l="1"/>
  <c r="K16" i="40"/>
  <c r="O16" i="40" s="1"/>
  <c r="J16" i="40"/>
  <c r="K17" i="40" l="1"/>
  <c r="O17" i="40" s="1"/>
  <c r="J17" i="40"/>
  <c r="F18" i="40"/>
  <c r="F19" i="40" l="1"/>
  <c r="J18" i="40"/>
  <c r="K18" i="40"/>
  <c r="O18" i="40" s="1"/>
  <c r="K19" i="40" l="1"/>
  <c r="O19" i="40" s="1"/>
  <c r="J19" i="40"/>
</calcChain>
</file>

<file path=xl/sharedStrings.xml><?xml version="1.0" encoding="utf-8"?>
<sst xmlns="http://schemas.openxmlformats.org/spreadsheetml/2006/main" count="176" uniqueCount="77">
  <si>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</si>
  <si>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</si>
  <si>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</si>
  <si>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</si>
  <si>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</si>
  <si>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</si>
  <si>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</si>
  <si>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</si>
  <si>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</si>
  <si>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</si>
  <si>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</si>
  <si>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</si>
  <si>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</si>
  <si>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</si>
  <si>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</si>
  <si>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</si>
  <si>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</si>
  <si>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</si>
  <si>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</si>
  <si>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</si>
  <si>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</si>
  <si>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</si>
  <si>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</si>
  <si>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</si>
  <si>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</si>
  <si>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</si>
  <si>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</si>
  <si>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</si>
  <si>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</si>
  <si>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</si>
  <si>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</si>
  <si>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</si>
  <si>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</si>
  <si>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</si>
  <si>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</si>
  <si>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</si>
  <si>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</si>
  <si>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</si>
  <si>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</si>
  <si>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</si>
  <si>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</si>
  <si>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</si>
  <si>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</si>
  <si>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</si>
  <si>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</si>
  <si>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</si>
  <si>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</si>
  <si>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</si>
  <si>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</si>
  <si>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</si>
  <si>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</si>
  <si>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</si>
  <si>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</si>
  <si>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</si>
  <si>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</si>
  <si>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</si>
  <si>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</si>
  <si>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</si>
  <si>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</si>
  <si>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</si>
  <si>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</si>
  <si>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</si>
  <si>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8.1b (CCA)</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</si>
  <si>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</si>
  <si>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</si>
  <si>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</si>
  <si>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</si>
  <si>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Questions relating to the electricity demand forecast forms should be directed to Robert.Kennedy@energy.ca.gov.</t>
  </si>
  <si>
    <t>Forms 1 - 7 Due:</t>
  </si>
  <si>
    <t>Form 8 Due:</t>
  </si>
  <si>
    <t>Form 8.1a (CCA)</t>
  </si>
  <si>
    <t>REVENUE REQUIREMENTS ALLOCATION</t>
  </si>
  <si>
    <t>CleanPowerSF</t>
  </si>
  <si>
    <t>Cheryl Taylor, Operations Manager</t>
  </si>
  <si>
    <t>525 Golden Gate Avenue, 7th Floor</t>
  </si>
  <si>
    <t>ctaylor@sfwater.org</t>
  </si>
  <si>
    <t>415-934-3982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</si>
</sst>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2"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1"/>
      <name val="Arial"/>
      <family val="2"/>
    </font>
    <font>
      <b/>
      <sz val="11"/>
      <color theme="1"/>
      <name val="Calibri"/>
      <family val="2"/>
      <scheme val="minor"/>
    </font>
    <font>
      <sz val="12"/>
      <color theme="1"/>
      <name val="Arial"/>
      <family val="2"/>
    </font>
    <font>
      <sz val="10"/>
      <color theme="1"/>
      <name val="Calibri"/>
      <family val="2"/>
      <scheme val="minor"/>
    </font>
    <font>
      <sz val="8"/>
      <name val="Arial"/>
    </font>
    <font>
      <u/>
      <sz val="8"/>
      <color theme="10"/>
      <name val="Arial"/>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1"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43" fontId="30" fillId="0" borderId="0" applyFont="0" applyFill="0" applyBorder="0" applyAlignment="0" applyProtection="0"/>
    <xf numFmtId="0" fontId="31" fillId="0" borderId="0" applyNumberFormat="0" applyFill="0" applyBorder="0" applyAlignment="0" applyProtection="0"/>
  </cellStyleXfs>
  <cellXfs count="101">
    <xf numFmtId="0" fontId="0" fillId="0" borderId="0" xfId="0"/>
    <xf numFmtId="0" fontId="10"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5"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8" xfId="0" applyFill="1" applyBorder="1"/>
    <xf numFmtId="0" fontId="0" fillId="0" borderId="10" xfId="0" applyFill="1" applyBorder="1"/>
    <xf numFmtId="0" fontId="0" fillId="0" borderId="14" xfId="0" applyFill="1" applyBorder="1"/>
    <xf numFmtId="0" fontId="3" fillId="0" borderId="14" xfId="18" applyFont="1" applyFill="1" applyBorder="1" applyAlignment="1">
      <alignment horizontal="center"/>
    </xf>
    <xf numFmtId="0" fontId="3" fillId="0" borderId="14" xfId="0" applyFont="1" applyFill="1" applyBorder="1"/>
    <xf numFmtId="0" fontId="25" fillId="0" borderId="12" xfId="0" applyFont="1" applyFill="1" applyBorder="1"/>
    <xf numFmtId="0" fontId="10" fillId="0" borderId="8" xfId="0" applyFont="1" applyFill="1" applyBorder="1"/>
    <xf numFmtId="0" fontId="0" fillId="0" borderId="0" xfId="0" applyFill="1" applyAlignment="1"/>
    <xf numFmtId="6" fontId="4" fillId="0" borderId="6" xfId="21" applyNumberFormat="1" applyFont="1" applyFill="1" applyBorder="1" applyAlignment="1"/>
    <xf numFmtId="0" fontId="4" fillId="0" borderId="6" xfId="0" applyFont="1" applyFill="1" applyBorder="1" applyAlignment="1"/>
    <xf numFmtId="0" fontId="22" fillId="0" borderId="0" xfId="20" applyFont="1"/>
    <xf numFmtId="0" fontId="3" fillId="0" borderId="0" xfId="20"/>
    <xf numFmtId="0" fontId="9" fillId="10" borderId="6" xfId="20" applyFont="1" applyFill="1" applyBorder="1" applyAlignment="1">
      <alignment horizontal="left" vertical="top" wrapText="1"/>
    </xf>
    <xf numFmtId="0" fontId="7" fillId="10" borderId="6" xfId="20" applyFont="1" applyFill="1" applyBorder="1" applyAlignment="1">
      <alignment horizontal="right" vertical="top" wrapText="1"/>
    </xf>
    <xf numFmtId="167" fontId="9" fillId="10"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9"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9" borderId="15" xfId="20" applyNumberFormat="1" applyFill="1" applyBorder="1"/>
    <xf numFmtId="3" fontId="3" fillId="0" borderId="15" xfId="20" applyNumberFormat="1" applyBorder="1"/>
    <xf numFmtId="0" fontId="7" fillId="10" borderId="6" xfId="20" applyFont="1" applyFill="1" applyBorder="1" applyAlignment="1">
      <alignment vertical="top" wrapText="1"/>
    </xf>
    <xf numFmtId="0" fontId="3" fillId="10" borderId="7" xfId="20" applyFill="1" applyBorder="1"/>
    <xf numFmtId="0" fontId="13" fillId="10" borderId="6" xfId="20" applyFont="1" applyFill="1" applyBorder="1" applyAlignment="1">
      <alignment horizontal="center" vertical="top"/>
    </xf>
    <xf numFmtId="0" fontId="9" fillId="10" borderId="6" xfId="20" applyFont="1" applyFill="1" applyBorder="1" applyAlignment="1">
      <alignment vertical="top" wrapText="1"/>
    </xf>
    <xf numFmtId="0" fontId="7" fillId="10" borderId="6" xfId="20" applyFont="1" applyFill="1" applyBorder="1" applyAlignment="1">
      <alignment horizontal="left" vertical="top" wrapText="1"/>
    </xf>
    <xf numFmtId="0" fontId="7" fillId="10" borderId="7" xfId="20" applyFont="1" applyFill="1" applyBorder="1" applyAlignment="1">
      <alignment horizontal="left" vertical="top" wrapText="1"/>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0" fontId="2" fillId="10" borderId="0" xfId="28" applyFill="1"/>
    <xf numFmtId="0" fontId="4" fillId="10" borderId="0" xfId="27" applyFont="1" applyFill="1" applyAlignment="1">
      <alignment horizontal="center"/>
    </xf>
    <xf numFmtId="0" fontId="3" fillId="10" borderId="0" xfId="29" applyFont="1" applyFill="1" applyAlignment="1">
      <alignment horizontal="center"/>
    </xf>
    <xf numFmtId="0" fontId="2" fillId="10" borderId="0" xfId="28" applyFill="1" applyAlignment="1">
      <alignment horizontal="right"/>
    </xf>
    <xf numFmtId="0" fontId="2" fillId="10" borderId="16" xfId="28" applyFill="1" applyBorder="1"/>
    <xf numFmtId="0" fontId="27" fillId="10" borderId="3" xfId="28" applyFont="1" applyFill="1" applyBorder="1" applyAlignment="1">
      <alignment horizontal="center" vertical="top" wrapText="1"/>
    </xf>
    <xf numFmtId="0" fontId="27" fillId="10" borderId="17" xfId="28" applyFont="1" applyFill="1" applyBorder="1" applyAlignment="1">
      <alignment horizontal="center" vertical="top" wrapText="1"/>
    </xf>
    <xf numFmtId="0" fontId="4" fillId="10" borderId="3" xfId="30" applyFont="1" applyFill="1" applyBorder="1" applyAlignment="1" applyProtection="1">
      <alignment horizontal="center" wrapText="1"/>
      <protection locked="0"/>
    </xf>
    <xf numFmtId="0" fontId="4" fillId="10" borderId="5" xfId="30" applyFont="1" applyFill="1" applyBorder="1" applyAlignment="1" applyProtection="1">
      <alignment horizontal="center" wrapText="1"/>
      <protection locked="0"/>
    </xf>
    <xf numFmtId="0" fontId="28" fillId="10" borderId="5" xfId="18" applyFont="1" applyFill="1" applyBorder="1" applyAlignment="1" applyProtection="1">
      <alignment horizontal="center" vertical="top" wrapText="1"/>
      <protection locked="0"/>
    </xf>
    <xf numFmtId="0" fontId="28" fillId="10" borderId="3" xfId="18" applyFont="1" applyFill="1" applyBorder="1" applyAlignment="1" applyProtection="1">
      <alignment horizontal="center" vertical="top" wrapText="1"/>
      <protection locked="0"/>
    </xf>
    <xf numFmtId="0" fontId="29" fillId="10" borderId="3" xfId="28" applyFont="1" applyFill="1" applyBorder="1" applyAlignment="1">
      <alignment horizontal="right"/>
    </xf>
    <xf numFmtId="0" fontId="5" fillId="10" borderId="19" xfId="18" applyFill="1" applyBorder="1" applyAlignment="1" applyProtection="1">
      <alignment vertical="top" wrapText="1"/>
      <protection locked="0"/>
    </xf>
    <xf numFmtId="170" fontId="2" fillId="10" borderId="3" xfId="28" applyNumberFormat="1" applyFill="1" applyBorder="1"/>
    <xf numFmtId="43" fontId="2" fillId="10" borderId="3" xfId="28" applyNumberFormat="1" applyFill="1" applyBorder="1"/>
    <xf numFmtId="0" fontId="5" fillId="10" borderId="3" xfId="18" applyFill="1" applyBorder="1" applyAlignment="1" applyProtection="1">
      <alignment vertical="top" wrapText="1"/>
      <protection locked="0"/>
    </xf>
    <xf numFmtId="0" fontId="29" fillId="10" borderId="3" xfId="28" applyFont="1" applyFill="1" applyBorder="1" applyAlignment="1">
      <alignment horizontal="right" wrapText="1"/>
    </xf>
    <xf numFmtId="0" fontId="5" fillId="0" borderId="6" xfId="0" applyFont="1" applyFill="1" applyBorder="1"/>
    <xf numFmtId="0" fontId="5" fillId="0" borderId="11" xfId="0" applyFont="1" applyFill="1" applyBorder="1"/>
    <xf numFmtId="0" fontId="5" fillId="0" borderId="0" xfId="0" applyFont="1" applyFill="1"/>
    <xf numFmtId="15" fontId="31" fillId="0" borderId="10" xfId="33" applyNumberFormat="1" applyFill="1" applyBorder="1" applyAlignment="1">
      <alignment horizontal="center"/>
    </xf>
    <xf numFmtId="1" fontId="2" fillId="10" borderId="3" xfId="28" applyNumberFormat="1" applyFill="1" applyBorder="1"/>
    <xf numFmtId="171" fontId="1" fillId="10" borderId="3" xfId="31" applyNumberFormat="1" applyFont="1" applyFill="1" applyBorder="1"/>
    <xf numFmtId="43" fontId="1" fillId="10" borderId="3" xfId="31" applyFont="1" applyFill="1" applyBorder="1"/>
    <xf numFmtId="171" fontId="1" fillId="10" borderId="3" xfId="32" applyNumberFormat="1" applyFont="1" applyFill="1" applyBorder="1"/>
    <xf numFmtId="0" fontId="7" fillId="10" borderId="6" xfId="20" applyFont="1" applyFill="1" applyBorder="1" applyAlignment="1">
      <alignment vertical="top" wrapText="1"/>
    </xf>
    <xf numFmtId="0" fontId="3" fillId="10" borderId="7" xfId="20" applyFill="1" applyBorder="1" applyAlignment="1"/>
    <xf numFmtId="0" fontId="20" fillId="10" borderId="12" xfId="20" applyFont="1" applyFill="1" applyBorder="1" applyAlignment="1">
      <alignment horizontal="center" vertical="top"/>
    </xf>
    <xf numFmtId="0" fontId="20" fillId="10" borderId="9" xfId="20" applyFont="1" applyFill="1" applyBorder="1" applyAlignment="1">
      <alignment horizontal="center" vertical="top"/>
    </xf>
    <xf numFmtId="0" fontId="13" fillId="10" borderId="6" xfId="20" applyFont="1" applyFill="1" applyBorder="1" applyAlignment="1">
      <alignment horizontal="center" vertical="top"/>
    </xf>
    <xf numFmtId="0" fontId="13" fillId="10" borderId="7" xfId="20" applyFont="1" applyFill="1" applyBorder="1" applyAlignment="1">
      <alignment horizontal="center" vertical="top"/>
    </xf>
    <xf numFmtId="0" fontId="9" fillId="10" borderId="6" xfId="20" applyFont="1" applyFill="1" applyBorder="1" applyAlignment="1">
      <alignment vertical="top" wrapText="1"/>
    </xf>
    <xf numFmtId="0" fontId="10" fillId="10" borderId="7" xfId="20" applyFont="1" applyFill="1" applyBorder="1" applyAlignment="1"/>
    <xf numFmtId="0" fontId="7" fillId="10" borderId="6" xfId="20" applyFont="1" applyFill="1" applyBorder="1" applyAlignment="1">
      <alignment horizontal="left" vertical="top" wrapText="1"/>
    </xf>
    <xf numFmtId="0" fontId="7" fillId="10" borderId="7" xfId="20" applyFont="1" applyFill="1" applyBorder="1" applyAlignment="1">
      <alignment horizontal="left" vertical="top" wrapText="1"/>
    </xf>
    <xf numFmtId="0" fontId="7" fillId="10" borderId="11" xfId="20" applyFont="1" applyFill="1" applyBorder="1" applyAlignment="1">
      <alignment wrapText="1"/>
    </xf>
    <xf numFmtId="0" fontId="7" fillId="10" borderId="1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8" borderId="0" xfId="27" applyFont="1" applyFill="1" applyAlignment="1">
      <alignment horizontal="center"/>
    </xf>
    <xf numFmtId="6" fontId="9" fillId="10" borderId="0" xfId="27" applyNumberFormat="1" applyFont="1" applyFill="1" applyAlignment="1">
      <alignment horizontal="center"/>
    </xf>
    <xf numFmtId="0" fontId="9" fillId="10" borderId="0" xfId="27" applyFont="1" applyFill="1" applyAlignment="1">
      <alignment horizontal="center"/>
    </xf>
    <xf numFmtId="0" fontId="26" fillId="10" borderId="17" xfId="28" applyFont="1" applyFill="1" applyBorder="1" applyAlignment="1">
      <alignment horizontal="center" wrapText="1"/>
    </xf>
    <xf numFmtId="0" fontId="26" fillId="10" borderId="18" xfId="28" applyFont="1" applyFill="1" applyBorder="1" applyAlignment="1">
      <alignment horizontal="center" wrapText="1"/>
    </xf>
    <xf numFmtId="0" fontId="26" fillId="10" borderId="5" xfId="28" applyFont="1" applyFill="1" applyBorder="1" applyAlignment="1">
      <alignment horizontal="center" wrapText="1"/>
    </xf>
    <xf numFmtId="0" fontId="26" fillId="10" borderId="3" xfId="28" applyFont="1" applyFill="1" applyBorder="1" applyAlignment="1">
      <alignment horizontal="center" wrapText="1"/>
    </xf>
    <xf numFmtId="0" fontId="12" fillId="7" borderId="0" xfId="0" applyFont="1" applyFill="1" applyAlignment="1">
      <alignment horizontal="center"/>
    </xf>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taylor@sfwater.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A19" sqref="A19"/>
    </sheetView>
  </sheetViews>
  <sheetFormatPr defaultColWidth="8.6640625" defaultRowHeight="11.25" x14ac:dyDescent="0.2"/>
  <cols>
    <col min="1" max="1" width="56.1640625" style="18" bestFit="1" customWidth="1"/>
    <col min="2" max="2" width="63.6640625" style="18" customWidth="1"/>
    <col min="3" max="16384" width="8.6640625" style="18"/>
  </cols>
  <sheetData>
    <row r="1" spans="1:2" s="17" customFormat="1" ht="20.25" x14ac:dyDescent="0.3">
      <c r="A1" s="75" t="s">
        <v>0</v>
      </c>
      <c r="B1" s="76"/>
    </row>
    <row r="2" spans="1:2" ht="18" x14ac:dyDescent="0.2">
      <c r="A2" s="77"/>
      <c r="B2" s="74"/>
    </row>
    <row r="3" spans="1:2" ht="18" x14ac:dyDescent="0.2">
      <c r="A3" s="77" t="s">
        <v>1</v>
      </c>
      <c r="B3" s="74"/>
    </row>
    <row r="4" spans="1:2" ht="18" x14ac:dyDescent="0.2">
      <c r="A4" s="77" t="s">
        <v>63</v>
      </c>
      <c r="B4" s="78"/>
    </row>
    <row r="5" spans="1:2" ht="18" x14ac:dyDescent="0.2">
      <c r="A5" s="77" t="s">
        <v>64</v>
      </c>
      <c r="B5" s="78"/>
    </row>
    <row r="6" spans="1:2" ht="18" x14ac:dyDescent="0.2">
      <c r="A6" s="40"/>
      <c r="B6" s="39"/>
    </row>
    <row r="7" spans="1:2" ht="185.25" customHeight="1" x14ac:dyDescent="0.2">
      <c r="A7" s="73" t="s">
        <v>2</v>
      </c>
      <c r="B7" s="74"/>
    </row>
    <row r="8" spans="1:2" ht="18.75" customHeight="1" x14ac:dyDescent="0.2">
      <c r="A8" s="38"/>
      <c r="B8" s="39"/>
    </row>
    <row r="9" spans="1:2" ht="15.75" x14ac:dyDescent="0.2">
      <c r="A9" s="41" t="s">
        <v>3</v>
      </c>
      <c r="B9" s="39"/>
    </row>
    <row r="10" spans="1:2" ht="84" customHeight="1" x14ac:dyDescent="0.2">
      <c r="A10" s="73" t="s">
        <v>4</v>
      </c>
      <c r="B10" s="74"/>
    </row>
    <row r="11" spans="1:2" ht="16.5" customHeight="1" x14ac:dyDescent="0.2">
      <c r="A11" s="38"/>
      <c r="B11" s="39"/>
    </row>
    <row r="12" spans="1:2" ht="17.25" customHeight="1" x14ac:dyDescent="0.2">
      <c r="A12" s="79" t="s">
        <v>5</v>
      </c>
      <c r="B12" s="80"/>
    </row>
    <row r="13" spans="1:2" ht="127.5" customHeight="1" x14ac:dyDescent="0.2">
      <c r="A13" s="73" t="s">
        <v>65</v>
      </c>
      <c r="B13" s="74"/>
    </row>
    <row r="14" spans="1:2" ht="17.25" customHeight="1" x14ac:dyDescent="0.2">
      <c r="A14" s="38"/>
      <c r="B14" s="39"/>
    </row>
    <row r="15" spans="1:2" ht="15.75" x14ac:dyDescent="0.2">
      <c r="A15" s="41" t="s">
        <v>6</v>
      </c>
      <c r="B15" s="39"/>
    </row>
    <row r="16" spans="1:2" ht="46.5" customHeight="1" x14ac:dyDescent="0.2">
      <c r="A16" s="81" t="s">
        <v>7</v>
      </c>
      <c r="B16" s="82"/>
    </row>
    <row r="17" spans="1:2" ht="15.75" customHeight="1" x14ac:dyDescent="0.2">
      <c r="A17" s="42"/>
      <c r="B17" s="43"/>
    </row>
    <row r="18" spans="1:2" ht="24.75" customHeight="1" x14ac:dyDescent="0.2">
      <c r="A18" s="19" t="s">
        <v>8</v>
      </c>
      <c r="B18" s="39"/>
    </row>
    <row r="19" spans="1:2" s="22" customFormat="1" ht="23.25" customHeight="1" x14ac:dyDescent="0.2">
      <c r="A19" s="20" t="s">
        <v>68</v>
      </c>
      <c r="B19" s="21">
        <v>45110</v>
      </c>
    </row>
    <row r="20" spans="1:2" s="23" customFormat="1" ht="23.25" customHeight="1" x14ac:dyDescent="0.2">
      <c r="A20" s="20" t="s">
        <v>69</v>
      </c>
      <c r="B20" s="21">
        <v>45138</v>
      </c>
    </row>
    <row r="21" spans="1:2" ht="33.75" customHeight="1" thickBot="1" x14ac:dyDescent="0.25">
      <c r="A21" s="83" t="s">
        <v>67</v>
      </c>
      <c r="B21" s="84"/>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election activeCell="B28" sqref="B28"/>
    </sheetView>
  </sheetViews>
  <sheetFormatPr defaultColWidth="8.6640625" defaultRowHeight="11.25" x14ac:dyDescent="0.2"/>
  <cols>
    <col min="1" max="1" width="45.5" style="2" customWidth="1"/>
    <col min="2" max="2" width="108.1640625" style="2" customWidth="1"/>
    <col min="3" max="16384" width="8.6640625" style="2"/>
  </cols>
  <sheetData>
    <row r="1" spans="1:3" ht="18" x14ac:dyDescent="0.25">
      <c r="A1" s="12" t="s">
        <v>9</v>
      </c>
      <c r="B1" s="13"/>
      <c r="C1" s="7"/>
    </row>
    <row r="2" spans="1:3" ht="17.25" customHeight="1" x14ac:dyDescent="0.2">
      <c r="A2" s="15" t="s">
        <v>10</v>
      </c>
      <c r="B2" s="5" t="s">
        <v>72</v>
      </c>
      <c r="C2" s="4"/>
    </row>
    <row r="3" spans="1:3" ht="12.75" x14ac:dyDescent="0.2">
      <c r="A3" s="16" t="s">
        <v>11</v>
      </c>
      <c r="B3" s="6">
        <v>45110</v>
      </c>
      <c r="C3" s="4"/>
    </row>
    <row r="4" spans="1:3" ht="15" customHeight="1" x14ac:dyDescent="0.2">
      <c r="A4" s="16" t="s">
        <v>12</v>
      </c>
      <c r="B4" s="6" t="s">
        <v>73</v>
      </c>
      <c r="C4" s="4"/>
    </row>
    <row r="5" spans="1:3" ht="12.75" x14ac:dyDescent="0.2">
      <c r="A5" s="65"/>
      <c r="B5" s="6" t="s">
        <v>74</v>
      </c>
      <c r="C5" s="4"/>
    </row>
    <row r="6" spans="1:3" ht="12.75" x14ac:dyDescent="0.2">
      <c r="A6" s="65"/>
      <c r="B6" s="6" t="s">
        <v>76</v>
      </c>
      <c r="C6" s="4"/>
    </row>
    <row r="7" spans="1:3" ht="13.5" thickBot="1" x14ac:dyDescent="0.25">
      <c r="A7" s="66"/>
      <c r="B7" s="68" t="s">
        <v>75</v>
      </c>
      <c r="C7" s="8"/>
    </row>
    <row r="8" spans="1:3" ht="12.75" x14ac:dyDescent="0.2">
      <c r="A8" s="67"/>
      <c r="B8" s="3"/>
    </row>
    <row r="10" spans="1:3" x14ac:dyDescent="0.2">
      <c r="C10" s="14"/>
    </row>
    <row r="11" spans="1:3" s="4" customFormat="1" x14ac:dyDescent="0.2">
      <c r="C11" s="1" t="s">
        <v>13</v>
      </c>
    </row>
    <row r="12" spans="1:3" s="4" customFormat="1" x14ac:dyDescent="0.2">
      <c r="A12" s="11" t="s">
        <v>14</v>
      </c>
      <c r="B12" s="11" t="s">
        <v>15</v>
      </c>
      <c r="C12" s="10" t="s">
        <v>16</v>
      </c>
    </row>
    <row r="13" spans="1:3" s="4" customFormat="1" x14ac:dyDescent="0.2">
      <c r="A13" s="11" t="s">
        <v>17</v>
      </c>
      <c r="B13" s="9" t="s">
        <v>18</v>
      </c>
      <c r="C13" s="10" t="s">
        <v>16</v>
      </c>
    </row>
    <row r="14" spans="1:3" s="4" customFormat="1" x14ac:dyDescent="0.2">
      <c r="A14" s="11" t="s">
        <v>19</v>
      </c>
      <c r="B14" s="9" t="str">
        <f>'Form 3'!B4:T4</f>
        <v>INCREMENTAL DEMAND MODIFIER IMPACTS</v>
      </c>
      <c r="C14" s="10" t="s">
        <v>16</v>
      </c>
    </row>
    <row r="15" spans="1:3" s="4" customFormat="1" x14ac:dyDescent="0.2">
      <c r="A15" s="9" t="s">
        <v>20</v>
      </c>
      <c r="B15" s="9" t="s">
        <v>21</v>
      </c>
      <c r="C15" s="10" t="s">
        <v>16</v>
      </c>
    </row>
    <row r="16" spans="1:3" s="4" customFormat="1" x14ac:dyDescent="0.2">
      <c r="A16" s="11" t="s">
        <v>70</v>
      </c>
      <c r="B16" s="11" t="s">
        <v>22</v>
      </c>
      <c r="C16" s="10"/>
    </row>
    <row r="17" spans="1:3" s="4" customFormat="1" x14ac:dyDescent="0.2">
      <c r="A17" s="11" t="s">
        <v>62</v>
      </c>
      <c r="B17" s="11" t="s">
        <v>71</v>
      </c>
      <c r="C17" s="10"/>
    </row>
    <row r="18" spans="1:3" s="4" customFormat="1" x14ac:dyDescent="0.2"/>
    <row r="19" spans="1:3" s="4" customFormat="1" x14ac:dyDescent="0.2"/>
    <row r="20" spans="1:3" s="4" customFormat="1" x14ac:dyDescent="0.2">
      <c r="A20" s="2"/>
      <c r="B20" s="2"/>
      <c r="C20" s="2"/>
    </row>
    <row r="21" spans="1:3" s="4" customFormat="1" x14ac:dyDescent="0.2">
      <c r="A21" s="2"/>
      <c r="B21" s="2"/>
      <c r="C21" s="2"/>
    </row>
    <row r="22" spans="1:3" s="4" customFormat="1" x14ac:dyDescent="0.2">
      <c r="A22" s="2"/>
      <c r="B22" s="2"/>
      <c r="C22" s="2"/>
    </row>
    <row r="23" spans="1:3" s="4" customFormat="1" x14ac:dyDescent="0.2">
      <c r="A23" s="2"/>
      <c r="B23" s="2"/>
      <c r="C23" s="2"/>
    </row>
    <row r="24" spans="1:3" s="4" customFormat="1" x14ac:dyDescent="0.2">
      <c r="A24" s="2"/>
      <c r="B24" s="2"/>
      <c r="C24" s="2"/>
    </row>
    <row r="25" spans="1:3" s="4" customFormat="1" x14ac:dyDescent="0.2">
      <c r="A25" s="2"/>
      <c r="B25" s="2"/>
      <c r="C25" s="2"/>
    </row>
    <row r="26" spans="1:3" s="4" customFormat="1" x14ac:dyDescent="0.2">
      <c r="A26" s="2"/>
      <c r="B26" s="2"/>
      <c r="C26" s="2"/>
    </row>
    <row r="27" spans="1:3" s="4" customFormat="1" x14ac:dyDescent="0.2">
      <c r="A27" s="2"/>
      <c r="B27" s="2"/>
      <c r="C27" s="2"/>
    </row>
    <row r="28" spans="1:3" s="4" customFormat="1" x14ac:dyDescent="0.2">
      <c r="A28" s="2"/>
      <c r="B28" s="2"/>
      <c r="C28" s="2"/>
    </row>
    <row r="29" spans="1:3" s="4" customFormat="1" x14ac:dyDescent="0.2">
      <c r="A29" s="2"/>
      <c r="B29" s="2"/>
      <c r="C29" s="2"/>
    </row>
    <row r="30" spans="1:3" s="4" customFormat="1" x14ac:dyDescent="0.2">
      <c r="A30" s="2"/>
      <c r="B30" s="2"/>
      <c r="C30" s="2"/>
    </row>
    <row r="31" spans="1:3" s="4" customFormat="1" x14ac:dyDescent="0.2">
      <c r="A31" s="2"/>
      <c r="B31" s="2"/>
      <c r="C31" s="2"/>
    </row>
    <row r="32" spans="1:3" s="4" customFormat="1" x14ac:dyDescent="0.2">
      <c r="A32" s="2"/>
      <c r="B32" s="2"/>
      <c r="C32" s="2"/>
    </row>
    <row r="33" spans="1:3" s="4" customFormat="1" x14ac:dyDescent="0.2">
      <c r="A33" s="2"/>
      <c r="B33" s="2"/>
      <c r="C33" s="2"/>
    </row>
    <row r="34" spans="1:3" s="4" customFormat="1" x14ac:dyDescent="0.2">
      <c r="A34" s="2"/>
      <c r="B34" s="2"/>
      <c r="C34" s="2"/>
    </row>
    <row r="35" spans="1:3" s="4" customFormat="1" x14ac:dyDescent="0.2">
      <c r="A35" s="2"/>
      <c r="B35" s="2"/>
      <c r="C35" s="2"/>
    </row>
    <row r="36" spans="1:3" s="4" customFormat="1" x14ac:dyDescent="0.2">
      <c r="A36" s="2"/>
      <c r="B36" s="2"/>
      <c r="C36" s="2"/>
    </row>
    <row r="37" spans="1:3" s="4" customFormat="1" x14ac:dyDescent="0.2">
      <c r="A37" s="2"/>
      <c r="B37" s="2"/>
      <c r="C37" s="2"/>
    </row>
    <row r="38" spans="1:3" s="4" customFormat="1" x14ac:dyDescent="0.2">
      <c r="A38" s="2"/>
      <c r="B38" s="2"/>
      <c r="C38" s="2"/>
    </row>
    <row r="39" spans="1:3" s="4" customFormat="1" x14ac:dyDescent="0.2">
      <c r="A39" s="2"/>
      <c r="B39" s="2"/>
      <c r="C39" s="2"/>
    </row>
    <row r="40" spans="1:3" s="4" customFormat="1" x14ac:dyDescent="0.2">
      <c r="A40" s="2"/>
      <c r="B40" s="2"/>
      <c r="C40" s="2"/>
    </row>
    <row r="41" spans="1:3" s="4" customFormat="1" x14ac:dyDescent="0.2">
      <c r="A41" s="2"/>
      <c r="B41" s="2"/>
      <c r="C41" s="2"/>
    </row>
    <row r="42" spans="1:3" s="4" customFormat="1" x14ac:dyDescent="0.2">
      <c r="A42" s="2"/>
      <c r="B42" s="2"/>
      <c r="C42" s="2"/>
    </row>
    <row r="43" spans="1:3" s="4" customFormat="1" x14ac:dyDescent="0.2">
      <c r="A43" s="2"/>
      <c r="B43" s="2"/>
      <c r="C43" s="2"/>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F3CD431A-B921-4749-A719-530F76E37CBD}"/>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40" zoomScaleNormal="140" workbookViewId="0">
      <selection activeCell="B2" sqref="B2:J2"/>
    </sheetView>
  </sheetViews>
  <sheetFormatPr defaultColWidth="8.6640625" defaultRowHeight="11.25" x14ac:dyDescent="0.2"/>
  <cols>
    <col min="1" max="1" width="1.6640625" style="18" customWidth="1"/>
    <col min="2" max="2" width="6" style="18" bestFit="1" customWidth="1"/>
    <col min="3" max="10" width="15.6640625" style="18" customWidth="1"/>
    <col min="11" max="11" width="6.6640625" style="18" customWidth="1"/>
    <col min="12" max="16384" width="8.6640625" style="18"/>
  </cols>
  <sheetData>
    <row r="1" spans="2:10" s="24" customFormat="1" ht="15.75" x14ac:dyDescent="0.25">
      <c r="B1" s="85" t="s">
        <v>66</v>
      </c>
      <c r="C1" s="85"/>
      <c r="D1" s="85"/>
      <c r="E1" s="85"/>
      <c r="F1" s="85"/>
      <c r="G1" s="85"/>
      <c r="H1" s="85"/>
      <c r="I1" s="85"/>
      <c r="J1" s="85"/>
    </row>
    <row r="2" spans="2:10" s="25" customFormat="1" ht="15.75" x14ac:dyDescent="0.25">
      <c r="B2" s="86" t="str">
        <f>'FormsList&amp;FilerInfo'!B2</f>
        <v>CleanPowerSF</v>
      </c>
      <c r="C2" s="87"/>
      <c r="D2" s="87"/>
      <c r="E2" s="87"/>
      <c r="F2" s="87"/>
      <c r="G2" s="87"/>
      <c r="H2" s="87"/>
      <c r="I2" s="87"/>
      <c r="J2" s="87"/>
    </row>
    <row r="3" spans="2:10" s="25" customFormat="1" ht="12.75" x14ac:dyDescent="0.2">
      <c r="B3" s="88"/>
      <c r="C3" s="88"/>
      <c r="D3" s="88"/>
      <c r="E3" s="88"/>
      <c r="F3" s="88"/>
      <c r="G3" s="88"/>
      <c r="H3" s="88"/>
      <c r="I3" s="88"/>
      <c r="J3" s="88"/>
    </row>
    <row r="4" spans="2:10" s="24" customFormat="1" ht="20.100000000000001" customHeight="1" x14ac:dyDescent="0.2">
      <c r="B4" s="89" t="s">
        <v>15</v>
      </c>
      <c r="C4" s="89"/>
      <c r="D4" s="89"/>
      <c r="E4" s="89"/>
      <c r="F4" s="89"/>
      <c r="G4" s="89"/>
      <c r="H4" s="89"/>
      <c r="I4" s="89"/>
      <c r="J4" s="89"/>
    </row>
    <row r="5" spans="2:10" s="25" customFormat="1" ht="12.75" x14ac:dyDescent="0.2">
      <c r="B5" s="90" t="s">
        <v>23</v>
      </c>
      <c r="C5" s="90"/>
      <c r="D5" s="90"/>
      <c r="E5" s="90"/>
      <c r="F5" s="90"/>
      <c r="G5" s="90"/>
      <c r="H5" s="90"/>
      <c r="I5" s="90"/>
      <c r="J5" s="90"/>
    </row>
    <row r="6" spans="2:10" s="24" customFormat="1" ht="15.75" x14ac:dyDescent="0.2">
      <c r="B6" s="46"/>
      <c r="C6" s="46"/>
      <c r="D6" s="46"/>
      <c r="E6" s="46"/>
      <c r="F6" s="46"/>
      <c r="G6" s="46"/>
      <c r="H6" s="46"/>
      <c r="I6" s="46"/>
      <c r="J6" s="46"/>
    </row>
    <row r="7" spans="2:10" ht="18.75" customHeight="1" x14ac:dyDescent="0.2">
      <c r="E7" s="26" t="s">
        <v>24</v>
      </c>
    </row>
    <row r="8" spans="2:10" ht="22.5" x14ac:dyDescent="0.2">
      <c r="B8" s="27" t="s">
        <v>25</v>
      </c>
      <c r="C8" s="28" t="s">
        <v>26</v>
      </c>
      <c r="D8" s="28" t="s">
        <v>27</v>
      </c>
      <c r="E8" s="28" t="s">
        <v>28</v>
      </c>
      <c r="F8" s="28" t="s">
        <v>29</v>
      </c>
      <c r="G8" s="28" t="s">
        <v>30</v>
      </c>
      <c r="H8" s="29" t="s">
        <v>31</v>
      </c>
      <c r="I8" s="29" t="s">
        <v>32</v>
      </c>
      <c r="J8" s="30" t="s">
        <v>33</v>
      </c>
    </row>
    <row r="9" spans="2:10" x14ac:dyDescent="0.2">
      <c r="B9" s="31">
        <v>2021</v>
      </c>
      <c r="C9" s="32">
        <v>1267.5203451526399</v>
      </c>
      <c r="D9" s="32">
        <v>1378.9052570564199</v>
      </c>
      <c r="E9" s="32">
        <v>289.96764053724002</v>
      </c>
      <c r="F9" s="32">
        <v>8.1774785970226809</v>
      </c>
      <c r="G9" s="32"/>
      <c r="H9" s="32">
        <v>1.46501843885254</v>
      </c>
      <c r="I9" s="32"/>
      <c r="J9" s="32">
        <f>SUM(C9:I9)</f>
        <v>2946.0357397821754</v>
      </c>
    </row>
    <row r="10" spans="2:10" x14ac:dyDescent="0.2">
      <c r="B10" s="31">
        <v>2022</v>
      </c>
      <c r="C10" s="32">
        <v>1223.0544990441099</v>
      </c>
      <c r="D10" s="32">
        <v>1349.7795126173801</v>
      </c>
      <c r="E10" s="32">
        <v>346.73529613293101</v>
      </c>
      <c r="F10" s="32">
        <v>8.5875415524943008</v>
      </c>
      <c r="G10" s="32"/>
      <c r="H10" s="32">
        <v>1.4523297347338999</v>
      </c>
      <c r="I10" s="32"/>
      <c r="J10" s="32">
        <f t="shared" ref="J10:J22" si="0">SUM(C10:I10)</f>
        <v>2929.6091790816495</v>
      </c>
    </row>
    <row r="11" spans="2:10" x14ac:dyDescent="0.2">
      <c r="B11" s="31">
        <v>2023</v>
      </c>
      <c r="C11" s="33">
        <v>1236.6715769324501</v>
      </c>
      <c r="D11" s="33">
        <v>1364.42823792995</v>
      </c>
      <c r="E11" s="33">
        <v>349.933320719184</v>
      </c>
      <c r="F11" s="33">
        <v>8.6473926852921004</v>
      </c>
      <c r="G11" s="33"/>
      <c r="H11" s="33">
        <v>1.45959138340757</v>
      </c>
      <c r="I11" s="33"/>
      <c r="J11" s="33">
        <f t="shared" si="0"/>
        <v>2961.1401196502843</v>
      </c>
    </row>
    <row r="12" spans="2:10" x14ac:dyDescent="0.2">
      <c r="B12" s="31">
        <v>2024</v>
      </c>
      <c r="C12" s="33">
        <v>1259.70070072832</v>
      </c>
      <c r="D12" s="33">
        <v>1391.4180239735999</v>
      </c>
      <c r="E12" s="33">
        <v>523.95965666900997</v>
      </c>
      <c r="F12" s="33">
        <v>8.7422818665125508</v>
      </c>
      <c r="G12" s="33"/>
      <c r="H12" s="33">
        <v>1.4768145617317801</v>
      </c>
      <c r="I12" s="33"/>
      <c r="J12" s="33">
        <f t="shared" si="0"/>
        <v>3185.297477799174</v>
      </c>
    </row>
    <row r="13" spans="2:10" x14ac:dyDescent="0.2">
      <c r="B13" s="31">
        <v>2025</v>
      </c>
      <c r="C13" s="33">
        <v>1273.02608329801</v>
      </c>
      <c r="D13" s="33">
        <v>1406.51925953451</v>
      </c>
      <c r="E13" s="33">
        <v>529.678014295146</v>
      </c>
      <c r="F13" s="33">
        <v>8.8375293516453493</v>
      </c>
      <c r="G13" s="33"/>
      <c r="H13" s="33">
        <v>1.49291184045466</v>
      </c>
      <c r="I13" s="33"/>
      <c r="J13" s="33">
        <f t="shared" si="0"/>
        <v>3219.5537983197664</v>
      </c>
    </row>
    <row r="14" spans="2:10" x14ac:dyDescent="0.2">
      <c r="B14" s="31">
        <v>2026</v>
      </c>
      <c r="C14" s="33">
        <v>1286.1107448861401</v>
      </c>
      <c r="D14" s="33">
        <v>1421.3550802433101</v>
      </c>
      <c r="E14" s="33">
        <v>535.29261649264697</v>
      </c>
      <c r="F14" s="33">
        <v>8.93120720465323</v>
      </c>
      <c r="G14" s="33"/>
      <c r="H14" s="33">
        <v>1.50873670596347</v>
      </c>
      <c r="I14" s="33"/>
      <c r="J14" s="33">
        <f t="shared" si="0"/>
        <v>3253.1983855327144</v>
      </c>
    </row>
    <row r="15" spans="2:10" x14ac:dyDescent="0.2">
      <c r="B15" s="31">
        <v>2027</v>
      </c>
      <c r="C15" s="33">
        <v>1299.74159743308</v>
      </c>
      <c r="D15" s="33">
        <v>1436.7817021318699</v>
      </c>
      <c r="E15" s="33">
        <v>541.12935067038302</v>
      </c>
      <c r="F15" s="33">
        <v>9.0285587230861104</v>
      </c>
      <c r="G15" s="33"/>
      <c r="H15" s="33">
        <v>1.52518193605848</v>
      </c>
      <c r="I15" s="33"/>
      <c r="J15" s="33">
        <f t="shared" si="0"/>
        <v>3288.206390894477</v>
      </c>
    </row>
    <row r="16" spans="2:10" x14ac:dyDescent="0.2">
      <c r="B16" s="31">
        <v>2028</v>
      </c>
      <c r="C16" s="33">
        <v>1313.00119088367</v>
      </c>
      <c r="D16" s="33">
        <v>1451.7914815847901</v>
      </c>
      <c r="E16" s="33">
        <v>546.80353936608901</v>
      </c>
      <c r="F16" s="33">
        <v>9.1233333131068495</v>
      </c>
      <c r="G16" s="33"/>
      <c r="H16" s="33">
        <v>1.5411963463870899</v>
      </c>
      <c r="I16" s="33"/>
      <c r="J16" s="33">
        <f t="shared" si="0"/>
        <v>3322.260741494043</v>
      </c>
    </row>
    <row r="17" spans="2:10" x14ac:dyDescent="0.2">
      <c r="B17" s="31">
        <v>2029</v>
      </c>
      <c r="C17" s="33">
        <v>1328.8395586858401</v>
      </c>
      <c r="D17" s="33">
        <v>1469.6020345392801</v>
      </c>
      <c r="E17" s="33">
        <v>553.53499109455095</v>
      </c>
      <c r="F17" s="33">
        <v>9.2355741870154997</v>
      </c>
      <c r="G17" s="33"/>
      <c r="H17" s="33">
        <v>1.56015306144765</v>
      </c>
      <c r="I17" s="33"/>
      <c r="J17" s="33">
        <f t="shared" si="0"/>
        <v>3362.7723115681347</v>
      </c>
    </row>
    <row r="18" spans="2:10" x14ac:dyDescent="0.2">
      <c r="B18" s="31">
        <v>2030</v>
      </c>
      <c r="C18" s="33">
        <v>1345.2604642915801</v>
      </c>
      <c r="D18" s="33">
        <v>1488.06365339016</v>
      </c>
      <c r="E18" s="33">
        <v>560.50944758822402</v>
      </c>
      <c r="F18" s="33">
        <v>9.3520142456704107</v>
      </c>
      <c r="G18" s="33"/>
      <c r="H18" s="33">
        <v>1.57981099002189</v>
      </c>
      <c r="I18" s="33"/>
      <c r="J18" s="33">
        <f t="shared" si="0"/>
        <v>3404.7653905056568</v>
      </c>
    </row>
    <row r="19" spans="2:10" x14ac:dyDescent="0.2">
      <c r="B19" s="31">
        <v>2031</v>
      </c>
      <c r="C19" s="33">
        <v>1363.65251841637</v>
      </c>
      <c r="D19" s="33">
        <v>1508.6958816199001</v>
      </c>
      <c r="E19" s="33">
        <v>568.300499818822</v>
      </c>
      <c r="F19" s="33">
        <v>9.4819347077996898</v>
      </c>
      <c r="G19" s="33"/>
      <c r="H19" s="33">
        <v>1.6017703627832001</v>
      </c>
      <c r="I19" s="33"/>
      <c r="J19" s="33">
        <f t="shared" si="0"/>
        <v>3451.7326049256749</v>
      </c>
    </row>
    <row r="20" spans="2:10" x14ac:dyDescent="0.2">
      <c r="B20" s="31">
        <v>2032</v>
      </c>
      <c r="C20" s="33">
        <v>1379.8322661193899</v>
      </c>
      <c r="D20" s="33">
        <v>1526.88934596537</v>
      </c>
      <c r="E20" s="33">
        <v>575.17116930048303</v>
      </c>
      <c r="F20" s="33">
        <v>9.5966418113904908</v>
      </c>
      <c r="G20" s="33"/>
      <c r="H20" s="33">
        <v>1.62115178417287</v>
      </c>
      <c r="I20" s="33"/>
      <c r="J20" s="33">
        <f t="shared" si="0"/>
        <v>3493.1105749808062</v>
      </c>
    </row>
    <row r="21" spans="2:10" x14ac:dyDescent="0.2">
      <c r="B21" s="31">
        <v>2033</v>
      </c>
      <c r="C21" s="33">
        <v>1398.6268755701601</v>
      </c>
      <c r="D21" s="33">
        <v>1547.92679755479</v>
      </c>
      <c r="E21" s="33">
        <v>583.11434887229098</v>
      </c>
      <c r="F21" s="33">
        <v>9.7290997154421497</v>
      </c>
      <c r="G21" s="33"/>
      <c r="H21" s="33">
        <v>1.64352367879446</v>
      </c>
      <c r="I21" s="33"/>
      <c r="J21" s="33">
        <f t="shared" si="0"/>
        <v>3541.0406453914779</v>
      </c>
    </row>
    <row r="22" spans="2:10" x14ac:dyDescent="0.2">
      <c r="B22" s="31">
        <v>2034</v>
      </c>
      <c r="C22" s="33">
        <v>1416.6838198380401</v>
      </c>
      <c r="D22" s="33">
        <v>1568.1632506051301</v>
      </c>
      <c r="E22" s="33">
        <v>590.75535807512597</v>
      </c>
      <c r="F22" s="33">
        <v>9.8565524842682297</v>
      </c>
      <c r="G22" s="33"/>
      <c r="H22" s="33">
        <v>1.66505383898667</v>
      </c>
      <c r="I22" s="33"/>
      <c r="J22" s="33">
        <f t="shared" si="0"/>
        <v>3587.1240348415513</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140" zoomScaleNormal="140" workbookViewId="0">
      <selection activeCell="B2" sqref="B2:J2"/>
    </sheetView>
  </sheetViews>
  <sheetFormatPr defaultColWidth="8.6640625" defaultRowHeight="11.25" x14ac:dyDescent="0.2"/>
  <cols>
    <col min="1" max="1" width="1.6640625" style="18" customWidth="1"/>
    <col min="2" max="2" width="10.1640625" style="18" customWidth="1"/>
    <col min="3" max="11" width="15.6640625" style="18" customWidth="1"/>
    <col min="12" max="16384" width="8.6640625" style="18"/>
  </cols>
  <sheetData>
    <row r="1" spans="2:11" s="24" customFormat="1" ht="15.75" x14ac:dyDescent="0.25">
      <c r="B1" s="85" t="s">
        <v>34</v>
      </c>
      <c r="C1" s="85"/>
      <c r="D1" s="85"/>
      <c r="E1" s="85"/>
      <c r="F1" s="85"/>
      <c r="G1" s="85"/>
      <c r="H1" s="85"/>
      <c r="I1" s="85"/>
      <c r="J1" s="85"/>
      <c r="K1" s="85"/>
    </row>
    <row r="2" spans="2:11" ht="15.75" x14ac:dyDescent="0.25">
      <c r="B2" s="86" t="str">
        <f>'FormsList&amp;FilerInfo'!B2</f>
        <v>CleanPowerSF</v>
      </c>
      <c r="C2" s="86"/>
      <c r="D2" s="86"/>
      <c r="E2" s="86"/>
      <c r="F2" s="86"/>
      <c r="G2" s="86"/>
      <c r="H2" s="86"/>
      <c r="I2" s="86"/>
      <c r="J2" s="86"/>
      <c r="K2" s="86"/>
    </row>
    <row r="3" spans="2:11" ht="12.75" x14ac:dyDescent="0.2">
      <c r="B3" s="45"/>
      <c r="C3" s="47"/>
      <c r="D3" s="47"/>
      <c r="E3" s="47"/>
      <c r="F3" s="47"/>
      <c r="G3" s="47"/>
      <c r="H3" s="47"/>
      <c r="I3" s="47"/>
      <c r="J3" s="47"/>
      <c r="K3" s="47"/>
    </row>
    <row r="4" spans="2:11" s="24" customFormat="1" ht="20.100000000000001" customHeight="1" x14ac:dyDescent="0.2">
      <c r="B4" s="91" t="s">
        <v>18</v>
      </c>
      <c r="C4" s="91"/>
      <c r="D4" s="91"/>
      <c r="E4" s="91"/>
      <c r="F4" s="91"/>
      <c r="G4" s="91"/>
      <c r="H4" s="91"/>
      <c r="I4" s="91"/>
      <c r="J4" s="91"/>
      <c r="K4" s="91"/>
    </row>
    <row r="5" spans="2:11" ht="12.75" x14ac:dyDescent="0.2">
      <c r="B5" s="88" t="s">
        <v>35</v>
      </c>
      <c r="C5" s="88"/>
      <c r="D5" s="88"/>
      <c r="E5" s="88"/>
      <c r="F5" s="88"/>
      <c r="G5" s="88"/>
      <c r="H5" s="88"/>
      <c r="I5" s="88"/>
      <c r="J5" s="88"/>
      <c r="K5" s="88"/>
    </row>
    <row r="6" spans="2:11" ht="20.100000000000001" customHeight="1" x14ac:dyDescent="0.25">
      <c r="B6" s="44"/>
      <c r="C6" s="44"/>
      <c r="D6" s="44"/>
      <c r="E6" s="44"/>
      <c r="F6" s="44"/>
      <c r="G6" s="44"/>
      <c r="H6" s="44"/>
      <c r="I6" s="44"/>
      <c r="J6" s="44"/>
      <c r="K6" s="44"/>
    </row>
    <row r="7" spans="2:11" ht="12.75" x14ac:dyDescent="0.2">
      <c r="B7" s="92" t="s">
        <v>36</v>
      </c>
      <c r="C7" s="92"/>
      <c r="D7" s="92"/>
      <c r="E7" s="92"/>
      <c r="F7" s="92"/>
      <c r="G7" s="92"/>
      <c r="H7" s="92"/>
      <c r="I7" s="92"/>
      <c r="J7" s="92"/>
      <c r="K7" s="92"/>
    </row>
    <row r="8" spans="2:11" ht="39" customHeight="1" x14ac:dyDescent="0.2">
      <c r="B8" s="34" t="s">
        <v>25</v>
      </c>
      <c r="C8" s="34" t="s">
        <v>26</v>
      </c>
      <c r="D8" s="34" t="s">
        <v>27</v>
      </c>
      <c r="E8" s="29" t="s">
        <v>28</v>
      </c>
      <c r="F8" s="29" t="s">
        <v>37</v>
      </c>
      <c r="G8" s="29" t="s">
        <v>30</v>
      </c>
      <c r="H8" s="29" t="s">
        <v>32</v>
      </c>
      <c r="I8" s="29" t="s">
        <v>38</v>
      </c>
      <c r="J8" s="29" t="s">
        <v>39</v>
      </c>
      <c r="K8" s="35" t="s">
        <v>40</v>
      </c>
    </row>
    <row r="9" spans="2:11" x14ac:dyDescent="0.2">
      <c r="B9" s="31">
        <v>2021</v>
      </c>
      <c r="C9" s="36">
        <v>258.88929578814498</v>
      </c>
      <c r="D9" s="36">
        <v>209.90491196213699</v>
      </c>
      <c r="E9" s="36">
        <v>48.48767701013</v>
      </c>
      <c r="F9" s="36">
        <v>0.839457076425</v>
      </c>
      <c r="G9" s="36"/>
      <c r="H9" s="36"/>
      <c r="I9" s="36">
        <v>0.2700953948</v>
      </c>
      <c r="J9" s="36">
        <v>33.181394988840601</v>
      </c>
      <c r="K9" s="32">
        <f t="shared" ref="K9:K22" si="0">SUM(C9:J9)</f>
        <v>551.57283222047761</v>
      </c>
    </row>
    <row r="10" spans="2:11" x14ac:dyDescent="0.2">
      <c r="B10" s="31">
        <v>2022</v>
      </c>
      <c r="C10" s="36">
        <v>269.91569290603502</v>
      </c>
      <c r="D10" s="36">
        <v>187.48623957110999</v>
      </c>
      <c r="E10" s="36">
        <v>55.319929545565003</v>
      </c>
      <c r="F10" s="36">
        <v>0.63134792550499996</v>
      </c>
      <c r="G10" s="36"/>
      <c r="H10" s="36"/>
      <c r="I10" s="36">
        <v>0.26212218323499997</v>
      </c>
      <c r="J10" s="36">
        <v>32.909527195969901</v>
      </c>
      <c r="K10" s="32">
        <f t="shared" si="0"/>
        <v>546.52485932741979</v>
      </c>
    </row>
    <row r="11" spans="2:11" x14ac:dyDescent="0.2">
      <c r="B11" s="31">
        <v>2023</v>
      </c>
      <c r="C11" s="37">
        <v>239.24912960379999</v>
      </c>
      <c r="D11" s="37">
        <v>189.333777906059</v>
      </c>
      <c r="E11" s="37">
        <v>50.879305552909301</v>
      </c>
      <c r="F11" s="37">
        <v>0.78307386820121505</v>
      </c>
      <c r="G11" s="37"/>
      <c r="H11" s="37"/>
      <c r="I11" s="37">
        <v>0.26359780082610101</v>
      </c>
      <c r="J11" s="37">
        <v>30.756818921198199</v>
      </c>
      <c r="K11" s="33">
        <f t="shared" si="0"/>
        <v>511.26570365299375</v>
      </c>
    </row>
    <row r="12" spans="2:11" x14ac:dyDescent="0.2">
      <c r="B12" s="31">
        <v>2024</v>
      </c>
      <c r="C12" s="33">
        <v>236.043982635899</v>
      </c>
      <c r="D12" s="33">
        <v>192.14785366005501</v>
      </c>
      <c r="E12" s="33">
        <v>74.990316220294503</v>
      </c>
      <c r="F12" s="33">
        <v>0.85765463119622098</v>
      </c>
      <c r="G12" s="33"/>
      <c r="H12" s="33"/>
      <c r="I12" s="33">
        <v>0.26904032986453702</v>
      </c>
      <c r="J12" s="33">
        <v>31.809545108805501</v>
      </c>
      <c r="K12" s="33">
        <f t="shared" si="0"/>
        <v>536.11839258611474</v>
      </c>
    </row>
    <row r="13" spans="2:11" x14ac:dyDescent="0.2">
      <c r="B13" s="31">
        <v>2025</v>
      </c>
      <c r="C13" s="37">
        <v>226.25800322627899</v>
      </c>
      <c r="D13" s="37">
        <v>192.74006490017101</v>
      </c>
      <c r="E13" s="37">
        <v>77.487872148630899</v>
      </c>
      <c r="F13" s="37">
        <v>0.71453515989376903</v>
      </c>
      <c r="G13" s="37"/>
      <c r="H13" s="37"/>
      <c r="I13" s="37">
        <v>0.18224714672832601</v>
      </c>
      <c r="J13" s="37">
        <v>31.281201774867601</v>
      </c>
      <c r="K13" s="33">
        <f t="shared" si="0"/>
        <v>528.66392435657065</v>
      </c>
    </row>
    <row r="14" spans="2:11" x14ac:dyDescent="0.2">
      <c r="B14" s="31">
        <v>2026</v>
      </c>
      <c r="C14" s="33">
        <v>222.98276633156701</v>
      </c>
      <c r="D14" s="33">
        <v>194.27607457445799</v>
      </c>
      <c r="E14" s="33">
        <v>78.309848383548598</v>
      </c>
      <c r="F14" s="33">
        <v>0.72211221669020098</v>
      </c>
      <c r="G14" s="33"/>
      <c r="H14" s="33"/>
      <c r="I14" s="33">
        <v>0.185074594993585</v>
      </c>
      <c r="J14" s="33">
        <v>31.2111502271392</v>
      </c>
      <c r="K14" s="33">
        <f t="shared" si="0"/>
        <v>527.68702632839666</v>
      </c>
    </row>
    <row r="15" spans="2:11" x14ac:dyDescent="0.2">
      <c r="B15" s="31">
        <v>2027</v>
      </c>
      <c r="C15" s="37">
        <v>230.78644937850601</v>
      </c>
      <c r="D15" s="37">
        <v>191.62737441476199</v>
      </c>
      <c r="E15" s="37">
        <v>75.895166318958402</v>
      </c>
      <c r="F15" s="37">
        <v>0.82434854341124597</v>
      </c>
      <c r="G15" s="37"/>
      <c r="H15" s="37"/>
      <c r="I15" s="37">
        <v>0.28964382435094799</v>
      </c>
      <c r="J15" s="37">
        <v>31.470605286951599</v>
      </c>
      <c r="K15" s="33">
        <f t="shared" si="0"/>
        <v>530.89358776694019</v>
      </c>
    </row>
    <row r="16" spans="2:11" x14ac:dyDescent="0.2">
      <c r="B16" s="31">
        <v>2028</v>
      </c>
      <c r="C16" s="33">
        <v>222.97532018554301</v>
      </c>
      <c r="D16" s="33">
        <v>198.01378299649801</v>
      </c>
      <c r="E16" s="33">
        <v>78.319345869831096</v>
      </c>
      <c r="F16" s="33">
        <v>0.82441363405781298</v>
      </c>
      <c r="G16" s="33"/>
      <c r="H16" s="33"/>
      <c r="I16" s="33">
        <v>0.29604950119891499</v>
      </c>
      <c r="J16" s="33">
        <v>31.517701170054199</v>
      </c>
      <c r="K16" s="33">
        <f t="shared" si="0"/>
        <v>531.94661335718308</v>
      </c>
    </row>
    <row r="17" spans="2:11" x14ac:dyDescent="0.2">
      <c r="B17" s="31">
        <v>2029</v>
      </c>
      <c r="C17" s="37">
        <v>221.43993901477899</v>
      </c>
      <c r="D17" s="37">
        <v>200.802947482338</v>
      </c>
      <c r="E17" s="37">
        <v>79.459861127109605</v>
      </c>
      <c r="F17" s="37">
        <v>0.82972459680839294</v>
      </c>
      <c r="G17" s="37"/>
      <c r="H17" s="37"/>
      <c r="I17" s="37">
        <v>0.304998086255861</v>
      </c>
      <c r="J17" s="37">
        <v>31.656228058598799</v>
      </c>
      <c r="K17" s="33">
        <f t="shared" si="0"/>
        <v>534.4936983658896</v>
      </c>
    </row>
    <row r="18" spans="2:11" x14ac:dyDescent="0.2">
      <c r="B18" s="31">
        <v>2030</v>
      </c>
      <c r="C18" s="33">
        <v>219.568448809453</v>
      </c>
      <c r="D18" s="33">
        <v>202.88907312624201</v>
      </c>
      <c r="E18" s="33">
        <v>80.458321354570103</v>
      </c>
      <c r="F18" s="33">
        <v>0.91967566591620598</v>
      </c>
      <c r="G18" s="33"/>
      <c r="H18" s="33"/>
      <c r="I18" s="33">
        <v>0.31368406902030999</v>
      </c>
      <c r="J18" s="33">
        <v>31.728556346485799</v>
      </c>
      <c r="K18" s="33">
        <f t="shared" si="0"/>
        <v>535.87775937168749</v>
      </c>
    </row>
    <row r="19" spans="2:11" x14ac:dyDescent="0.2">
      <c r="B19" s="31">
        <v>2031</v>
      </c>
      <c r="C19" s="33">
        <v>212.33014709380501</v>
      </c>
      <c r="D19" s="33">
        <v>204.13208010796299</v>
      </c>
      <c r="E19" s="33">
        <v>83.138048556846798</v>
      </c>
      <c r="F19" s="33">
        <v>0.76663685776370805</v>
      </c>
      <c r="G19" s="33"/>
      <c r="H19" s="33"/>
      <c r="I19" s="33">
        <v>0.20220290433215901</v>
      </c>
      <c r="J19" s="33">
        <v>31.411851158416201</v>
      </c>
      <c r="K19" s="33">
        <f t="shared" si="0"/>
        <v>531.98096667912694</v>
      </c>
    </row>
    <row r="20" spans="2:11" x14ac:dyDescent="0.2">
      <c r="B20" s="31">
        <v>2032</v>
      </c>
      <c r="C20" s="33">
        <v>219.843527316609</v>
      </c>
      <c r="D20" s="33">
        <v>201.09266029750199</v>
      </c>
      <c r="E20" s="33">
        <v>80.428852460811896</v>
      </c>
      <c r="F20" s="33">
        <v>0.87414403694722898</v>
      </c>
      <c r="G20" s="33"/>
      <c r="H20" s="33"/>
      <c r="I20" s="33">
        <v>0.33196773057949902</v>
      </c>
      <c r="J20" s="33">
        <v>31.615806013931799</v>
      </c>
      <c r="K20" s="33">
        <f t="shared" si="0"/>
        <v>534.18695785638135</v>
      </c>
    </row>
    <row r="21" spans="2:11" x14ac:dyDescent="0.2">
      <c r="B21" s="31">
        <v>2033</v>
      </c>
      <c r="C21" s="33">
        <v>216.302022650118</v>
      </c>
      <c r="D21" s="33">
        <v>208.086371397769</v>
      </c>
      <c r="E21" s="33">
        <v>83.813968685076304</v>
      </c>
      <c r="F21" s="33">
        <v>0.87928350301441804</v>
      </c>
      <c r="G21" s="33"/>
      <c r="H21" s="33"/>
      <c r="I21" s="33">
        <v>0.34363544023411502</v>
      </c>
      <c r="J21" s="33">
        <v>32.025038631981801</v>
      </c>
      <c r="K21" s="33">
        <f t="shared" si="0"/>
        <v>541.45032030819357</v>
      </c>
    </row>
    <row r="22" spans="2:11" x14ac:dyDescent="0.2">
      <c r="B22" s="31">
        <v>2034</v>
      </c>
      <c r="C22" s="33">
        <v>214.59265353976599</v>
      </c>
      <c r="D22" s="33">
        <v>212.03466650341301</v>
      </c>
      <c r="E22" s="33">
        <v>84.869118975607506</v>
      </c>
      <c r="F22" s="33">
        <v>0.89281751409393795</v>
      </c>
      <c r="G22" s="33"/>
      <c r="H22" s="33"/>
      <c r="I22" s="33">
        <v>0.35485606706099398</v>
      </c>
      <c r="J22" s="33">
        <v>32.233870574066103</v>
      </c>
      <c r="K22" s="33">
        <f t="shared" si="0"/>
        <v>544.97798317400759</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4" zoomScale="87" zoomScaleNormal="87" workbookViewId="0">
      <pane ySplit="4" topLeftCell="A8" activePane="bottomLeft" state="frozen"/>
      <selection activeCell="B2" sqref="B2:J2"/>
      <selection pane="bottomLeft" activeCell="B2" sqref="B2:J2"/>
    </sheetView>
  </sheetViews>
  <sheetFormatPr defaultColWidth="9.33203125" defaultRowHeight="16.5" customHeight="1" x14ac:dyDescent="0.25"/>
  <cols>
    <col min="1" max="1" width="5" style="48" customWidth="1"/>
    <col min="2" max="2" width="26" style="51" customWidth="1"/>
    <col min="3" max="3" width="21" style="51" customWidth="1"/>
    <col min="4" max="5" width="15.5" style="48" customWidth="1"/>
    <col min="6" max="20" width="15.6640625" style="48" customWidth="1"/>
    <col min="21" max="16384" width="9.33203125" style="48"/>
  </cols>
  <sheetData>
    <row r="1" spans="2:20" ht="16.5" customHeight="1" x14ac:dyDescent="0.25">
      <c r="B1" s="93" t="s">
        <v>41</v>
      </c>
      <c r="C1" s="93"/>
      <c r="D1" s="93"/>
      <c r="E1" s="93"/>
      <c r="F1" s="93"/>
      <c r="G1" s="93"/>
      <c r="H1" s="93"/>
      <c r="I1" s="93"/>
      <c r="J1" s="93"/>
      <c r="K1" s="93"/>
      <c r="L1" s="93"/>
      <c r="M1" s="93"/>
      <c r="N1" s="93"/>
      <c r="O1" s="93"/>
      <c r="P1" s="93"/>
      <c r="Q1" s="93"/>
      <c r="R1" s="93"/>
      <c r="S1" s="93"/>
      <c r="T1" s="93"/>
    </row>
    <row r="2" spans="2:20" ht="16.5" customHeight="1" x14ac:dyDescent="0.25">
      <c r="B2" s="94" t="str">
        <f>'FormsList&amp;FilerInfo'!B2</f>
        <v>CleanPowerSF</v>
      </c>
      <c r="C2" s="94"/>
      <c r="D2" s="94"/>
      <c r="E2" s="94"/>
      <c r="F2" s="94"/>
      <c r="G2" s="94"/>
      <c r="H2" s="94"/>
      <c r="I2" s="94"/>
      <c r="J2" s="94"/>
      <c r="K2" s="94"/>
      <c r="L2" s="94"/>
      <c r="M2" s="94"/>
      <c r="N2" s="94"/>
      <c r="O2" s="94"/>
      <c r="P2" s="94"/>
      <c r="Q2" s="94"/>
      <c r="R2" s="94"/>
      <c r="S2" s="94"/>
      <c r="T2" s="94"/>
    </row>
    <row r="3" spans="2:20" ht="16.5" customHeight="1" x14ac:dyDescent="0.25">
      <c r="B3" s="49"/>
      <c r="C3" s="49"/>
      <c r="D3" s="49"/>
      <c r="E3" s="49"/>
      <c r="F3" s="49"/>
      <c r="G3" s="49"/>
      <c r="H3" s="49"/>
      <c r="I3" s="49"/>
      <c r="J3" s="49"/>
      <c r="K3" s="49"/>
      <c r="L3" s="50"/>
    </row>
    <row r="4" spans="2:20" ht="16.5" customHeight="1" x14ac:dyDescent="0.25">
      <c r="B4" s="95" t="s">
        <v>42</v>
      </c>
      <c r="C4" s="95"/>
      <c r="D4" s="95"/>
      <c r="E4" s="95"/>
      <c r="F4" s="95"/>
      <c r="G4" s="95"/>
      <c r="H4" s="95"/>
      <c r="I4" s="95"/>
      <c r="J4" s="95"/>
      <c r="K4" s="95"/>
      <c r="L4" s="95"/>
      <c r="M4" s="95"/>
      <c r="N4" s="95"/>
      <c r="O4" s="95"/>
      <c r="P4" s="95"/>
      <c r="Q4" s="95"/>
      <c r="R4" s="95"/>
      <c r="S4" s="95"/>
      <c r="T4" s="95"/>
    </row>
    <row r="6" spans="2:20" ht="33.75" customHeight="1" x14ac:dyDescent="0.25">
      <c r="D6" s="52"/>
      <c r="E6" s="96" t="s">
        <v>43</v>
      </c>
      <c r="F6" s="97"/>
      <c r="G6" s="97"/>
      <c r="H6" s="97"/>
      <c r="I6" s="97"/>
      <c r="J6" s="98"/>
      <c r="K6" s="99" t="s">
        <v>44</v>
      </c>
      <c r="L6" s="99"/>
      <c r="M6" s="99"/>
      <c r="N6" s="99"/>
      <c r="O6" s="99"/>
      <c r="P6" s="99" t="s">
        <v>45</v>
      </c>
      <c r="Q6" s="99"/>
      <c r="R6" s="99"/>
      <c r="S6" s="99"/>
      <c r="T6" s="99"/>
    </row>
    <row r="7" spans="2:20" ht="16.5" customHeight="1" x14ac:dyDescent="0.25">
      <c r="B7" s="53" t="s">
        <v>46</v>
      </c>
      <c r="C7" s="54" t="s">
        <v>47</v>
      </c>
      <c r="D7" s="55" t="s">
        <v>48</v>
      </c>
      <c r="E7" s="56" t="s">
        <v>49</v>
      </c>
      <c r="F7" s="57" t="s">
        <v>50</v>
      </c>
      <c r="G7" s="58" t="s">
        <v>51</v>
      </c>
      <c r="H7" s="58" t="s">
        <v>52</v>
      </c>
      <c r="I7" s="58" t="s">
        <v>53</v>
      </c>
      <c r="J7" s="58" t="s">
        <v>33</v>
      </c>
      <c r="K7" s="58" t="s">
        <v>50</v>
      </c>
      <c r="L7" s="58" t="s">
        <v>51</v>
      </c>
      <c r="M7" s="58" t="s">
        <v>52</v>
      </c>
      <c r="N7" s="58" t="s">
        <v>53</v>
      </c>
      <c r="O7" s="58" t="s">
        <v>33</v>
      </c>
      <c r="P7" s="58" t="s">
        <v>50</v>
      </c>
      <c r="Q7" s="58" t="s">
        <v>51</v>
      </c>
      <c r="R7" s="58" t="s">
        <v>52</v>
      </c>
      <c r="S7" s="58" t="s">
        <v>53</v>
      </c>
      <c r="T7" s="58" t="s">
        <v>33</v>
      </c>
    </row>
    <row r="8" spans="2:20" ht="16.5" customHeight="1" x14ac:dyDescent="0.25">
      <c r="B8" s="59"/>
      <c r="C8" s="59" t="s">
        <v>54</v>
      </c>
      <c r="D8" s="60">
        <v>2023</v>
      </c>
      <c r="E8" s="60"/>
      <c r="F8" s="69">
        <v>800</v>
      </c>
      <c r="G8" s="69">
        <v>14</v>
      </c>
      <c r="H8" s="69">
        <v>2</v>
      </c>
      <c r="I8" s="69"/>
      <c r="J8" s="69">
        <f>SUM(F8:I8)</f>
        <v>816</v>
      </c>
      <c r="K8" s="70">
        <f>-1*(F8/0.14157)</f>
        <v>-5650.9147418238326</v>
      </c>
      <c r="L8" s="70">
        <f>-1*(G8/0.0093)</f>
        <v>-1505.3763440860216</v>
      </c>
      <c r="M8" s="70">
        <f>-1*(H8/0.01095)</f>
        <v>-182.64840182648402</v>
      </c>
      <c r="N8" s="70"/>
      <c r="O8" s="70">
        <f>SUM(K8:N8)</f>
        <v>-7338.9394877363375</v>
      </c>
      <c r="P8" s="62"/>
      <c r="Q8" s="62"/>
      <c r="R8" s="62"/>
      <c r="S8" s="62"/>
      <c r="T8" s="71"/>
    </row>
    <row r="9" spans="2:20" ht="16.5" customHeight="1" x14ac:dyDescent="0.25">
      <c r="B9" s="59"/>
      <c r="C9" s="59" t="s">
        <v>54</v>
      </c>
      <c r="D9" s="60">
        <v>2024</v>
      </c>
      <c r="E9" s="63"/>
      <c r="F9" s="69">
        <f>(F8*0.055)+F8</f>
        <v>844</v>
      </c>
      <c r="G9" s="69">
        <v>14</v>
      </c>
      <c r="H9" s="69">
        <v>2</v>
      </c>
      <c r="I9" s="69"/>
      <c r="J9" s="69">
        <f t="shared" ref="J9:J19" si="0">SUM(F9:I9)</f>
        <v>860</v>
      </c>
      <c r="K9" s="70">
        <f>-1*(F9/0.14157)</f>
        <v>-5961.715052624143</v>
      </c>
      <c r="L9" s="70">
        <f t="shared" ref="L9:L19" si="1">-1*(G9*107.5)</f>
        <v>-1505</v>
      </c>
      <c r="M9" s="70">
        <f t="shared" ref="M9:M19" si="2">-1*(H9/0.01095)</f>
        <v>-182.64840182648402</v>
      </c>
      <c r="N9" s="70"/>
      <c r="O9" s="70">
        <f t="shared" ref="O9:O19" si="3">SUM(K9:N9)</f>
        <v>-7649.3634544506267</v>
      </c>
      <c r="P9" s="62"/>
      <c r="Q9" s="62"/>
      <c r="R9" s="62"/>
      <c r="S9" s="62"/>
      <c r="T9" s="71"/>
    </row>
    <row r="10" spans="2:20" ht="16.5" customHeight="1" x14ac:dyDescent="0.25">
      <c r="B10" s="59"/>
      <c r="C10" s="59" t="s">
        <v>54</v>
      </c>
      <c r="D10" s="60">
        <v>2025</v>
      </c>
      <c r="E10" s="63"/>
      <c r="F10" s="69">
        <f>(F9*0.055)+F9</f>
        <v>890.42</v>
      </c>
      <c r="G10" s="69">
        <v>14</v>
      </c>
      <c r="H10" s="69">
        <v>2</v>
      </c>
      <c r="I10" s="69"/>
      <c r="J10" s="69">
        <f t="shared" si="0"/>
        <v>906.42</v>
      </c>
      <c r="K10" s="70">
        <f>-1*(F10/0.14157)</f>
        <v>-6289.609380518471</v>
      </c>
      <c r="L10" s="70">
        <f t="shared" si="1"/>
        <v>-1505</v>
      </c>
      <c r="M10" s="70">
        <f t="shared" si="2"/>
        <v>-182.64840182648402</v>
      </c>
      <c r="N10" s="70"/>
      <c r="O10" s="70">
        <f t="shared" si="3"/>
        <v>-7977.2577823449546</v>
      </c>
      <c r="P10" s="62"/>
      <c r="Q10" s="62"/>
      <c r="R10" s="62"/>
      <c r="S10" s="62"/>
      <c r="T10" s="71"/>
    </row>
    <row r="11" spans="2:20" ht="16.5" customHeight="1" x14ac:dyDescent="0.25">
      <c r="B11" s="59"/>
      <c r="C11" s="59" t="s">
        <v>54</v>
      </c>
      <c r="D11" s="60">
        <v>2026</v>
      </c>
      <c r="E11" s="63"/>
      <c r="F11" s="69">
        <f t="shared" ref="F11:F19" si="4">(F10*0.055)+F10</f>
        <v>939.3931</v>
      </c>
      <c r="G11" s="69">
        <v>14</v>
      </c>
      <c r="H11" s="69">
        <v>2</v>
      </c>
      <c r="I11" s="69"/>
      <c r="J11" s="69">
        <f t="shared" si="0"/>
        <v>955.3931</v>
      </c>
      <c r="K11" s="70">
        <f t="shared" ref="K11:K19" si="5">-1*(F11/0.14157)</f>
        <v>-6635.5378964469874</v>
      </c>
      <c r="L11" s="70">
        <f t="shared" si="1"/>
        <v>-1505</v>
      </c>
      <c r="M11" s="70">
        <f t="shared" si="2"/>
        <v>-182.64840182648402</v>
      </c>
      <c r="N11" s="70"/>
      <c r="O11" s="70">
        <f t="shared" si="3"/>
        <v>-8323.186298273471</v>
      </c>
      <c r="P11" s="62"/>
      <c r="Q11" s="62"/>
      <c r="R11" s="62"/>
      <c r="S11" s="62"/>
      <c r="T11" s="71"/>
    </row>
    <row r="12" spans="2:20" ht="16.5" customHeight="1" x14ac:dyDescent="0.25">
      <c r="B12" s="59"/>
      <c r="C12" s="59" t="s">
        <v>54</v>
      </c>
      <c r="D12" s="60">
        <v>2027</v>
      </c>
      <c r="E12" s="63"/>
      <c r="F12" s="69">
        <f t="shared" si="4"/>
        <v>991.05972050000003</v>
      </c>
      <c r="G12" s="69">
        <v>14</v>
      </c>
      <c r="H12" s="69">
        <v>2</v>
      </c>
      <c r="I12" s="69"/>
      <c r="J12" s="69">
        <f t="shared" si="0"/>
        <v>1007.0597205</v>
      </c>
      <c r="K12" s="70">
        <f t="shared" si="5"/>
        <v>-7000.4924807515717</v>
      </c>
      <c r="L12" s="70">
        <f t="shared" si="1"/>
        <v>-1505</v>
      </c>
      <c r="M12" s="70">
        <f t="shared" si="2"/>
        <v>-182.64840182648402</v>
      </c>
      <c r="N12" s="70"/>
      <c r="O12" s="70">
        <f t="shared" si="3"/>
        <v>-8688.1408825780545</v>
      </c>
      <c r="P12" s="62"/>
      <c r="Q12" s="62"/>
      <c r="R12" s="62"/>
      <c r="S12" s="62"/>
      <c r="T12" s="71"/>
    </row>
    <row r="13" spans="2:20" ht="16.5" customHeight="1" x14ac:dyDescent="0.25">
      <c r="B13" s="59"/>
      <c r="C13" s="59" t="s">
        <v>54</v>
      </c>
      <c r="D13" s="60">
        <v>2028</v>
      </c>
      <c r="E13" s="63"/>
      <c r="F13" s="69">
        <f t="shared" si="4"/>
        <v>1045.5680051275001</v>
      </c>
      <c r="G13" s="69">
        <v>14</v>
      </c>
      <c r="H13" s="69">
        <v>2</v>
      </c>
      <c r="I13" s="69"/>
      <c r="J13" s="69">
        <f t="shared" si="0"/>
        <v>1061.5680051275001</v>
      </c>
      <c r="K13" s="70">
        <f t="shared" si="5"/>
        <v>-7385.5195671929087</v>
      </c>
      <c r="L13" s="70">
        <f t="shared" si="1"/>
        <v>-1505</v>
      </c>
      <c r="M13" s="70">
        <f t="shared" si="2"/>
        <v>-182.64840182648402</v>
      </c>
      <c r="N13" s="70"/>
      <c r="O13" s="70">
        <f t="shared" si="3"/>
        <v>-9073.1679690193923</v>
      </c>
      <c r="P13" s="62"/>
      <c r="Q13" s="62"/>
      <c r="R13" s="62"/>
      <c r="S13" s="62"/>
      <c r="T13" s="71"/>
    </row>
    <row r="14" spans="2:20" ht="16.5" customHeight="1" x14ac:dyDescent="0.25">
      <c r="B14" s="59"/>
      <c r="C14" s="59" t="s">
        <v>54</v>
      </c>
      <c r="D14" s="60">
        <v>2029</v>
      </c>
      <c r="E14" s="63"/>
      <c r="F14" s="69">
        <f t="shared" si="4"/>
        <v>1103.0742454095125</v>
      </c>
      <c r="G14" s="69">
        <v>14</v>
      </c>
      <c r="H14" s="69">
        <v>2</v>
      </c>
      <c r="I14" s="69"/>
      <c r="J14" s="69">
        <f t="shared" si="0"/>
        <v>1119.0742454095125</v>
      </c>
      <c r="K14" s="70">
        <f t="shared" si="5"/>
        <v>-7791.7231433885181</v>
      </c>
      <c r="L14" s="70">
        <f t="shared" si="1"/>
        <v>-1505</v>
      </c>
      <c r="M14" s="70">
        <f t="shared" si="2"/>
        <v>-182.64840182648402</v>
      </c>
      <c r="N14" s="70"/>
      <c r="O14" s="70">
        <f t="shared" si="3"/>
        <v>-9479.3715452150009</v>
      </c>
      <c r="P14" s="62"/>
      <c r="Q14" s="62"/>
      <c r="R14" s="62"/>
      <c r="S14" s="62"/>
      <c r="T14" s="71"/>
    </row>
    <row r="15" spans="2:20" ht="16.5" customHeight="1" x14ac:dyDescent="0.25">
      <c r="B15" s="59"/>
      <c r="C15" s="59" t="s">
        <v>54</v>
      </c>
      <c r="D15" s="60">
        <v>2030</v>
      </c>
      <c r="E15" s="63"/>
      <c r="F15" s="69">
        <f t="shared" si="4"/>
        <v>1163.7433289070357</v>
      </c>
      <c r="G15" s="69">
        <v>14</v>
      </c>
      <c r="H15" s="69">
        <v>2</v>
      </c>
      <c r="I15" s="69"/>
      <c r="J15" s="69">
        <f t="shared" si="0"/>
        <v>1179.7433289070357</v>
      </c>
      <c r="K15" s="70">
        <f t="shared" si="5"/>
        <v>-8220.2679162748864</v>
      </c>
      <c r="L15" s="70">
        <f t="shared" si="1"/>
        <v>-1505</v>
      </c>
      <c r="M15" s="70">
        <f t="shared" si="2"/>
        <v>-182.64840182648402</v>
      </c>
      <c r="N15" s="70"/>
      <c r="O15" s="70">
        <f t="shared" si="3"/>
        <v>-9907.9163181013701</v>
      </c>
      <c r="P15" s="62"/>
      <c r="Q15" s="62"/>
      <c r="R15" s="62"/>
      <c r="S15" s="62"/>
      <c r="T15" s="71"/>
    </row>
    <row r="16" spans="2:20" ht="16.5" customHeight="1" x14ac:dyDescent="0.25">
      <c r="B16" s="59"/>
      <c r="C16" s="59" t="s">
        <v>54</v>
      </c>
      <c r="D16" s="60">
        <v>2031</v>
      </c>
      <c r="E16" s="63"/>
      <c r="F16" s="69">
        <f t="shared" si="4"/>
        <v>1227.7492119969227</v>
      </c>
      <c r="G16" s="69">
        <v>14</v>
      </c>
      <c r="H16" s="69">
        <v>2</v>
      </c>
      <c r="I16" s="69"/>
      <c r="J16" s="69">
        <f t="shared" si="0"/>
        <v>1243.7492119969227</v>
      </c>
      <c r="K16" s="70">
        <f t="shared" si="5"/>
        <v>-8672.3826516700046</v>
      </c>
      <c r="L16" s="70">
        <f t="shared" si="1"/>
        <v>-1505</v>
      </c>
      <c r="M16" s="70">
        <f t="shared" si="2"/>
        <v>-182.64840182648402</v>
      </c>
      <c r="N16" s="70"/>
      <c r="O16" s="70">
        <f t="shared" si="3"/>
        <v>-10360.031053496488</v>
      </c>
      <c r="P16" s="62"/>
      <c r="Q16" s="62"/>
      <c r="R16" s="62"/>
      <c r="S16" s="62"/>
      <c r="T16" s="71"/>
    </row>
    <row r="17" spans="2:20" ht="16.5" customHeight="1" x14ac:dyDescent="0.25">
      <c r="B17" s="59"/>
      <c r="C17" s="59" t="s">
        <v>54</v>
      </c>
      <c r="D17" s="60">
        <v>2032</v>
      </c>
      <c r="E17" s="63"/>
      <c r="F17" s="69">
        <f t="shared" si="4"/>
        <v>1295.2754186567533</v>
      </c>
      <c r="G17" s="69">
        <v>14</v>
      </c>
      <c r="H17" s="69">
        <v>2</v>
      </c>
      <c r="I17" s="69"/>
      <c r="J17" s="69">
        <f t="shared" si="0"/>
        <v>1311.2754186567533</v>
      </c>
      <c r="K17" s="70">
        <f t="shared" si="5"/>
        <v>-9149.3636975118552</v>
      </c>
      <c r="L17" s="70">
        <f t="shared" si="1"/>
        <v>-1505</v>
      </c>
      <c r="M17" s="70">
        <f t="shared" si="2"/>
        <v>-182.64840182648402</v>
      </c>
      <c r="N17" s="70"/>
      <c r="O17" s="70">
        <f t="shared" si="3"/>
        <v>-10837.012099338339</v>
      </c>
      <c r="P17" s="62"/>
      <c r="Q17" s="62"/>
      <c r="R17" s="62"/>
      <c r="S17" s="62"/>
      <c r="T17" s="71"/>
    </row>
    <row r="18" spans="2:20" ht="16.5" customHeight="1" x14ac:dyDescent="0.25">
      <c r="B18" s="59"/>
      <c r="C18" s="59" t="s">
        <v>54</v>
      </c>
      <c r="D18" s="60">
        <v>2033</v>
      </c>
      <c r="E18" s="63"/>
      <c r="F18" s="69">
        <f t="shared" si="4"/>
        <v>1366.5155666828748</v>
      </c>
      <c r="G18" s="69">
        <v>14</v>
      </c>
      <c r="H18" s="69">
        <v>2</v>
      </c>
      <c r="I18" s="69"/>
      <c r="J18" s="69">
        <f t="shared" si="0"/>
        <v>1382.5155666828748</v>
      </c>
      <c r="K18" s="70">
        <f t="shared" si="5"/>
        <v>-9652.5787008750067</v>
      </c>
      <c r="L18" s="70">
        <f t="shared" si="1"/>
        <v>-1505</v>
      </c>
      <c r="M18" s="70">
        <f t="shared" si="2"/>
        <v>-182.64840182648402</v>
      </c>
      <c r="N18" s="70"/>
      <c r="O18" s="70">
        <f t="shared" si="3"/>
        <v>-11340.22710270149</v>
      </c>
      <c r="P18" s="62"/>
      <c r="Q18" s="62"/>
      <c r="R18" s="62"/>
      <c r="S18" s="62"/>
      <c r="T18" s="71"/>
    </row>
    <row r="19" spans="2:20" ht="16.5" customHeight="1" x14ac:dyDescent="0.25">
      <c r="B19" s="59"/>
      <c r="C19" s="59" t="s">
        <v>54</v>
      </c>
      <c r="D19" s="60">
        <v>2034</v>
      </c>
      <c r="E19" s="63"/>
      <c r="F19" s="69">
        <f t="shared" si="4"/>
        <v>1441.673922850433</v>
      </c>
      <c r="G19" s="69">
        <v>14</v>
      </c>
      <c r="H19" s="69">
        <v>2</v>
      </c>
      <c r="I19" s="69"/>
      <c r="J19" s="69">
        <f t="shared" si="0"/>
        <v>1457.673922850433</v>
      </c>
      <c r="K19" s="70">
        <f t="shared" si="5"/>
        <v>-10183.470529423133</v>
      </c>
      <c r="L19" s="70">
        <f t="shared" si="1"/>
        <v>-1505</v>
      </c>
      <c r="M19" s="70">
        <f t="shared" si="2"/>
        <v>-182.64840182648402</v>
      </c>
      <c r="N19" s="70"/>
      <c r="O19" s="70">
        <f t="shared" si="3"/>
        <v>-11871.118931249617</v>
      </c>
      <c r="P19" s="62"/>
      <c r="Q19" s="62"/>
      <c r="R19" s="62"/>
      <c r="S19" s="62"/>
      <c r="T19" s="71"/>
    </row>
    <row r="20" spans="2:20" ht="16.5" customHeight="1" x14ac:dyDescent="0.25">
      <c r="B20" s="59"/>
      <c r="C20" s="59" t="s">
        <v>55</v>
      </c>
      <c r="D20" s="63">
        <v>2023</v>
      </c>
      <c r="E20" s="63"/>
      <c r="F20" s="61"/>
      <c r="G20" s="61"/>
      <c r="H20" s="61"/>
      <c r="I20" s="61"/>
      <c r="J20" s="61"/>
      <c r="K20" s="70"/>
      <c r="L20" s="70"/>
      <c r="M20" s="70"/>
      <c r="N20" s="70"/>
      <c r="O20" s="70"/>
      <c r="P20" s="62"/>
      <c r="Q20" s="62"/>
      <c r="R20" s="62"/>
      <c r="S20" s="62"/>
      <c r="T20" s="71"/>
    </row>
    <row r="21" spans="2:20" ht="16.5" customHeight="1" x14ac:dyDescent="0.25">
      <c r="B21" s="59"/>
      <c r="C21" s="59" t="s">
        <v>55</v>
      </c>
      <c r="D21" s="63">
        <v>2024</v>
      </c>
      <c r="E21" s="63"/>
      <c r="F21" s="61"/>
      <c r="G21" s="61"/>
      <c r="H21" s="61"/>
      <c r="I21" s="61"/>
      <c r="J21" s="61"/>
      <c r="K21" s="70"/>
      <c r="L21" s="70"/>
      <c r="M21" s="70"/>
      <c r="N21" s="70"/>
      <c r="O21" s="70"/>
      <c r="P21" s="62"/>
      <c r="Q21" s="62"/>
      <c r="R21" s="62"/>
      <c r="S21" s="62"/>
      <c r="T21" s="71"/>
    </row>
    <row r="22" spans="2:20" ht="16.5" customHeight="1" x14ac:dyDescent="0.25">
      <c r="B22" s="59"/>
      <c r="C22" s="59" t="s">
        <v>55</v>
      </c>
      <c r="D22" s="63">
        <v>2025</v>
      </c>
      <c r="E22" s="63"/>
      <c r="F22" s="61"/>
      <c r="G22" s="61"/>
      <c r="H22" s="61"/>
      <c r="I22" s="61"/>
      <c r="J22" s="61"/>
      <c r="K22" s="70"/>
      <c r="L22" s="70"/>
      <c r="M22" s="70"/>
      <c r="N22" s="70"/>
      <c r="O22" s="70"/>
      <c r="P22" s="62"/>
      <c r="Q22" s="62"/>
      <c r="R22" s="62"/>
      <c r="S22" s="62"/>
      <c r="T22" s="71"/>
    </row>
    <row r="23" spans="2:20" ht="16.5" customHeight="1" x14ac:dyDescent="0.25">
      <c r="B23" s="59"/>
      <c r="C23" s="59" t="s">
        <v>55</v>
      </c>
      <c r="D23" s="63">
        <v>2026</v>
      </c>
      <c r="E23" s="63"/>
      <c r="F23" s="61"/>
      <c r="G23" s="61"/>
      <c r="H23" s="61"/>
      <c r="I23" s="61"/>
      <c r="J23" s="61"/>
      <c r="K23" s="70"/>
      <c r="L23" s="70"/>
      <c r="M23" s="70"/>
      <c r="N23" s="70"/>
      <c r="O23" s="70"/>
      <c r="P23" s="62"/>
      <c r="Q23" s="62"/>
      <c r="R23" s="62"/>
      <c r="S23" s="62"/>
      <c r="T23" s="71"/>
    </row>
    <row r="24" spans="2:20" ht="16.5" customHeight="1" x14ac:dyDescent="0.25">
      <c r="B24" s="59"/>
      <c r="C24" s="59" t="s">
        <v>55</v>
      </c>
      <c r="D24" s="63">
        <v>2027</v>
      </c>
      <c r="E24" s="63"/>
      <c r="F24" s="61"/>
      <c r="G24" s="61"/>
      <c r="H24" s="61"/>
      <c r="I24" s="61"/>
      <c r="J24" s="61"/>
      <c r="K24" s="70"/>
      <c r="L24" s="70"/>
      <c r="M24" s="70"/>
      <c r="N24" s="70"/>
      <c r="O24" s="70"/>
      <c r="P24" s="62"/>
      <c r="Q24" s="62"/>
      <c r="R24" s="62"/>
      <c r="S24" s="62"/>
      <c r="T24" s="71"/>
    </row>
    <row r="25" spans="2:20" ht="16.5" customHeight="1" x14ac:dyDescent="0.25">
      <c r="B25" s="59"/>
      <c r="C25" s="59" t="s">
        <v>55</v>
      </c>
      <c r="D25" s="63">
        <v>2028</v>
      </c>
      <c r="E25" s="63"/>
      <c r="F25" s="70"/>
      <c r="G25" s="70"/>
      <c r="H25" s="70"/>
      <c r="I25" s="70"/>
      <c r="J25" s="70"/>
      <c r="K25" s="70"/>
      <c r="L25" s="70"/>
      <c r="M25" s="70"/>
      <c r="N25" s="70"/>
      <c r="O25" s="70"/>
      <c r="P25" s="62"/>
      <c r="Q25" s="62"/>
      <c r="R25" s="62"/>
      <c r="S25" s="62"/>
      <c r="T25" s="71"/>
    </row>
    <row r="26" spans="2:20" ht="16.5" customHeight="1" x14ac:dyDescent="0.25">
      <c r="B26" s="59"/>
      <c r="C26" s="59" t="s">
        <v>55</v>
      </c>
      <c r="D26" s="63">
        <v>2029</v>
      </c>
      <c r="E26" s="63"/>
      <c r="F26" s="70"/>
      <c r="G26" s="70"/>
      <c r="H26" s="70"/>
      <c r="I26" s="70"/>
      <c r="J26" s="70"/>
      <c r="K26" s="70"/>
      <c r="L26" s="70"/>
      <c r="M26" s="70"/>
      <c r="N26" s="70"/>
      <c r="O26" s="70"/>
      <c r="P26" s="62"/>
      <c r="Q26" s="62"/>
      <c r="R26" s="62"/>
      <c r="S26" s="62"/>
      <c r="T26" s="71"/>
    </row>
    <row r="27" spans="2:20" ht="16.5" customHeight="1" x14ac:dyDescent="0.25">
      <c r="B27" s="59"/>
      <c r="C27" s="59" t="s">
        <v>55</v>
      </c>
      <c r="D27" s="63">
        <v>2030</v>
      </c>
      <c r="E27" s="63"/>
      <c r="F27" s="70"/>
      <c r="G27" s="70"/>
      <c r="H27" s="70"/>
      <c r="I27" s="70"/>
      <c r="J27" s="70"/>
      <c r="K27" s="70"/>
      <c r="L27" s="70"/>
      <c r="M27" s="70"/>
      <c r="N27" s="70"/>
      <c r="O27" s="70"/>
      <c r="P27" s="62"/>
      <c r="Q27" s="62"/>
      <c r="R27" s="62"/>
      <c r="S27" s="62"/>
      <c r="T27" s="71"/>
    </row>
    <row r="28" spans="2:20" ht="16.5" customHeight="1" x14ac:dyDescent="0.25">
      <c r="B28" s="59"/>
      <c r="C28" s="59" t="s">
        <v>55</v>
      </c>
      <c r="D28" s="63">
        <v>2031</v>
      </c>
      <c r="E28" s="63"/>
      <c r="F28" s="70"/>
      <c r="G28" s="70"/>
      <c r="H28" s="70"/>
      <c r="I28" s="70"/>
      <c r="J28" s="70"/>
      <c r="K28" s="70"/>
      <c r="L28" s="70"/>
      <c r="M28" s="70"/>
      <c r="N28" s="70"/>
      <c r="O28" s="70"/>
      <c r="P28" s="62"/>
      <c r="Q28" s="62"/>
      <c r="R28" s="62"/>
      <c r="S28" s="62"/>
      <c r="T28" s="71"/>
    </row>
    <row r="29" spans="2:20" ht="16.5" customHeight="1" x14ac:dyDescent="0.25">
      <c r="B29" s="59"/>
      <c r="C29" s="59" t="s">
        <v>55</v>
      </c>
      <c r="D29" s="63">
        <v>2032</v>
      </c>
      <c r="E29" s="63"/>
      <c r="F29" s="70"/>
      <c r="G29" s="70"/>
      <c r="H29" s="70"/>
      <c r="I29" s="70"/>
      <c r="J29" s="70"/>
      <c r="K29" s="70"/>
      <c r="L29" s="70"/>
      <c r="M29" s="70"/>
      <c r="N29" s="70"/>
      <c r="O29" s="70"/>
      <c r="P29" s="62"/>
      <c r="Q29" s="62"/>
      <c r="R29" s="62"/>
      <c r="S29" s="62"/>
      <c r="T29" s="71"/>
    </row>
    <row r="30" spans="2:20" ht="16.5" customHeight="1" x14ac:dyDescent="0.25">
      <c r="B30" s="59"/>
      <c r="C30" s="59" t="s">
        <v>55</v>
      </c>
      <c r="D30" s="63">
        <v>2033</v>
      </c>
      <c r="E30" s="63"/>
      <c r="F30" s="70"/>
      <c r="G30" s="70"/>
      <c r="H30" s="70"/>
      <c r="I30" s="70"/>
      <c r="J30" s="70"/>
      <c r="K30" s="70"/>
      <c r="L30" s="70"/>
      <c r="M30" s="70"/>
      <c r="N30" s="70"/>
      <c r="O30" s="70"/>
      <c r="P30" s="62"/>
      <c r="Q30" s="62"/>
      <c r="R30" s="62"/>
      <c r="S30" s="62"/>
      <c r="T30" s="71"/>
    </row>
    <row r="31" spans="2:20" ht="16.5" customHeight="1" x14ac:dyDescent="0.25">
      <c r="B31" s="59"/>
      <c r="C31" s="59" t="s">
        <v>55</v>
      </c>
      <c r="D31" s="63">
        <v>2034</v>
      </c>
      <c r="E31" s="63"/>
      <c r="F31" s="70"/>
      <c r="G31" s="70"/>
      <c r="H31" s="70"/>
      <c r="I31" s="70"/>
      <c r="J31" s="70"/>
      <c r="K31" s="70"/>
      <c r="L31" s="70"/>
      <c r="M31" s="70"/>
      <c r="N31" s="70"/>
      <c r="O31" s="70"/>
      <c r="P31" s="62"/>
      <c r="Q31" s="62"/>
      <c r="R31" s="62"/>
      <c r="S31" s="62"/>
      <c r="T31" s="71"/>
    </row>
    <row r="32" spans="2:20" ht="16.5" customHeight="1" x14ac:dyDescent="0.25">
      <c r="B32" s="59"/>
      <c r="C32" s="59" t="s">
        <v>56</v>
      </c>
      <c r="D32" s="63">
        <v>2023</v>
      </c>
      <c r="E32" s="63"/>
      <c r="F32" s="61"/>
      <c r="G32" s="61"/>
      <c r="H32" s="61"/>
      <c r="I32" s="61"/>
      <c r="J32" s="61"/>
      <c r="K32" s="70"/>
      <c r="L32" s="70"/>
      <c r="M32" s="70"/>
      <c r="N32" s="70"/>
      <c r="O32" s="70"/>
      <c r="P32" s="62"/>
      <c r="Q32" s="62"/>
      <c r="R32" s="62"/>
      <c r="S32" s="62"/>
      <c r="T32" s="71"/>
    </row>
    <row r="33" spans="2:20" ht="16.5" customHeight="1" x14ac:dyDescent="0.25">
      <c r="B33" s="59"/>
      <c r="C33" s="59" t="s">
        <v>56</v>
      </c>
      <c r="D33" s="63">
        <v>2024</v>
      </c>
      <c r="E33" s="63"/>
      <c r="F33" s="61"/>
      <c r="G33" s="61"/>
      <c r="H33" s="61"/>
      <c r="I33" s="61"/>
      <c r="J33" s="61"/>
      <c r="K33" s="70"/>
      <c r="L33" s="70"/>
      <c r="M33" s="70"/>
      <c r="N33" s="70"/>
      <c r="O33" s="70"/>
      <c r="P33" s="62"/>
      <c r="Q33" s="62"/>
      <c r="R33" s="62"/>
      <c r="S33" s="62"/>
      <c r="T33" s="71"/>
    </row>
    <row r="34" spans="2:20" ht="16.5" customHeight="1" x14ac:dyDescent="0.25">
      <c r="B34" s="59"/>
      <c r="C34" s="59" t="s">
        <v>56</v>
      </c>
      <c r="D34" s="63">
        <v>2025</v>
      </c>
      <c r="E34" s="63"/>
      <c r="F34" s="61"/>
      <c r="G34" s="61"/>
      <c r="H34" s="61"/>
      <c r="I34" s="61"/>
      <c r="J34" s="61"/>
      <c r="K34" s="70"/>
      <c r="L34" s="70"/>
      <c r="M34" s="70"/>
      <c r="N34" s="70"/>
      <c r="O34" s="70"/>
      <c r="P34" s="62"/>
      <c r="Q34" s="62"/>
      <c r="R34" s="62"/>
      <c r="S34" s="62"/>
      <c r="T34" s="71"/>
    </row>
    <row r="35" spans="2:20" ht="16.5" customHeight="1" x14ac:dyDescent="0.25">
      <c r="B35" s="59"/>
      <c r="C35" s="59" t="s">
        <v>56</v>
      </c>
      <c r="D35" s="63">
        <v>2026</v>
      </c>
      <c r="E35" s="63"/>
      <c r="F35" s="61"/>
      <c r="G35" s="61"/>
      <c r="H35" s="61"/>
      <c r="I35" s="61"/>
      <c r="J35" s="61"/>
      <c r="K35" s="70"/>
      <c r="L35" s="70"/>
      <c r="M35" s="70"/>
      <c r="N35" s="70"/>
      <c r="O35" s="70"/>
      <c r="P35" s="62"/>
      <c r="Q35" s="62"/>
      <c r="R35" s="62"/>
      <c r="S35" s="62"/>
      <c r="T35" s="71"/>
    </row>
    <row r="36" spans="2:20" ht="16.5" customHeight="1" x14ac:dyDescent="0.25">
      <c r="B36" s="59"/>
      <c r="C36" s="59" t="s">
        <v>56</v>
      </c>
      <c r="D36" s="63">
        <v>2027</v>
      </c>
      <c r="E36" s="63"/>
      <c r="F36" s="61"/>
      <c r="G36" s="61"/>
      <c r="H36" s="61"/>
      <c r="I36" s="61"/>
      <c r="J36" s="61"/>
      <c r="K36" s="70"/>
      <c r="L36" s="70"/>
      <c r="M36" s="70"/>
      <c r="N36" s="70"/>
      <c r="O36" s="70"/>
      <c r="P36" s="62"/>
      <c r="Q36" s="62"/>
      <c r="R36" s="62"/>
      <c r="S36" s="62"/>
      <c r="T36" s="71"/>
    </row>
    <row r="37" spans="2:20" ht="16.5" customHeight="1" x14ac:dyDescent="0.25">
      <c r="B37" s="59"/>
      <c r="C37" s="59" t="s">
        <v>56</v>
      </c>
      <c r="D37" s="63">
        <v>2028</v>
      </c>
      <c r="E37" s="63"/>
      <c r="F37" s="61"/>
      <c r="G37" s="61"/>
      <c r="H37" s="61"/>
      <c r="I37" s="61"/>
      <c r="J37" s="61"/>
      <c r="K37" s="70"/>
      <c r="L37" s="70"/>
      <c r="M37" s="70"/>
      <c r="N37" s="70"/>
      <c r="O37" s="70"/>
      <c r="P37" s="62"/>
      <c r="Q37" s="62"/>
      <c r="R37" s="62"/>
      <c r="S37" s="62"/>
      <c r="T37" s="71"/>
    </row>
    <row r="38" spans="2:20" ht="16.5" customHeight="1" x14ac:dyDescent="0.25">
      <c r="B38" s="59"/>
      <c r="C38" s="59" t="s">
        <v>56</v>
      </c>
      <c r="D38" s="63">
        <v>2029</v>
      </c>
      <c r="E38" s="63"/>
      <c r="F38" s="61"/>
      <c r="G38" s="61"/>
      <c r="H38" s="61"/>
      <c r="I38" s="61"/>
      <c r="J38" s="61"/>
      <c r="K38" s="70"/>
      <c r="L38" s="70"/>
      <c r="M38" s="70"/>
      <c r="N38" s="70"/>
      <c r="O38" s="70"/>
      <c r="P38" s="62"/>
      <c r="Q38" s="62"/>
      <c r="R38" s="62"/>
      <c r="S38" s="62"/>
      <c r="T38" s="71"/>
    </row>
    <row r="39" spans="2:20" ht="16.5" customHeight="1" x14ac:dyDescent="0.25">
      <c r="B39" s="59"/>
      <c r="C39" s="59" t="s">
        <v>56</v>
      </c>
      <c r="D39" s="63">
        <v>2030</v>
      </c>
      <c r="E39" s="63"/>
      <c r="F39" s="61"/>
      <c r="G39" s="61"/>
      <c r="H39" s="61"/>
      <c r="I39" s="61"/>
      <c r="J39" s="61"/>
      <c r="K39" s="70"/>
      <c r="L39" s="70"/>
      <c r="M39" s="70"/>
      <c r="N39" s="70"/>
      <c r="O39" s="70"/>
      <c r="P39" s="62"/>
      <c r="Q39" s="62"/>
      <c r="R39" s="62"/>
      <c r="S39" s="62"/>
      <c r="T39" s="71"/>
    </row>
    <row r="40" spans="2:20" ht="16.5" customHeight="1" x14ac:dyDescent="0.25">
      <c r="B40" s="59"/>
      <c r="C40" s="59" t="s">
        <v>56</v>
      </c>
      <c r="D40" s="63">
        <v>2031</v>
      </c>
      <c r="E40" s="63"/>
      <c r="F40" s="61"/>
      <c r="G40" s="61"/>
      <c r="H40" s="61"/>
      <c r="I40" s="61"/>
      <c r="J40" s="61"/>
      <c r="K40" s="70"/>
      <c r="L40" s="70"/>
      <c r="M40" s="70"/>
      <c r="N40" s="70"/>
      <c r="O40" s="70"/>
      <c r="P40" s="62"/>
      <c r="Q40" s="62"/>
      <c r="R40" s="62"/>
      <c r="S40" s="62"/>
      <c r="T40" s="71"/>
    </row>
    <row r="41" spans="2:20" ht="16.5" customHeight="1" x14ac:dyDescent="0.25">
      <c r="B41" s="59"/>
      <c r="C41" s="59" t="s">
        <v>56</v>
      </c>
      <c r="D41" s="63">
        <v>2032</v>
      </c>
      <c r="E41" s="63"/>
      <c r="F41" s="61"/>
      <c r="G41" s="61"/>
      <c r="H41" s="61"/>
      <c r="I41" s="61"/>
      <c r="J41" s="61"/>
      <c r="K41" s="70"/>
      <c r="L41" s="70"/>
      <c r="M41" s="70"/>
      <c r="N41" s="70"/>
      <c r="O41" s="70"/>
      <c r="P41" s="62"/>
      <c r="Q41" s="62"/>
      <c r="R41" s="62"/>
      <c r="S41" s="62"/>
      <c r="T41" s="71"/>
    </row>
    <row r="42" spans="2:20" ht="16.5" customHeight="1" x14ac:dyDescent="0.25">
      <c r="B42" s="59"/>
      <c r="C42" s="59" t="s">
        <v>56</v>
      </c>
      <c r="D42" s="63">
        <v>2033</v>
      </c>
      <c r="E42" s="63"/>
      <c r="F42" s="61"/>
      <c r="G42" s="61"/>
      <c r="H42" s="61"/>
      <c r="I42" s="61"/>
      <c r="J42" s="61"/>
      <c r="K42" s="70"/>
      <c r="L42" s="70"/>
      <c r="M42" s="70"/>
      <c r="N42" s="70"/>
      <c r="O42" s="70"/>
      <c r="P42" s="62"/>
      <c r="Q42" s="62"/>
      <c r="R42" s="62"/>
      <c r="S42" s="62"/>
      <c r="T42" s="71"/>
    </row>
    <row r="43" spans="2:20" ht="16.5" customHeight="1" x14ac:dyDescent="0.25">
      <c r="B43" s="59"/>
      <c r="C43" s="59" t="s">
        <v>56</v>
      </c>
      <c r="D43" s="63">
        <v>2034</v>
      </c>
      <c r="E43" s="63"/>
      <c r="F43" s="61"/>
      <c r="G43" s="61"/>
      <c r="H43" s="61"/>
      <c r="I43" s="61"/>
      <c r="J43" s="61"/>
      <c r="K43" s="70"/>
      <c r="L43" s="70"/>
      <c r="M43" s="70"/>
      <c r="N43" s="70"/>
      <c r="O43" s="70"/>
      <c r="P43" s="62"/>
      <c r="Q43" s="62"/>
      <c r="R43" s="62"/>
      <c r="S43" s="62"/>
      <c r="T43" s="71"/>
    </row>
    <row r="44" spans="2:20" ht="16.5" customHeight="1" x14ac:dyDescent="0.25">
      <c r="B44" s="59"/>
      <c r="C44" s="59" t="s">
        <v>57</v>
      </c>
      <c r="D44" s="63">
        <v>2023</v>
      </c>
      <c r="E44" s="63"/>
      <c r="F44" s="72">
        <v>10000</v>
      </c>
      <c r="G44" s="70"/>
      <c r="H44" s="61"/>
      <c r="I44" s="61"/>
      <c r="J44" s="72">
        <f t="shared" ref="J44:J45" si="6">SUM(F44:I44)</f>
        <v>10000</v>
      </c>
      <c r="K44" s="70">
        <f>F44*2.6</f>
        <v>26000</v>
      </c>
      <c r="L44" s="70"/>
      <c r="M44" s="70"/>
      <c r="N44" s="70"/>
      <c r="O44" s="70">
        <f t="shared" ref="O44:O45" si="7">SUM(K44:N44)</f>
        <v>26000</v>
      </c>
      <c r="P44" s="62"/>
      <c r="Q44" s="62"/>
      <c r="R44" s="62"/>
      <c r="S44" s="62"/>
      <c r="T44" s="71"/>
    </row>
    <row r="45" spans="2:20" ht="16.5" customHeight="1" x14ac:dyDescent="0.25">
      <c r="B45" s="59"/>
      <c r="C45" s="59" t="s">
        <v>57</v>
      </c>
      <c r="D45" s="63">
        <v>2024</v>
      </c>
      <c r="E45" s="63"/>
      <c r="F45" s="72">
        <v>13797</v>
      </c>
      <c r="G45" s="70"/>
      <c r="H45" s="61"/>
      <c r="I45" s="61"/>
      <c r="J45" s="72">
        <f t="shared" si="6"/>
        <v>13797</v>
      </c>
      <c r="K45" s="70">
        <f t="shared" ref="K45:K55" si="8">F45*2.6</f>
        <v>35872.200000000004</v>
      </c>
      <c r="L45" s="70"/>
      <c r="M45" s="70"/>
      <c r="N45" s="70"/>
      <c r="O45" s="70">
        <f t="shared" si="7"/>
        <v>35872.200000000004</v>
      </c>
      <c r="P45" s="62"/>
      <c r="Q45" s="62"/>
      <c r="R45" s="62"/>
      <c r="S45" s="62"/>
      <c r="T45" s="71"/>
    </row>
    <row r="46" spans="2:20" ht="16.5" customHeight="1" x14ac:dyDescent="0.25">
      <c r="B46" s="59"/>
      <c r="C46" s="59" t="s">
        <v>57</v>
      </c>
      <c r="D46" s="63">
        <v>2025</v>
      </c>
      <c r="E46" s="63"/>
      <c r="F46" s="72">
        <v>16797</v>
      </c>
      <c r="G46" s="70"/>
      <c r="H46" s="61"/>
      <c r="I46" s="69"/>
      <c r="J46" s="72">
        <f>SUM(F46:I46)</f>
        <v>16797</v>
      </c>
      <c r="K46" s="70">
        <f t="shared" si="8"/>
        <v>43672.200000000004</v>
      </c>
      <c r="L46" s="70"/>
      <c r="M46" s="70"/>
      <c r="N46" s="70"/>
      <c r="O46" s="70">
        <f>SUM(K46:N46)</f>
        <v>43672.200000000004</v>
      </c>
      <c r="P46" s="62"/>
      <c r="Q46" s="62"/>
      <c r="R46" s="62"/>
      <c r="S46" s="62"/>
      <c r="T46" s="71"/>
    </row>
    <row r="47" spans="2:20" ht="16.5" customHeight="1" x14ac:dyDescent="0.25">
      <c r="B47" s="59"/>
      <c r="C47" s="59" t="s">
        <v>57</v>
      </c>
      <c r="D47" s="63">
        <v>2026</v>
      </c>
      <c r="E47" s="63"/>
      <c r="F47" s="70">
        <v>18633</v>
      </c>
      <c r="G47" s="70"/>
      <c r="H47" s="70"/>
      <c r="I47" s="70"/>
      <c r="J47" s="72">
        <f t="shared" ref="J47:J50" si="9">SUM(F47:I47)</f>
        <v>18633</v>
      </c>
      <c r="K47" s="70">
        <f t="shared" si="8"/>
        <v>48445.8</v>
      </c>
      <c r="L47" s="70"/>
      <c r="M47" s="70"/>
      <c r="N47" s="70"/>
      <c r="O47" s="70">
        <f t="shared" ref="O47:O67" si="10">SUM(K47:N47)</f>
        <v>48445.8</v>
      </c>
      <c r="P47" s="62"/>
      <c r="Q47" s="62"/>
      <c r="R47" s="62"/>
      <c r="S47" s="62"/>
      <c r="T47" s="71"/>
    </row>
    <row r="48" spans="2:20" ht="16.5" customHeight="1" x14ac:dyDescent="0.25">
      <c r="B48" s="59"/>
      <c r="C48" s="59" t="s">
        <v>57</v>
      </c>
      <c r="D48" s="63">
        <v>2027</v>
      </c>
      <c r="E48" s="63"/>
      <c r="F48" s="70">
        <v>21633</v>
      </c>
      <c r="G48" s="70"/>
      <c r="H48" s="70"/>
      <c r="I48" s="70"/>
      <c r="J48" s="72">
        <f t="shared" si="9"/>
        <v>21633</v>
      </c>
      <c r="K48" s="70">
        <f t="shared" si="8"/>
        <v>56245.8</v>
      </c>
      <c r="L48" s="70"/>
      <c r="M48" s="70"/>
      <c r="N48" s="70"/>
      <c r="O48" s="70">
        <f t="shared" si="10"/>
        <v>56245.8</v>
      </c>
      <c r="P48" s="62"/>
      <c r="Q48" s="62"/>
      <c r="R48" s="62"/>
      <c r="S48" s="62"/>
      <c r="T48" s="71"/>
    </row>
    <row r="49" spans="2:20" ht="16.5" customHeight="1" x14ac:dyDescent="0.25">
      <c r="B49" s="59"/>
      <c r="C49" s="59" t="s">
        <v>57</v>
      </c>
      <c r="D49" s="63">
        <v>2028</v>
      </c>
      <c r="E49" s="63"/>
      <c r="F49" s="70">
        <v>22133</v>
      </c>
      <c r="G49" s="70"/>
      <c r="H49" s="70"/>
      <c r="I49" s="70"/>
      <c r="J49" s="72">
        <f t="shared" si="9"/>
        <v>22133</v>
      </c>
      <c r="K49" s="70">
        <f t="shared" si="8"/>
        <v>57545.8</v>
      </c>
      <c r="L49" s="70"/>
      <c r="M49" s="70"/>
      <c r="N49" s="70"/>
      <c r="O49" s="70">
        <f t="shared" si="10"/>
        <v>57545.8</v>
      </c>
      <c r="P49" s="62"/>
      <c r="Q49" s="62"/>
      <c r="R49" s="62"/>
      <c r="S49" s="62"/>
      <c r="T49" s="71"/>
    </row>
    <row r="50" spans="2:20" ht="16.5" customHeight="1" x14ac:dyDescent="0.25">
      <c r="B50" s="59"/>
      <c r="C50" s="59" t="s">
        <v>57</v>
      </c>
      <c r="D50" s="63">
        <v>2029</v>
      </c>
      <c r="E50" s="63"/>
      <c r="F50" s="70">
        <v>22633</v>
      </c>
      <c r="G50" s="70"/>
      <c r="H50" s="70"/>
      <c r="I50" s="70"/>
      <c r="J50" s="72">
        <f t="shared" si="9"/>
        <v>22633</v>
      </c>
      <c r="K50" s="70">
        <f t="shared" si="8"/>
        <v>58845.8</v>
      </c>
      <c r="L50" s="70"/>
      <c r="M50" s="70"/>
      <c r="N50" s="70"/>
      <c r="O50" s="70">
        <f t="shared" si="10"/>
        <v>58845.8</v>
      </c>
      <c r="P50" s="62"/>
      <c r="Q50" s="62"/>
      <c r="R50" s="62"/>
      <c r="S50" s="62"/>
      <c r="T50" s="71"/>
    </row>
    <row r="51" spans="2:20" ht="16.5" customHeight="1" x14ac:dyDescent="0.25">
      <c r="B51" s="59"/>
      <c r="C51" s="59" t="s">
        <v>57</v>
      </c>
      <c r="D51" s="63">
        <v>2030</v>
      </c>
      <c r="E51" s="63"/>
      <c r="F51" s="70">
        <v>23133</v>
      </c>
      <c r="G51" s="70"/>
      <c r="H51" s="70"/>
      <c r="I51" s="70"/>
      <c r="J51" s="70">
        <f>SUM(F51:I51)</f>
        <v>23133</v>
      </c>
      <c r="K51" s="70">
        <f t="shared" si="8"/>
        <v>60145.8</v>
      </c>
      <c r="L51" s="70"/>
      <c r="M51" s="70"/>
      <c r="N51" s="70"/>
      <c r="O51" s="70">
        <f t="shared" si="10"/>
        <v>60145.8</v>
      </c>
      <c r="P51" s="62"/>
      <c r="Q51" s="62"/>
      <c r="R51" s="62"/>
      <c r="S51" s="62"/>
      <c r="T51" s="71"/>
    </row>
    <row r="52" spans="2:20" ht="16.5" customHeight="1" x14ac:dyDescent="0.25">
      <c r="B52" s="59"/>
      <c r="C52" s="59" t="s">
        <v>57</v>
      </c>
      <c r="D52" s="63">
        <v>2031</v>
      </c>
      <c r="E52" s="63"/>
      <c r="F52" s="70">
        <v>23633</v>
      </c>
      <c r="G52" s="70"/>
      <c r="H52" s="70"/>
      <c r="I52" s="70"/>
      <c r="J52" s="70">
        <f t="shared" ref="J52:J67" si="11">SUM(F52:I52)</f>
        <v>23633</v>
      </c>
      <c r="K52" s="70">
        <f t="shared" si="8"/>
        <v>61445.8</v>
      </c>
      <c r="L52" s="70"/>
      <c r="M52" s="70"/>
      <c r="N52" s="70"/>
      <c r="O52" s="70">
        <f t="shared" si="10"/>
        <v>61445.8</v>
      </c>
      <c r="P52" s="62"/>
      <c r="Q52" s="62"/>
      <c r="R52" s="62"/>
      <c r="S52" s="62"/>
      <c r="T52" s="71"/>
    </row>
    <row r="53" spans="2:20" ht="16.5" customHeight="1" x14ac:dyDescent="0.25">
      <c r="B53" s="59"/>
      <c r="C53" s="59" t="s">
        <v>57</v>
      </c>
      <c r="D53" s="63">
        <v>2032</v>
      </c>
      <c r="E53" s="63"/>
      <c r="F53" s="70">
        <v>24133</v>
      </c>
      <c r="G53" s="70"/>
      <c r="H53" s="70"/>
      <c r="I53" s="70"/>
      <c r="J53" s="70">
        <f t="shared" si="11"/>
        <v>24133</v>
      </c>
      <c r="K53" s="70">
        <f t="shared" si="8"/>
        <v>62745.8</v>
      </c>
      <c r="L53" s="70"/>
      <c r="M53" s="70"/>
      <c r="N53" s="70"/>
      <c r="O53" s="70">
        <f t="shared" si="10"/>
        <v>62745.8</v>
      </c>
      <c r="P53" s="62"/>
      <c r="Q53" s="62"/>
      <c r="R53" s="62"/>
      <c r="S53" s="62"/>
      <c r="T53" s="71"/>
    </row>
    <row r="54" spans="2:20" ht="16.5" customHeight="1" x14ac:dyDescent="0.25">
      <c r="B54" s="59"/>
      <c r="C54" s="59" t="s">
        <v>57</v>
      </c>
      <c r="D54" s="63">
        <v>2033</v>
      </c>
      <c r="E54" s="63"/>
      <c r="F54" s="70">
        <v>24633</v>
      </c>
      <c r="G54" s="70"/>
      <c r="H54" s="70"/>
      <c r="I54" s="70"/>
      <c r="J54" s="70">
        <f t="shared" si="11"/>
        <v>24633</v>
      </c>
      <c r="K54" s="70">
        <f t="shared" si="8"/>
        <v>64045.8</v>
      </c>
      <c r="L54" s="70"/>
      <c r="M54" s="70"/>
      <c r="N54" s="70"/>
      <c r="O54" s="70">
        <f t="shared" si="10"/>
        <v>64045.8</v>
      </c>
      <c r="P54" s="62"/>
      <c r="Q54" s="62"/>
      <c r="R54" s="62"/>
      <c r="S54" s="62"/>
      <c r="T54" s="71"/>
    </row>
    <row r="55" spans="2:20" ht="16.5" customHeight="1" x14ac:dyDescent="0.25">
      <c r="B55" s="59"/>
      <c r="C55" s="59" t="s">
        <v>57</v>
      </c>
      <c r="D55" s="63">
        <v>2034</v>
      </c>
      <c r="E55" s="63"/>
      <c r="F55" s="70">
        <v>25133</v>
      </c>
      <c r="G55" s="70"/>
      <c r="H55" s="70"/>
      <c r="I55" s="70"/>
      <c r="J55" s="70">
        <f t="shared" si="11"/>
        <v>25133</v>
      </c>
      <c r="K55" s="70">
        <f t="shared" si="8"/>
        <v>65345.8</v>
      </c>
      <c r="L55" s="70"/>
      <c r="M55" s="70"/>
      <c r="N55" s="70"/>
      <c r="O55" s="70">
        <f t="shared" si="10"/>
        <v>65345.8</v>
      </c>
      <c r="P55" s="62"/>
      <c r="Q55" s="62"/>
      <c r="R55" s="62"/>
      <c r="S55" s="62"/>
      <c r="T55" s="71"/>
    </row>
    <row r="56" spans="2:20" ht="16.5" customHeight="1" x14ac:dyDescent="0.25">
      <c r="B56" s="59"/>
      <c r="C56" s="59" t="s">
        <v>58</v>
      </c>
      <c r="D56" s="63">
        <v>2023</v>
      </c>
      <c r="E56" s="63"/>
      <c r="F56" s="61"/>
      <c r="G56" s="69">
        <v>166</v>
      </c>
      <c r="H56" s="61"/>
      <c r="I56" s="61"/>
      <c r="J56" s="70">
        <f t="shared" si="11"/>
        <v>166</v>
      </c>
      <c r="K56" s="70"/>
      <c r="L56" s="70">
        <f>G56*117.46</f>
        <v>19498.36</v>
      </c>
      <c r="M56" s="70"/>
      <c r="N56" s="70"/>
      <c r="O56" s="70">
        <f t="shared" si="10"/>
        <v>19498.36</v>
      </c>
      <c r="P56" s="62"/>
      <c r="Q56" s="62"/>
      <c r="R56" s="62"/>
      <c r="S56" s="62"/>
      <c r="T56" s="71"/>
    </row>
    <row r="57" spans="2:20" ht="16.5" customHeight="1" x14ac:dyDescent="0.25">
      <c r="B57" s="59"/>
      <c r="C57" s="59" t="s">
        <v>58</v>
      </c>
      <c r="D57" s="63">
        <v>2024</v>
      </c>
      <c r="E57" s="63"/>
      <c r="F57" s="61"/>
      <c r="G57" s="69">
        <v>166</v>
      </c>
      <c r="H57" s="61"/>
      <c r="I57" s="61"/>
      <c r="J57" s="70">
        <f t="shared" si="11"/>
        <v>166</v>
      </c>
      <c r="K57" s="70"/>
      <c r="L57" s="70">
        <f t="shared" ref="L57:L67" si="12">G57*117.46</f>
        <v>19498.36</v>
      </c>
      <c r="M57" s="70"/>
      <c r="N57" s="70"/>
      <c r="O57" s="70">
        <f t="shared" si="10"/>
        <v>19498.36</v>
      </c>
      <c r="P57" s="62"/>
      <c r="Q57" s="62"/>
      <c r="R57" s="62"/>
      <c r="S57" s="62"/>
      <c r="T57" s="71"/>
    </row>
    <row r="58" spans="2:20" ht="16.5" customHeight="1" x14ac:dyDescent="0.25">
      <c r="B58" s="59"/>
      <c r="C58" s="59" t="s">
        <v>58</v>
      </c>
      <c r="D58" s="63">
        <v>2025</v>
      </c>
      <c r="E58" s="63"/>
      <c r="F58" s="61"/>
      <c r="G58" s="69">
        <v>166</v>
      </c>
      <c r="H58" s="61"/>
      <c r="I58" s="61"/>
      <c r="J58" s="70">
        <f t="shared" si="11"/>
        <v>166</v>
      </c>
      <c r="K58" s="70"/>
      <c r="L58" s="70">
        <f t="shared" si="12"/>
        <v>19498.36</v>
      </c>
      <c r="M58" s="70"/>
      <c r="N58" s="70"/>
      <c r="O58" s="70">
        <f t="shared" si="10"/>
        <v>19498.36</v>
      </c>
      <c r="P58" s="62"/>
      <c r="Q58" s="62"/>
      <c r="R58" s="62"/>
      <c r="S58" s="62"/>
      <c r="T58" s="71"/>
    </row>
    <row r="59" spans="2:20" ht="16.5" customHeight="1" x14ac:dyDescent="0.25">
      <c r="B59" s="59"/>
      <c r="C59" s="59" t="s">
        <v>58</v>
      </c>
      <c r="D59" s="63">
        <v>2026</v>
      </c>
      <c r="E59" s="63"/>
      <c r="F59" s="61"/>
      <c r="G59" s="69">
        <v>166</v>
      </c>
      <c r="H59" s="61"/>
      <c r="I59" s="61"/>
      <c r="J59" s="70">
        <f t="shared" si="11"/>
        <v>166</v>
      </c>
      <c r="K59" s="70"/>
      <c r="L59" s="70">
        <f t="shared" si="12"/>
        <v>19498.36</v>
      </c>
      <c r="M59" s="70"/>
      <c r="N59" s="70"/>
      <c r="O59" s="70">
        <f t="shared" si="10"/>
        <v>19498.36</v>
      </c>
      <c r="P59" s="62"/>
      <c r="Q59" s="62"/>
      <c r="R59" s="62"/>
      <c r="S59" s="62"/>
      <c r="T59" s="71"/>
    </row>
    <row r="60" spans="2:20" ht="16.5" customHeight="1" x14ac:dyDescent="0.25">
      <c r="B60" s="59"/>
      <c r="C60" s="59" t="s">
        <v>58</v>
      </c>
      <c r="D60" s="63">
        <v>2027</v>
      </c>
      <c r="E60" s="63"/>
      <c r="F60" s="61"/>
      <c r="G60" s="69">
        <v>166</v>
      </c>
      <c r="H60" s="61"/>
      <c r="I60" s="61"/>
      <c r="J60" s="70">
        <f t="shared" si="11"/>
        <v>166</v>
      </c>
      <c r="K60" s="70"/>
      <c r="L60" s="70">
        <f t="shared" si="12"/>
        <v>19498.36</v>
      </c>
      <c r="M60" s="70"/>
      <c r="N60" s="70"/>
      <c r="O60" s="70">
        <f t="shared" si="10"/>
        <v>19498.36</v>
      </c>
      <c r="P60" s="62"/>
      <c r="Q60" s="62"/>
      <c r="R60" s="62"/>
      <c r="S60" s="62"/>
      <c r="T60" s="71"/>
    </row>
    <row r="61" spans="2:20" ht="16.5" customHeight="1" x14ac:dyDescent="0.25">
      <c r="B61" s="59"/>
      <c r="C61" s="59" t="s">
        <v>58</v>
      </c>
      <c r="D61" s="63">
        <v>2028</v>
      </c>
      <c r="E61" s="63"/>
      <c r="F61" s="70"/>
      <c r="G61" s="69">
        <v>166</v>
      </c>
      <c r="H61" s="70"/>
      <c r="I61" s="70"/>
      <c r="J61" s="70">
        <f t="shared" si="11"/>
        <v>166</v>
      </c>
      <c r="K61" s="70"/>
      <c r="L61" s="70">
        <f t="shared" si="12"/>
        <v>19498.36</v>
      </c>
      <c r="M61" s="70"/>
      <c r="N61" s="70"/>
      <c r="O61" s="70">
        <f t="shared" si="10"/>
        <v>19498.36</v>
      </c>
      <c r="P61" s="62"/>
      <c r="Q61" s="62"/>
      <c r="R61" s="62"/>
      <c r="S61" s="62"/>
      <c r="T61" s="71"/>
    </row>
    <row r="62" spans="2:20" ht="16.5" customHeight="1" x14ac:dyDescent="0.25">
      <c r="B62" s="59"/>
      <c r="C62" s="59" t="s">
        <v>58</v>
      </c>
      <c r="D62" s="63">
        <v>2029</v>
      </c>
      <c r="E62" s="63"/>
      <c r="F62" s="70"/>
      <c r="G62" s="69">
        <v>166</v>
      </c>
      <c r="H62" s="70"/>
      <c r="I62" s="70"/>
      <c r="J62" s="70">
        <f t="shared" si="11"/>
        <v>166</v>
      </c>
      <c r="K62" s="70"/>
      <c r="L62" s="70">
        <f t="shared" si="12"/>
        <v>19498.36</v>
      </c>
      <c r="M62" s="70"/>
      <c r="N62" s="70"/>
      <c r="O62" s="70">
        <f t="shared" si="10"/>
        <v>19498.36</v>
      </c>
      <c r="P62" s="62"/>
      <c r="Q62" s="62"/>
      <c r="R62" s="62"/>
      <c r="S62" s="62"/>
      <c r="T62" s="71"/>
    </row>
    <row r="63" spans="2:20" ht="16.5" customHeight="1" x14ac:dyDescent="0.25">
      <c r="B63" s="59"/>
      <c r="C63" s="59" t="s">
        <v>58</v>
      </c>
      <c r="D63" s="63">
        <v>2030</v>
      </c>
      <c r="E63" s="63"/>
      <c r="F63" s="70"/>
      <c r="G63" s="69">
        <v>166</v>
      </c>
      <c r="H63" s="70"/>
      <c r="I63" s="70"/>
      <c r="J63" s="70">
        <f t="shared" si="11"/>
        <v>166</v>
      </c>
      <c r="K63" s="70"/>
      <c r="L63" s="70">
        <f t="shared" si="12"/>
        <v>19498.36</v>
      </c>
      <c r="M63" s="70"/>
      <c r="N63" s="70"/>
      <c r="O63" s="70">
        <f t="shared" si="10"/>
        <v>19498.36</v>
      </c>
      <c r="P63" s="62"/>
      <c r="Q63" s="62"/>
      <c r="R63" s="62"/>
      <c r="S63" s="62"/>
      <c r="T63" s="71"/>
    </row>
    <row r="64" spans="2:20" ht="16.5" customHeight="1" x14ac:dyDescent="0.25">
      <c r="B64" s="59"/>
      <c r="C64" s="59" t="s">
        <v>58</v>
      </c>
      <c r="D64" s="63">
        <v>2031</v>
      </c>
      <c r="E64" s="63"/>
      <c r="F64" s="70"/>
      <c r="G64" s="69">
        <v>166</v>
      </c>
      <c r="H64" s="70"/>
      <c r="I64" s="70"/>
      <c r="J64" s="70">
        <f t="shared" si="11"/>
        <v>166</v>
      </c>
      <c r="K64" s="70"/>
      <c r="L64" s="70">
        <f t="shared" si="12"/>
        <v>19498.36</v>
      </c>
      <c r="M64" s="70"/>
      <c r="N64" s="70"/>
      <c r="O64" s="70">
        <f t="shared" si="10"/>
        <v>19498.36</v>
      </c>
      <c r="P64" s="62"/>
      <c r="Q64" s="62"/>
      <c r="R64" s="62"/>
      <c r="S64" s="62"/>
      <c r="T64" s="71"/>
    </row>
    <row r="65" spans="2:20" ht="16.5" customHeight="1" x14ac:dyDescent="0.25">
      <c r="B65" s="59"/>
      <c r="C65" s="59" t="s">
        <v>58</v>
      </c>
      <c r="D65" s="63">
        <v>2032</v>
      </c>
      <c r="E65" s="63"/>
      <c r="F65" s="70"/>
      <c r="G65" s="69">
        <v>166</v>
      </c>
      <c r="H65" s="70"/>
      <c r="I65" s="70"/>
      <c r="J65" s="70">
        <f t="shared" si="11"/>
        <v>166</v>
      </c>
      <c r="K65" s="70"/>
      <c r="L65" s="70">
        <f t="shared" si="12"/>
        <v>19498.36</v>
      </c>
      <c r="M65" s="70"/>
      <c r="N65" s="70"/>
      <c r="O65" s="70">
        <f t="shared" si="10"/>
        <v>19498.36</v>
      </c>
      <c r="P65" s="62"/>
      <c r="Q65" s="62"/>
      <c r="R65" s="62"/>
      <c r="S65" s="62"/>
      <c r="T65" s="71"/>
    </row>
    <row r="66" spans="2:20" ht="16.5" customHeight="1" x14ac:dyDescent="0.25">
      <c r="B66" s="59"/>
      <c r="C66" s="59" t="s">
        <v>58</v>
      </c>
      <c r="D66" s="63">
        <v>2033</v>
      </c>
      <c r="E66" s="63"/>
      <c r="F66" s="70"/>
      <c r="G66" s="69">
        <v>166</v>
      </c>
      <c r="H66" s="70"/>
      <c r="I66" s="70"/>
      <c r="J66" s="70">
        <f t="shared" si="11"/>
        <v>166</v>
      </c>
      <c r="K66" s="70"/>
      <c r="L66" s="70">
        <f t="shared" si="12"/>
        <v>19498.36</v>
      </c>
      <c r="M66" s="70"/>
      <c r="N66" s="70"/>
      <c r="O66" s="70">
        <f t="shared" si="10"/>
        <v>19498.36</v>
      </c>
      <c r="P66" s="62"/>
      <c r="Q66" s="62"/>
      <c r="R66" s="62"/>
      <c r="S66" s="62"/>
      <c r="T66" s="71"/>
    </row>
    <row r="67" spans="2:20" ht="16.5" customHeight="1" x14ac:dyDescent="0.25">
      <c r="B67" s="59"/>
      <c r="C67" s="59" t="s">
        <v>58</v>
      </c>
      <c r="D67" s="63">
        <v>2034</v>
      </c>
      <c r="E67" s="63"/>
      <c r="F67" s="70"/>
      <c r="G67" s="69">
        <v>166</v>
      </c>
      <c r="H67" s="70"/>
      <c r="I67" s="70"/>
      <c r="J67" s="70">
        <f t="shared" si="11"/>
        <v>166</v>
      </c>
      <c r="K67" s="70"/>
      <c r="L67" s="70">
        <f t="shared" si="12"/>
        <v>19498.36</v>
      </c>
      <c r="M67" s="70"/>
      <c r="N67" s="70"/>
      <c r="O67" s="70">
        <f t="shared" si="10"/>
        <v>19498.36</v>
      </c>
      <c r="P67" s="62"/>
      <c r="Q67" s="62"/>
      <c r="R67" s="62"/>
      <c r="S67" s="62"/>
      <c r="T67" s="71"/>
    </row>
    <row r="68" spans="2:20" ht="16.5" customHeight="1" x14ac:dyDescent="0.25">
      <c r="B68" s="59"/>
      <c r="C68" s="59" t="s">
        <v>59</v>
      </c>
      <c r="D68" s="63">
        <v>2023</v>
      </c>
      <c r="E68" s="63"/>
      <c r="F68" s="61"/>
      <c r="G68" s="61"/>
      <c r="H68" s="61"/>
      <c r="I68" s="61"/>
      <c r="J68" s="61"/>
      <c r="K68" s="70"/>
      <c r="L68" s="70"/>
      <c r="M68" s="70"/>
      <c r="N68" s="70"/>
      <c r="O68" s="70"/>
      <c r="P68" s="62"/>
      <c r="Q68" s="62"/>
      <c r="R68" s="62"/>
      <c r="S68" s="62"/>
      <c r="T68" s="71"/>
    </row>
    <row r="69" spans="2:20" ht="16.5" customHeight="1" x14ac:dyDescent="0.25">
      <c r="B69" s="59"/>
      <c r="C69" s="59" t="s">
        <v>59</v>
      </c>
      <c r="D69" s="63">
        <v>2024</v>
      </c>
      <c r="E69" s="63"/>
      <c r="F69" s="61"/>
      <c r="G69" s="61"/>
      <c r="H69" s="61"/>
      <c r="I69" s="61"/>
      <c r="J69" s="61"/>
      <c r="K69" s="70"/>
      <c r="L69" s="70"/>
      <c r="M69" s="70"/>
      <c r="N69" s="70"/>
      <c r="O69" s="70"/>
      <c r="P69" s="62"/>
      <c r="Q69" s="62"/>
      <c r="R69" s="62"/>
      <c r="S69" s="62"/>
      <c r="T69" s="71"/>
    </row>
    <row r="70" spans="2:20" ht="16.5" customHeight="1" x14ac:dyDescent="0.25">
      <c r="B70" s="59"/>
      <c r="C70" s="59" t="s">
        <v>59</v>
      </c>
      <c r="D70" s="63">
        <v>2025</v>
      </c>
      <c r="E70" s="63"/>
      <c r="F70" s="61"/>
      <c r="G70" s="61"/>
      <c r="H70" s="61"/>
      <c r="I70" s="61"/>
      <c r="J70" s="61"/>
      <c r="K70" s="70"/>
      <c r="L70" s="70"/>
      <c r="M70" s="70"/>
      <c r="N70" s="70"/>
      <c r="O70" s="70"/>
      <c r="P70" s="62"/>
      <c r="Q70" s="62"/>
      <c r="R70" s="62"/>
      <c r="S70" s="62"/>
      <c r="T70" s="71"/>
    </row>
    <row r="71" spans="2:20" ht="16.5" customHeight="1" x14ac:dyDescent="0.25">
      <c r="B71" s="59"/>
      <c r="C71" s="59" t="s">
        <v>59</v>
      </c>
      <c r="D71" s="63">
        <v>2026</v>
      </c>
      <c r="E71" s="63"/>
      <c r="F71" s="61"/>
      <c r="G71" s="61"/>
      <c r="H71" s="61"/>
      <c r="I71" s="61"/>
      <c r="J71" s="61"/>
      <c r="K71" s="70"/>
      <c r="L71" s="70"/>
      <c r="M71" s="70"/>
      <c r="N71" s="70"/>
      <c r="O71" s="70"/>
      <c r="P71" s="62"/>
      <c r="Q71" s="62"/>
      <c r="R71" s="62"/>
      <c r="S71" s="62"/>
      <c r="T71" s="71"/>
    </row>
    <row r="72" spans="2:20" ht="16.5" customHeight="1" x14ac:dyDescent="0.25">
      <c r="B72" s="59"/>
      <c r="C72" s="59" t="s">
        <v>59</v>
      </c>
      <c r="D72" s="63">
        <v>2027</v>
      </c>
      <c r="E72" s="63"/>
      <c r="F72" s="61"/>
      <c r="G72" s="61"/>
      <c r="H72" s="61"/>
      <c r="I72" s="61"/>
      <c r="J72" s="61"/>
      <c r="K72" s="70"/>
      <c r="L72" s="70"/>
      <c r="M72" s="70"/>
      <c r="N72" s="70"/>
      <c r="O72" s="70"/>
      <c r="P72" s="62"/>
      <c r="Q72" s="62"/>
      <c r="R72" s="62"/>
      <c r="S72" s="62"/>
      <c r="T72" s="71"/>
    </row>
    <row r="73" spans="2:20" ht="16.5" customHeight="1" x14ac:dyDescent="0.25">
      <c r="B73" s="59"/>
      <c r="C73" s="59" t="s">
        <v>59</v>
      </c>
      <c r="D73" s="63">
        <v>2028</v>
      </c>
      <c r="E73" s="63"/>
      <c r="F73" s="70"/>
      <c r="G73" s="70"/>
      <c r="H73" s="70"/>
      <c r="I73" s="70"/>
      <c r="J73" s="70"/>
      <c r="K73" s="70"/>
      <c r="L73" s="70"/>
      <c r="M73" s="70"/>
      <c r="N73" s="70"/>
      <c r="O73" s="70"/>
      <c r="P73" s="62"/>
      <c r="Q73" s="62"/>
      <c r="R73" s="62"/>
      <c r="S73" s="62"/>
      <c r="T73" s="71"/>
    </row>
    <row r="74" spans="2:20" ht="16.5" customHeight="1" x14ac:dyDescent="0.25">
      <c r="B74" s="59"/>
      <c r="C74" s="59" t="s">
        <v>59</v>
      </c>
      <c r="D74" s="63">
        <v>2029</v>
      </c>
      <c r="E74" s="63"/>
      <c r="F74" s="70"/>
      <c r="G74" s="70"/>
      <c r="H74" s="70"/>
      <c r="I74" s="70"/>
      <c r="J74" s="70"/>
      <c r="K74" s="70"/>
      <c r="L74" s="70"/>
      <c r="M74" s="70"/>
      <c r="N74" s="70"/>
      <c r="O74" s="70"/>
      <c r="P74" s="62"/>
      <c r="Q74" s="62"/>
      <c r="R74" s="62"/>
      <c r="S74" s="62"/>
      <c r="T74" s="71"/>
    </row>
    <row r="75" spans="2:20" ht="16.5" customHeight="1" x14ac:dyDescent="0.25">
      <c r="B75" s="59"/>
      <c r="C75" s="59" t="s">
        <v>59</v>
      </c>
      <c r="D75" s="63">
        <v>2030</v>
      </c>
      <c r="E75" s="63"/>
      <c r="F75" s="70"/>
      <c r="G75" s="70"/>
      <c r="H75" s="70"/>
      <c r="I75" s="70"/>
      <c r="J75" s="70"/>
      <c r="K75" s="70"/>
      <c r="L75" s="70"/>
      <c r="M75" s="70"/>
      <c r="N75" s="70"/>
      <c r="O75" s="70"/>
      <c r="P75" s="62"/>
      <c r="Q75" s="62"/>
      <c r="R75" s="62"/>
      <c r="S75" s="62"/>
      <c r="T75" s="71"/>
    </row>
    <row r="76" spans="2:20" ht="16.5" customHeight="1" x14ac:dyDescent="0.25">
      <c r="B76" s="59"/>
      <c r="C76" s="59" t="s">
        <v>59</v>
      </c>
      <c r="D76" s="63">
        <v>2031</v>
      </c>
      <c r="E76" s="63"/>
      <c r="F76" s="70"/>
      <c r="G76" s="70"/>
      <c r="H76" s="70"/>
      <c r="I76" s="70"/>
      <c r="J76" s="70"/>
      <c r="K76" s="70"/>
      <c r="L76" s="70"/>
      <c r="M76" s="70"/>
      <c r="N76" s="70"/>
      <c r="O76" s="70"/>
      <c r="P76" s="62"/>
      <c r="Q76" s="62"/>
      <c r="R76" s="62"/>
      <c r="S76" s="62"/>
      <c r="T76" s="71"/>
    </row>
    <row r="77" spans="2:20" ht="16.5" customHeight="1" x14ac:dyDescent="0.25">
      <c r="B77" s="59"/>
      <c r="C77" s="59" t="s">
        <v>59</v>
      </c>
      <c r="D77" s="63">
        <v>2032</v>
      </c>
      <c r="E77" s="63"/>
      <c r="F77" s="70"/>
      <c r="G77" s="70"/>
      <c r="H77" s="70"/>
      <c r="I77" s="70"/>
      <c r="J77" s="70"/>
      <c r="K77" s="70"/>
      <c r="L77" s="70"/>
      <c r="M77" s="70"/>
      <c r="N77" s="70"/>
      <c r="O77" s="70"/>
      <c r="P77" s="62"/>
      <c r="Q77" s="62"/>
      <c r="R77" s="62"/>
      <c r="S77" s="62"/>
      <c r="T77" s="71"/>
    </row>
    <row r="78" spans="2:20" ht="16.5" customHeight="1" x14ac:dyDescent="0.25">
      <c r="B78" s="59"/>
      <c r="C78" s="59" t="s">
        <v>59</v>
      </c>
      <c r="D78" s="63">
        <v>2033</v>
      </c>
      <c r="E78" s="63"/>
      <c r="F78" s="70"/>
      <c r="G78" s="70"/>
      <c r="H78" s="70"/>
      <c r="I78" s="70"/>
      <c r="J78" s="70"/>
      <c r="K78" s="70"/>
      <c r="L78" s="70"/>
      <c r="M78" s="70"/>
      <c r="N78" s="70"/>
      <c r="O78" s="70"/>
      <c r="P78" s="62"/>
      <c r="Q78" s="62"/>
      <c r="R78" s="62"/>
      <c r="S78" s="62"/>
      <c r="T78" s="71"/>
    </row>
    <row r="79" spans="2:20" ht="16.5" customHeight="1" x14ac:dyDescent="0.25">
      <c r="B79" s="59"/>
      <c r="C79" s="59" t="s">
        <v>59</v>
      </c>
      <c r="D79" s="63">
        <v>2034</v>
      </c>
      <c r="E79" s="63"/>
      <c r="F79" s="70"/>
      <c r="G79" s="70"/>
      <c r="H79" s="70"/>
      <c r="I79" s="70"/>
      <c r="J79" s="70"/>
      <c r="K79" s="70"/>
      <c r="L79" s="70"/>
      <c r="M79" s="70"/>
      <c r="N79" s="70"/>
      <c r="O79" s="70"/>
      <c r="P79" s="62"/>
      <c r="Q79" s="62"/>
      <c r="R79" s="62"/>
      <c r="S79" s="62"/>
      <c r="T79" s="71"/>
    </row>
    <row r="80" spans="2:20" ht="16.5" customHeight="1" x14ac:dyDescent="0.25">
      <c r="B80" s="64" t="s">
        <v>60</v>
      </c>
      <c r="C80" s="59"/>
      <c r="D80" s="63">
        <v>2023</v>
      </c>
      <c r="E80" s="63"/>
      <c r="F80" s="61"/>
      <c r="G80" s="61"/>
      <c r="H80" s="61"/>
      <c r="I80" s="61"/>
      <c r="J80" s="61"/>
      <c r="K80" s="70"/>
      <c r="L80" s="70"/>
      <c r="M80" s="70"/>
      <c r="N80" s="70"/>
      <c r="O80" s="70"/>
      <c r="P80" s="62"/>
      <c r="Q80" s="62"/>
      <c r="R80" s="62"/>
      <c r="S80" s="62"/>
      <c r="T80" s="71"/>
    </row>
    <row r="81" spans="2:20" ht="16.5" customHeight="1" x14ac:dyDescent="0.25">
      <c r="B81" s="64" t="s">
        <v>60</v>
      </c>
      <c r="C81" s="59"/>
      <c r="D81" s="63">
        <v>2024</v>
      </c>
      <c r="E81" s="63"/>
      <c r="F81" s="61"/>
      <c r="G81" s="61"/>
      <c r="H81" s="61"/>
      <c r="I81" s="61"/>
      <c r="J81" s="61"/>
      <c r="K81" s="70"/>
      <c r="L81" s="70"/>
      <c r="M81" s="70"/>
      <c r="N81" s="70"/>
      <c r="O81" s="70"/>
      <c r="P81" s="62"/>
      <c r="Q81" s="62"/>
      <c r="R81" s="62"/>
      <c r="S81" s="62"/>
      <c r="T81" s="71"/>
    </row>
    <row r="82" spans="2:20" ht="16.5" customHeight="1" x14ac:dyDescent="0.25">
      <c r="B82" s="64" t="s">
        <v>60</v>
      </c>
      <c r="C82" s="59"/>
      <c r="D82" s="63">
        <v>2025</v>
      </c>
      <c r="E82" s="63"/>
      <c r="F82" s="61"/>
      <c r="G82" s="61"/>
      <c r="H82" s="61"/>
      <c r="I82" s="61"/>
      <c r="J82" s="61"/>
      <c r="K82" s="70"/>
      <c r="L82" s="70"/>
      <c r="M82" s="70"/>
      <c r="N82" s="70"/>
      <c r="O82" s="70"/>
      <c r="P82" s="62"/>
      <c r="Q82" s="62"/>
      <c r="R82" s="62"/>
      <c r="S82" s="62"/>
      <c r="T82" s="71"/>
    </row>
    <row r="83" spans="2:20" ht="16.5" customHeight="1" x14ac:dyDescent="0.25">
      <c r="B83" s="64" t="s">
        <v>60</v>
      </c>
      <c r="C83" s="59"/>
      <c r="D83" s="63">
        <v>2026</v>
      </c>
      <c r="E83" s="63"/>
      <c r="F83" s="61"/>
      <c r="G83" s="61"/>
      <c r="H83" s="61"/>
      <c r="I83" s="61"/>
      <c r="J83" s="61"/>
      <c r="K83" s="70"/>
      <c r="L83" s="70"/>
      <c r="M83" s="70"/>
      <c r="N83" s="70"/>
      <c r="O83" s="70"/>
      <c r="P83" s="62"/>
      <c r="Q83" s="62"/>
      <c r="R83" s="62"/>
      <c r="S83" s="62"/>
      <c r="T83" s="71"/>
    </row>
    <row r="84" spans="2:20" ht="16.5" customHeight="1" x14ac:dyDescent="0.25">
      <c r="B84" s="64" t="s">
        <v>60</v>
      </c>
      <c r="C84" s="59"/>
      <c r="D84" s="63">
        <v>2027</v>
      </c>
      <c r="E84" s="63"/>
      <c r="F84" s="61"/>
      <c r="G84" s="61"/>
      <c r="H84" s="61"/>
      <c r="I84" s="61"/>
      <c r="J84" s="61"/>
      <c r="K84" s="70"/>
      <c r="L84" s="70"/>
      <c r="M84" s="70"/>
      <c r="N84" s="70"/>
      <c r="O84" s="70"/>
      <c r="P84" s="62"/>
      <c r="Q84" s="62"/>
      <c r="R84" s="62"/>
      <c r="S84" s="62"/>
      <c r="T84" s="71"/>
    </row>
    <row r="85" spans="2:20" ht="16.5" customHeight="1" x14ac:dyDescent="0.25">
      <c r="B85" s="64" t="s">
        <v>60</v>
      </c>
      <c r="C85" s="59"/>
      <c r="D85" s="63">
        <v>2028</v>
      </c>
      <c r="E85" s="63"/>
      <c r="F85" s="70"/>
      <c r="G85" s="70"/>
      <c r="H85" s="70"/>
      <c r="I85" s="70"/>
      <c r="J85" s="70"/>
      <c r="K85" s="70"/>
      <c r="L85" s="70"/>
      <c r="M85" s="70"/>
      <c r="N85" s="70"/>
      <c r="O85" s="70"/>
      <c r="P85" s="62"/>
      <c r="Q85" s="62"/>
      <c r="R85" s="62"/>
      <c r="S85" s="62"/>
      <c r="T85" s="71"/>
    </row>
    <row r="86" spans="2:20" ht="16.5" customHeight="1" x14ac:dyDescent="0.25">
      <c r="B86" s="64" t="s">
        <v>60</v>
      </c>
      <c r="C86" s="59"/>
      <c r="D86" s="63">
        <v>2029</v>
      </c>
      <c r="E86" s="63"/>
      <c r="F86" s="70"/>
      <c r="G86" s="70"/>
      <c r="H86" s="70"/>
      <c r="I86" s="70"/>
      <c r="J86" s="70"/>
      <c r="K86" s="70"/>
      <c r="L86" s="70"/>
      <c r="M86" s="70"/>
      <c r="N86" s="70"/>
      <c r="O86" s="70"/>
      <c r="P86" s="62"/>
      <c r="Q86" s="62"/>
      <c r="R86" s="62"/>
      <c r="S86" s="62"/>
      <c r="T86" s="71"/>
    </row>
    <row r="87" spans="2:20" ht="16.5" customHeight="1" x14ac:dyDescent="0.25">
      <c r="B87" s="64" t="s">
        <v>60</v>
      </c>
      <c r="C87" s="59"/>
      <c r="D87" s="63">
        <v>2030</v>
      </c>
      <c r="E87" s="63"/>
      <c r="F87" s="70"/>
      <c r="G87" s="70"/>
      <c r="H87" s="70"/>
      <c r="I87" s="70"/>
      <c r="J87" s="70"/>
      <c r="K87" s="70"/>
      <c r="L87" s="70"/>
      <c r="M87" s="70"/>
      <c r="N87" s="70"/>
      <c r="O87" s="70"/>
      <c r="P87" s="62"/>
      <c r="Q87" s="62"/>
      <c r="R87" s="62"/>
      <c r="S87" s="62"/>
      <c r="T87" s="71"/>
    </row>
    <row r="88" spans="2:20" ht="16.5" customHeight="1" x14ac:dyDescent="0.25">
      <c r="B88" s="64" t="s">
        <v>60</v>
      </c>
      <c r="C88" s="59"/>
      <c r="D88" s="63">
        <v>2031</v>
      </c>
      <c r="E88" s="63"/>
      <c r="F88" s="70"/>
      <c r="G88" s="70"/>
      <c r="H88" s="70"/>
      <c r="I88" s="70"/>
      <c r="J88" s="70"/>
      <c r="K88" s="70"/>
      <c r="L88" s="70"/>
      <c r="M88" s="70"/>
      <c r="N88" s="70"/>
      <c r="O88" s="70"/>
      <c r="P88" s="62"/>
      <c r="Q88" s="62"/>
      <c r="R88" s="62"/>
      <c r="S88" s="62"/>
      <c r="T88" s="71"/>
    </row>
    <row r="89" spans="2:20" ht="16.5" customHeight="1" x14ac:dyDescent="0.25">
      <c r="B89" s="64" t="s">
        <v>60</v>
      </c>
      <c r="C89" s="59"/>
      <c r="D89" s="63">
        <v>2032</v>
      </c>
      <c r="E89" s="63"/>
      <c r="F89" s="70"/>
      <c r="G89" s="70"/>
      <c r="H89" s="70"/>
      <c r="I89" s="70"/>
      <c r="J89" s="70"/>
      <c r="K89" s="70"/>
      <c r="L89" s="70"/>
      <c r="M89" s="70"/>
      <c r="N89" s="70"/>
      <c r="O89" s="70"/>
      <c r="P89" s="62"/>
      <c r="Q89" s="62"/>
      <c r="R89" s="62"/>
      <c r="S89" s="62"/>
      <c r="T89" s="71"/>
    </row>
    <row r="90" spans="2:20" ht="16.5" customHeight="1" x14ac:dyDescent="0.25">
      <c r="B90" s="64" t="s">
        <v>60</v>
      </c>
      <c r="C90" s="59"/>
      <c r="D90" s="63">
        <v>2033</v>
      </c>
      <c r="E90" s="63"/>
      <c r="F90" s="70"/>
      <c r="G90" s="70"/>
      <c r="H90" s="70"/>
      <c r="I90" s="70"/>
      <c r="J90" s="70"/>
      <c r="K90" s="70"/>
      <c r="L90" s="70"/>
      <c r="M90" s="70"/>
      <c r="N90" s="70"/>
      <c r="O90" s="70"/>
      <c r="P90" s="62"/>
      <c r="Q90" s="62"/>
      <c r="R90" s="62"/>
      <c r="S90" s="62"/>
      <c r="T90" s="71"/>
    </row>
    <row r="91" spans="2:20" ht="16.5" customHeight="1" x14ac:dyDescent="0.25">
      <c r="B91" s="64" t="s">
        <v>60</v>
      </c>
      <c r="C91" s="59"/>
      <c r="D91" s="63">
        <v>2034</v>
      </c>
      <c r="E91" s="63"/>
      <c r="F91" s="70"/>
      <c r="G91" s="70"/>
      <c r="H91" s="70"/>
      <c r="I91" s="70"/>
      <c r="J91" s="70"/>
      <c r="K91" s="70"/>
      <c r="L91" s="70"/>
      <c r="M91" s="70"/>
      <c r="N91" s="70"/>
      <c r="O91" s="70"/>
      <c r="P91" s="62"/>
      <c r="Q91" s="62"/>
      <c r="R91" s="62"/>
      <c r="S91" s="62"/>
      <c r="T91" s="71"/>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B2" sqref="B2:J2"/>
    </sheetView>
  </sheetViews>
  <sheetFormatPr defaultRowHeight="11.25" x14ac:dyDescent="0.2"/>
  <sheetData>
    <row r="1" spans="1:18" ht="15.75" x14ac:dyDescent="0.25">
      <c r="A1" s="100" t="s">
        <v>61</v>
      </c>
      <c r="B1" s="100"/>
      <c r="C1" s="100"/>
      <c r="D1" s="100"/>
      <c r="E1" s="100"/>
      <c r="F1" s="100"/>
      <c r="G1" s="100"/>
      <c r="H1" s="100"/>
      <c r="I1" s="100"/>
      <c r="J1" s="100"/>
      <c r="K1" s="100"/>
      <c r="L1" s="100"/>
      <c r="M1" s="100"/>
      <c r="N1" s="100"/>
      <c r="O1" s="100"/>
      <c r="P1" s="100"/>
      <c r="Q1" s="100"/>
      <c r="R1" s="10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vt:lpstr>
      <vt:lpstr>FormsList&amp;FilerInfo</vt:lpstr>
      <vt:lpstr>Form 1.1b</vt:lpstr>
      <vt:lpstr>Form 1.3</vt:lpstr>
      <vt:lpstr>Form 3</vt:lpstr>
      <vt:lpstr>Form 4</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Taylor, Cheryl</cp:lastModifiedBy>
  <cp:revision/>
  <dcterms:created xsi:type="dcterms:W3CDTF">2004-04-26T18:12:37Z</dcterms:created>
  <dcterms:modified xsi:type="dcterms:W3CDTF">2023-07-03T19:08:47Z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